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a.soto\Desktop\Página de Transparencia UCR\2018\"/>
    </mc:Choice>
  </mc:AlternateContent>
  <bookViews>
    <workbookView xWindow="600" yWindow="165" windowWidth="17715" windowHeight="12015" activeTab="3"/>
  </bookViews>
  <sheets>
    <sheet name="Ingresos X Seccion" sheetId="1" r:id="rId1"/>
    <sheet name="Ingresos totales" sheetId="2" r:id="rId2"/>
    <sheet name="Egresos X Seccion" sheetId="3" r:id="rId3"/>
    <sheet name="Egresos totales" sheetId="4" r:id="rId4"/>
  </sheets>
  <definedNames>
    <definedName name="_xlnm.Print_Area" localSheetId="0">'Ingresos X Seccion'!$A$2:$G$62</definedName>
  </definedNames>
  <calcPr calcId="152511"/>
</workbook>
</file>

<file path=xl/calcChain.xml><?xml version="1.0" encoding="utf-8"?>
<calcChain xmlns="http://schemas.openxmlformats.org/spreadsheetml/2006/main">
  <c r="G38" i="3" l="1"/>
  <c r="C13" i="4" l="1"/>
  <c r="G70" i="3"/>
  <c r="F70" i="3"/>
  <c r="E70" i="3"/>
  <c r="D70" i="3"/>
  <c r="E18" i="2"/>
  <c r="D18" i="2"/>
  <c r="G17" i="2"/>
  <c r="F17" i="2"/>
  <c r="E36" i="1"/>
  <c r="E40" i="1"/>
  <c r="E44" i="1"/>
  <c r="E50" i="1"/>
  <c r="E55" i="1"/>
  <c r="E61" i="1"/>
  <c r="G59" i="1"/>
  <c r="F59" i="1"/>
  <c r="G53" i="1"/>
  <c r="F53" i="1"/>
  <c r="D36" i="1"/>
  <c r="G35" i="1"/>
  <c r="F35" i="1"/>
  <c r="G11" i="1"/>
  <c r="F11" i="1"/>
  <c r="D61" i="1" l="1"/>
  <c r="F57" i="1"/>
  <c r="G33" i="1"/>
  <c r="F33" i="1"/>
  <c r="G30" i="1"/>
  <c r="F30" i="1"/>
  <c r="G12" i="1"/>
  <c r="F12" i="1"/>
  <c r="H73" i="3" l="1"/>
  <c r="G60" i="1"/>
  <c r="G22" i="3" l="1"/>
  <c r="G73" i="3" l="1"/>
  <c r="E54" i="3"/>
  <c r="F54" i="3"/>
  <c r="D54" i="3"/>
  <c r="H53" i="3"/>
  <c r="G53" i="3"/>
  <c r="E11" i="3"/>
  <c r="F11" i="3"/>
  <c r="D11" i="3"/>
  <c r="H10" i="3"/>
  <c r="G10" i="3"/>
  <c r="F58" i="1" l="1"/>
  <c r="G6" i="2"/>
  <c r="F43" i="1" l="1"/>
  <c r="F42" i="1"/>
  <c r="G20" i="1" l="1"/>
  <c r="G3" i="3" l="1"/>
  <c r="G26" i="1" l="1"/>
  <c r="F25" i="1"/>
  <c r="G44" i="3" l="1"/>
  <c r="G34" i="3"/>
  <c r="G13" i="3"/>
  <c r="G9" i="3"/>
  <c r="H6" i="3"/>
  <c r="G6" i="3"/>
  <c r="G7" i="3"/>
  <c r="H7" i="3"/>
  <c r="D13" i="4" l="1"/>
  <c r="E13" i="4"/>
  <c r="G5" i="4"/>
  <c r="G6" i="4"/>
  <c r="G7" i="4"/>
  <c r="G9" i="4"/>
  <c r="G10" i="4"/>
  <c r="G11" i="4"/>
  <c r="G8" i="4"/>
  <c r="G12" i="4"/>
  <c r="G4" i="4"/>
  <c r="F5" i="4"/>
  <c r="F6" i="4"/>
  <c r="F7" i="4"/>
  <c r="F9" i="4"/>
  <c r="F10" i="4"/>
  <c r="F11" i="4"/>
  <c r="F8" i="4"/>
  <c r="F12" i="4"/>
  <c r="F4" i="4"/>
  <c r="G72" i="3"/>
  <c r="G74" i="3" s="1"/>
  <c r="G57" i="3"/>
  <c r="G58" i="3"/>
  <c r="G59" i="3"/>
  <c r="G60" i="3"/>
  <c r="G61" i="3"/>
  <c r="G56" i="3"/>
  <c r="G49" i="3"/>
  <c r="G50" i="3"/>
  <c r="G51" i="3"/>
  <c r="G52" i="3"/>
  <c r="G48" i="3"/>
  <c r="G41" i="3"/>
  <c r="G42" i="3"/>
  <c r="G43" i="3"/>
  <c r="G45" i="3"/>
  <c r="G40" i="3"/>
  <c r="G32" i="3"/>
  <c r="G33" i="3"/>
  <c r="G35" i="3"/>
  <c r="G36" i="3"/>
  <c r="G37" i="3"/>
  <c r="G31" i="3"/>
  <c r="G28" i="3"/>
  <c r="G29" i="3" s="1"/>
  <c r="G23" i="3"/>
  <c r="G24" i="3"/>
  <c r="G25" i="3"/>
  <c r="G21" i="3"/>
  <c r="G14" i="3"/>
  <c r="G15" i="3"/>
  <c r="G16" i="3"/>
  <c r="G17" i="3"/>
  <c r="G18" i="3"/>
  <c r="G4" i="3"/>
  <c r="G5" i="3"/>
  <c r="G8" i="3"/>
  <c r="E74" i="3"/>
  <c r="F74" i="3"/>
  <c r="D74" i="3"/>
  <c r="H65" i="3"/>
  <c r="H66" i="3"/>
  <c r="H67" i="3"/>
  <c r="H68" i="3"/>
  <c r="H64" i="3"/>
  <c r="E62" i="3"/>
  <c r="F62" i="3"/>
  <c r="D62" i="3"/>
  <c r="H52" i="3"/>
  <c r="H51" i="3"/>
  <c r="H50" i="3"/>
  <c r="H49" i="3"/>
  <c r="H48" i="3"/>
  <c r="H57" i="3"/>
  <c r="H58" i="3"/>
  <c r="H59" i="3"/>
  <c r="H60" i="3"/>
  <c r="H61" i="3"/>
  <c r="H56" i="3"/>
  <c r="E46" i="3"/>
  <c r="F46" i="3"/>
  <c r="D46" i="3"/>
  <c r="H41" i="3"/>
  <c r="H42" i="3"/>
  <c r="H43" i="3"/>
  <c r="H44" i="3"/>
  <c r="H45" i="3"/>
  <c r="H37" i="3"/>
  <c r="H36" i="3"/>
  <c r="H35" i="3"/>
  <c r="H34" i="3"/>
  <c r="H33" i="3"/>
  <c r="H32" i="3"/>
  <c r="H31" i="3"/>
  <c r="H40" i="3"/>
  <c r="E38" i="3"/>
  <c r="F38" i="3"/>
  <c r="D38" i="3"/>
  <c r="H28" i="3"/>
  <c r="E29" i="3"/>
  <c r="F29" i="3"/>
  <c r="D29" i="3"/>
  <c r="H24" i="3"/>
  <c r="H21" i="3"/>
  <c r="E26" i="3"/>
  <c r="F26" i="3"/>
  <c r="D26" i="3"/>
  <c r="H14" i="3"/>
  <c r="H15" i="3"/>
  <c r="H16" i="3"/>
  <c r="H17" i="3"/>
  <c r="H18" i="3"/>
  <c r="H13" i="3"/>
  <c r="E19" i="3"/>
  <c r="F19" i="3"/>
  <c r="D19" i="3"/>
  <c r="H4" i="3"/>
  <c r="H5" i="3"/>
  <c r="H8" i="3"/>
  <c r="H3" i="3"/>
  <c r="G5" i="2"/>
  <c r="G7" i="2"/>
  <c r="G8" i="2"/>
  <c r="G9" i="2"/>
  <c r="G10" i="2"/>
  <c r="G11" i="2"/>
  <c r="G12" i="2"/>
  <c r="G13" i="2"/>
  <c r="G14" i="2"/>
  <c r="G15" i="2"/>
  <c r="G16" i="2"/>
  <c r="G4" i="2"/>
  <c r="F5" i="2"/>
  <c r="F6" i="2"/>
  <c r="F7" i="2"/>
  <c r="F8" i="2"/>
  <c r="F9" i="2"/>
  <c r="F10" i="2"/>
  <c r="F11" i="2"/>
  <c r="F12" i="2"/>
  <c r="F13" i="2"/>
  <c r="F14" i="2"/>
  <c r="F15" i="2"/>
  <c r="F16" i="2"/>
  <c r="F4" i="2"/>
  <c r="F60" i="1"/>
  <c r="F61" i="1" s="1"/>
  <c r="F54" i="1"/>
  <c r="F52" i="1"/>
  <c r="F47" i="1"/>
  <c r="F48" i="1"/>
  <c r="F49" i="1"/>
  <c r="F46" i="1"/>
  <c r="F39" i="1"/>
  <c r="F38" i="1"/>
  <c r="F26" i="1"/>
  <c r="F27" i="1"/>
  <c r="F28" i="1"/>
  <c r="F29" i="1"/>
  <c r="F31" i="1"/>
  <c r="F32" i="1"/>
  <c r="F34" i="1"/>
  <c r="F24" i="1"/>
  <c r="F21" i="1"/>
  <c r="F20" i="1"/>
  <c r="F17" i="1"/>
  <c r="F16" i="1"/>
  <c r="F4" i="1"/>
  <c r="F5" i="1"/>
  <c r="F6" i="1"/>
  <c r="F7" i="1"/>
  <c r="F8" i="1"/>
  <c r="F9" i="1"/>
  <c r="F10" i="1"/>
  <c r="F13" i="1"/>
  <c r="F3" i="1"/>
  <c r="G61" i="1"/>
  <c r="G54" i="1"/>
  <c r="G52" i="1"/>
  <c r="D55" i="1"/>
  <c r="G47" i="1"/>
  <c r="G48" i="1"/>
  <c r="G49" i="1"/>
  <c r="G46" i="1"/>
  <c r="D50" i="1"/>
  <c r="G43" i="1"/>
  <c r="G42" i="1"/>
  <c r="D44" i="1"/>
  <c r="G39" i="1"/>
  <c r="G38" i="1"/>
  <c r="D40" i="1"/>
  <c r="G27" i="1"/>
  <c r="G29" i="1"/>
  <c r="G31" i="1"/>
  <c r="G32" i="1"/>
  <c r="G34" i="1"/>
  <c r="G24" i="1"/>
  <c r="G21" i="1"/>
  <c r="E22" i="1"/>
  <c r="D22" i="1"/>
  <c r="G17" i="1"/>
  <c r="G16" i="1"/>
  <c r="G4" i="1"/>
  <c r="G5" i="1"/>
  <c r="G6" i="1"/>
  <c r="G7" i="1"/>
  <c r="G8" i="1"/>
  <c r="G9" i="1"/>
  <c r="G10" i="1"/>
  <c r="G3" i="1"/>
  <c r="E18" i="1"/>
  <c r="D18" i="1"/>
  <c r="E14" i="1"/>
  <c r="D14" i="1"/>
  <c r="H74" i="3" l="1"/>
  <c r="G54" i="3"/>
  <c r="G11" i="3"/>
  <c r="G18" i="2"/>
  <c r="G44" i="1"/>
  <c r="F55" i="1"/>
  <c r="G50" i="1"/>
  <c r="G40" i="1"/>
  <c r="F50" i="1"/>
  <c r="G22" i="1"/>
  <c r="G18" i="1"/>
  <c r="G14" i="1"/>
  <c r="F14" i="1"/>
  <c r="F18" i="2"/>
  <c r="F40" i="1"/>
  <c r="F22" i="1"/>
  <c r="F18" i="1"/>
  <c r="G19" i="3"/>
  <c r="G46" i="3"/>
  <c r="G26" i="3"/>
  <c r="F13" i="4"/>
  <c r="G13" i="4"/>
  <c r="H29" i="3"/>
  <c r="H70" i="3"/>
  <c r="H38" i="3"/>
  <c r="G62" i="3"/>
  <c r="H62" i="3"/>
  <c r="H54" i="3"/>
  <c r="H46" i="3"/>
  <c r="H26" i="3"/>
  <c r="H19" i="3"/>
  <c r="H11" i="3"/>
  <c r="E75" i="3"/>
  <c r="F75" i="3"/>
  <c r="D75" i="3"/>
  <c r="G55" i="1"/>
  <c r="F44" i="1"/>
  <c r="F36" i="1"/>
  <c r="G36" i="1"/>
  <c r="D62" i="1"/>
  <c r="E62" i="1"/>
  <c r="H75" i="3" l="1"/>
  <c r="G75" i="3"/>
  <c r="F62" i="1"/>
  <c r="G62" i="1"/>
</calcChain>
</file>

<file path=xl/sharedStrings.xml><?xml version="1.0" encoding="utf-8"?>
<sst xmlns="http://schemas.openxmlformats.org/spreadsheetml/2006/main" count="190" uniqueCount="54">
  <si>
    <t>SECCIÓN</t>
  </si>
  <si>
    <t>DESCRIPCIÓN</t>
  </si>
  <si>
    <t>PRESUPUESTO</t>
  </si>
  <si>
    <t>INGRESADO DEL PERIODO</t>
  </si>
  <si>
    <t>POR INGRESAR</t>
  </si>
  <si>
    <t>FONDOS CORRIENTES</t>
  </si>
  <si>
    <t>OTROS INGRESOS TRIBUTARIOS</t>
  </si>
  <si>
    <t>VENTA DE BIENES Y SERVICIOS</t>
  </si>
  <si>
    <t>INGRESOS A LA PROPIEDAD</t>
  </si>
  <si>
    <t>DERECHOS  Y TASAS ADMINISTRATIVAS</t>
  </si>
  <si>
    <t>MULTAS Y REMATES</t>
  </si>
  <si>
    <t>OTROS INGRESOS NO TRIBUTARIOS</t>
  </si>
  <si>
    <t>TRANSFERENCIAS CORRIENTES DEL GOBIERNO</t>
  </si>
  <si>
    <t>INGRESOS DE FINANCIAMIENTO</t>
  </si>
  <si>
    <t>TOTAL</t>
  </si>
  <si>
    <t>EMPRESAS AUXILIARES</t>
  </si>
  <si>
    <t>FONDO DE PRÉSTAMOS</t>
  </si>
  <si>
    <t>INGRESOS DE CAPITAL</t>
  </si>
  <si>
    <t>FONDOS RESTRINGIDOS</t>
  </si>
  <si>
    <t>IMPUESTOS SOBRE BIENES Y SERVICIOS</t>
  </si>
  <si>
    <t>TRANSF.CORRIENTES SECTOR EXTERNO</t>
  </si>
  <si>
    <t>TRANSF.CORRIENTES SECTOR PRIVADO</t>
  </si>
  <si>
    <t>CURSOS ESPECIALES</t>
  </si>
  <si>
    <t>PROG. POSGRADO FINANCIAMIENTO COMPLEM.</t>
  </si>
  <si>
    <t>FONDOS INTRAPROYECTOS</t>
  </si>
  <si>
    <t>FONDOS DEL SISTEMA (CONARE)</t>
  </si>
  <si>
    <t>PLAN DE MEJORAMIENTO INSTITUCIONAL</t>
  </si>
  <si>
    <t>TOTAL GENERAL</t>
  </si>
  <si>
    <t>CUENTA DE INGRESO</t>
  </si>
  <si>
    <t>TOTAL POR INGRESAR</t>
  </si>
  <si>
    <t>% DE EJECUCIÓN</t>
  </si>
  <si>
    <t>SECCION</t>
  </si>
  <si>
    <t>GIRADO PERIODO</t>
  </si>
  <si>
    <t>COMPROMISOS</t>
  </si>
  <si>
    <t>DISPONIBLE</t>
  </si>
  <si>
    <t>% EJECUCIÓN</t>
  </si>
  <si>
    <t>REMUNERACIONES</t>
  </si>
  <si>
    <t>SERVICIOS</t>
  </si>
  <si>
    <t>MATERIALES Y SUMINISTROS</t>
  </si>
  <si>
    <t>INTERESES Y COMISIONES</t>
  </si>
  <si>
    <t>BIENES DURADEROS</t>
  </si>
  <si>
    <t>TRANSFERENCIAS CORRIENTES</t>
  </si>
  <si>
    <t>AMORTIZACION</t>
  </si>
  <si>
    <t>SUMAS SIN ASIGNACION PRESUPUESTARIAS</t>
  </si>
  <si>
    <t>PLANTA FISICA</t>
  </si>
  <si>
    <t>ACTIVOS FINANCIEROS</t>
  </si>
  <si>
    <t>DERECHOS Y TASAS ADMINISTRATIVAS</t>
  </si>
  <si>
    <t>TRANSF. CORRIENTES SECTOR EXTERNO</t>
  </si>
  <si>
    <t>TRANSF. CORRIENTES SECTOR PRIVADO</t>
  </si>
  <si>
    <t>INSTIT. DESCENTRALIZADAS NO EMPRESARIALES</t>
  </si>
  <si>
    <t>INSTIT DESCENTRALIZADAS NO EMPRESARIALES</t>
  </si>
  <si>
    <t>**</t>
  </si>
  <si>
    <t>% DE RECAUDACIÓN</t>
  </si>
  <si>
    <t>INGRESOS DE FINANCIAMIENTO (LEYES-CONVEN.)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</si>
</sst>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6" applyNumberFormat="0" applyAlignment="0" applyProtection="0"/>
    <xf numFmtId="0" fontId="14" fillId="7" borderId="7" applyNumberFormat="0" applyAlignment="0" applyProtection="0"/>
    <xf numFmtId="0" fontId="15" fillId="7" borderId="6" applyNumberFormat="0" applyAlignment="0" applyProtection="0"/>
    <xf numFmtId="0" fontId="16" fillId="0" borderId="8" applyNumberFormat="0" applyFill="0" applyAlignment="0" applyProtection="0"/>
    <xf numFmtId="0" fontId="17" fillId="8" borderId="9" applyNumberFormat="0" applyAlignment="0" applyProtection="0"/>
    <xf numFmtId="0" fontId="18" fillId="0" borderId="0" applyNumberFormat="0" applyFill="0" applyBorder="0" applyAlignment="0" applyProtection="0"/>
    <xf numFmtId="0" fontId="5" fillId="9" borderId="10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1" fillId="33" borderId="0" applyNumberFormat="0" applyBorder="0" applyAlignment="0" applyProtection="0"/>
  </cellStyleXfs>
  <cellXfs count="3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10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2" xfId="0" applyNumberFormat="1" applyFont="1" applyBorder="1"/>
    <xf numFmtId="10" fontId="3" fillId="0" borderId="2" xfId="0" applyNumberFormat="1" applyFont="1" applyBorder="1"/>
    <xf numFmtId="0" fontId="3" fillId="2" borderId="1" xfId="0" applyFont="1" applyFill="1" applyBorder="1"/>
    <xf numFmtId="4" fontId="3" fillId="2" borderId="1" xfId="0" applyNumberFormat="1" applyFont="1" applyFill="1" applyBorder="1"/>
    <xf numFmtId="10" fontId="3" fillId="2" borderId="1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10" fontId="1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0" applyNumberFormat="1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opLeftCell="A31" workbookViewId="0">
      <selection activeCell="I24" sqref="I24"/>
    </sheetView>
  </sheetViews>
  <sheetFormatPr baseColWidth="10" defaultRowHeight="11.25" x14ac:dyDescent="0.2"/>
  <cols>
    <col min="1" max="1" width="2.7109375" style="4" customWidth="1"/>
    <col min="2" max="2" width="34.5703125" style="3" customWidth="1"/>
    <col min="3" max="3" width="36.140625" style="3" customWidth="1"/>
    <col min="4" max="6" width="14.7109375" style="3" bestFit="1" customWidth="1"/>
    <col min="7" max="7" width="8.85546875" style="3" bestFit="1" customWidth="1"/>
    <col min="8" max="8" width="5.28515625" style="3" customWidth="1"/>
    <col min="9" max="16384" width="11.42578125" style="3"/>
  </cols>
  <sheetData>
    <row r="2" spans="1:7" ht="22.5" x14ac:dyDescent="0.2">
      <c r="A2" s="34" t="s">
        <v>0</v>
      </c>
      <c r="B2" s="34"/>
      <c r="C2" s="1" t="s">
        <v>1</v>
      </c>
      <c r="D2" s="1" t="s">
        <v>2</v>
      </c>
      <c r="E2" s="2" t="s">
        <v>3</v>
      </c>
      <c r="F2" s="29" t="s">
        <v>4</v>
      </c>
      <c r="G2" s="2" t="s">
        <v>30</v>
      </c>
    </row>
    <row r="3" spans="1:7" x14ac:dyDescent="0.2">
      <c r="A3" s="4">
        <v>1</v>
      </c>
      <c r="B3" s="3" t="s">
        <v>5</v>
      </c>
      <c r="C3" s="3" t="s">
        <v>6</v>
      </c>
      <c r="D3" s="5">
        <v>120300000</v>
      </c>
      <c r="E3" s="5">
        <v>144781119.50999999</v>
      </c>
      <c r="F3" s="5">
        <f t="shared" ref="F3:F7" si="0">D3-E3</f>
        <v>-24481119.50999999</v>
      </c>
      <c r="G3" s="6">
        <f>E3/D3</f>
        <v>1.2035005778054861</v>
      </c>
    </row>
    <row r="4" spans="1:7" x14ac:dyDescent="0.2">
      <c r="C4" s="3" t="s">
        <v>7</v>
      </c>
      <c r="D4" s="5">
        <v>1055392703.36</v>
      </c>
      <c r="E4" s="5">
        <v>1011259772.9</v>
      </c>
      <c r="F4" s="5">
        <f t="shared" si="0"/>
        <v>44132930.460000038</v>
      </c>
      <c r="G4" s="6">
        <f>E4/D4</f>
        <v>0.95818340384626854</v>
      </c>
    </row>
    <row r="5" spans="1:7" x14ac:dyDescent="0.2">
      <c r="C5" s="3" t="s">
        <v>8</v>
      </c>
      <c r="D5" s="5">
        <v>5637000000</v>
      </c>
      <c r="E5" s="5">
        <v>7779076668.4099998</v>
      </c>
      <c r="F5" s="5">
        <f t="shared" si="0"/>
        <v>-2142076668.4099998</v>
      </c>
      <c r="G5" s="6">
        <f>E5/D5</f>
        <v>1.3800029569646974</v>
      </c>
    </row>
    <row r="6" spans="1:7" x14ac:dyDescent="0.2">
      <c r="C6" s="3" t="s">
        <v>9</v>
      </c>
      <c r="D6" s="5">
        <v>5353097809.54</v>
      </c>
      <c r="E6" s="5">
        <v>5149297520.8299999</v>
      </c>
      <c r="F6" s="5">
        <f t="shared" si="0"/>
        <v>203800288.71000004</v>
      </c>
      <c r="G6" s="6">
        <f>E6/D6</f>
        <v>0.96192853260652211</v>
      </c>
    </row>
    <row r="7" spans="1:7" x14ac:dyDescent="0.2">
      <c r="C7" s="3" t="s">
        <v>10</v>
      </c>
      <c r="D7" s="5">
        <v>372000000</v>
      </c>
      <c r="E7" s="5">
        <v>414527531.5</v>
      </c>
      <c r="F7" s="5">
        <f t="shared" si="0"/>
        <v>-42527531.5</v>
      </c>
      <c r="G7" s="6">
        <f>E7/D7</f>
        <v>1.1143213212365592</v>
      </c>
    </row>
    <row r="8" spans="1:7" x14ac:dyDescent="0.2">
      <c r="C8" s="3" t="s">
        <v>11</v>
      </c>
      <c r="D8" s="5">
        <v>448000000</v>
      </c>
      <c r="E8" s="5">
        <v>480907123.38</v>
      </c>
      <c r="F8" s="5">
        <f t="shared" ref="F8:F13" si="1">D8-E8</f>
        <v>-32907123.379999995</v>
      </c>
      <c r="G8" s="6">
        <f t="shared" ref="G8:G14" si="2">E8/D8</f>
        <v>1.0734534004017857</v>
      </c>
    </row>
    <row r="9" spans="1:7" x14ac:dyDescent="0.2">
      <c r="C9" s="3" t="s">
        <v>12</v>
      </c>
      <c r="D9" s="5">
        <v>269208874487.10001</v>
      </c>
      <c r="E9" s="5">
        <v>269123047474.53</v>
      </c>
      <c r="F9" s="5">
        <f t="shared" si="1"/>
        <v>85827012.570007324</v>
      </c>
      <c r="G9" s="6">
        <f t="shared" si="2"/>
        <v>0.99968118802645889</v>
      </c>
    </row>
    <row r="10" spans="1:7" x14ac:dyDescent="0.2">
      <c r="C10" s="3" t="s">
        <v>50</v>
      </c>
      <c r="D10" s="5">
        <v>102894722.18000001</v>
      </c>
      <c r="E10" s="5">
        <v>109738722.18000001</v>
      </c>
      <c r="F10" s="5">
        <f t="shared" si="1"/>
        <v>-6844000</v>
      </c>
      <c r="G10" s="6">
        <f t="shared" si="2"/>
        <v>1.0665145874831887</v>
      </c>
    </row>
    <row r="11" spans="1:7" x14ac:dyDescent="0.2">
      <c r="C11" s="3" t="s">
        <v>21</v>
      </c>
      <c r="D11" s="5">
        <v>1468619.7</v>
      </c>
      <c r="E11" s="5">
        <v>0</v>
      </c>
      <c r="F11" s="5">
        <f t="shared" ref="F11" si="3">D11+-E11</f>
        <v>1468619.7</v>
      </c>
      <c r="G11" s="6">
        <f t="shared" si="2"/>
        <v>0</v>
      </c>
    </row>
    <row r="12" spans="1:7" x14ac:dyDescent="0.2">
      <c r="C12" s="3" t="s">
        <v>17</v>
      </c>
      <c r="D12" s="5">
        <v>447339446</v>
      </c>
      <c r="E12" s="5">
        <v>453412840</v>
      </c>
      <c r="F12" s="5">
        <f>D12-E12</f>
        <v>-6073394</v>
      </c>
      <c r="G12" s="6">
        <f t="shared" si="2"/>
        <v>1.0135767012149428</v>
      </c>
    </row>
    <row r="13" spans="1:7" x14ac:dyDescent="0.2">
      <c r="C13" s="3" t="s">
        <v>13</v>
      </c>
      <c r="D13" s="5">
        <v>58396640165.800003</v>
      </c>
      <c r="E13" s="5">
        <v>60409539600.599998</v>
      </c>
      <c r="F13" s="5">
        <f t="shared" si="1"/>
        <v>-2012899434.7999954</v>
      </c>
      <c r="G13" s="32" t="s">
        <v>51</v>
      </c>
    </row>
    <row r="14" spans="1:7" s="8" customFormat="1" x14ac:dyDescent="0.2">
      <c r="A14" s="7"/>
      <c r="C14" s="8" t="s">
        <v>14</v>
      </c>
      <c r="D14" s="9">
        <f>SUM(D3:D13)</f>
        <v>341143007953.67999</v>
      </c>
      <c r="E14" s="9">
        <f>SUM(E3:E13)</f>
        <v>345075588373.83997</v>
      </c>
      <c r="F14" s="9">
        <f>SUM(F3:F13)</f>
        <v>-3932580420.1599874</v>
      </c>
      <c r="G14" s="10">
        <f t="shared" si="2"/>
        <v>1.0115276594521143</v>
      </c>
    </row>
    <row r="16" spans="1:7" x14ac:dyDescent="0.2">
      <c r="A16" s="4">
        <v>2</v>
      </c>
      <c r="B16" s="3" t="s">
        <v>15</v>
      </c>
      <c r="C16" s="3" t="s">
        <v>7</v>
      </c>
      <c r="D16" s="5">
        <v>3020000000</v>
      </c>
      <c r="E16" s="5">
        <v>3684894824.7600002</v>
      </c>
      <c r="F16" s="5">
        <f>D16-E16</f>
        <v>-664894824.76000023</v>
      </c>
      <c r="G16" s="6">
        <f>E16/D16</f>
        <v>1.2201638492582783</v>
      </c>
    </row>
    <row r="17" spans="1:7" x14ac:dyDescent="0.2">
      <c r="C17" s="3" t="s">
        <v>13</v>
      </c>
      <c r="D17" s="5">
        <v>3996321139.6999998</v>
      </c>
      <c r="E17" s="5">
        <v>3918511771.4200001</v>
      </c>
      <c r="F17" s="5">
        <f>D17-E17</f>
        <v>77809368.279999733</v>
      </c>
      <c r="G17" s="6">
        <f t="shared" ref="G17:G18" si="4">E17/D17</f>
        <v>0.98052975084834126</v>
      </c>
    </row>
    <row r="18" spans="1:7" s="8" customFormat="1" x14ac:dyDescent="0.2">
      <c r="A18" s="7"/>
      <c r="C18" s="8" t="s">
        <v>14</v>
      </c>
      <c r="D18" s="9">
        <f>SUM(D16:D17)</f>
        <v>7016321139.6999998</v>
      </c>
      <c r="E18" s="9">
        <f>SUM(E16:E17)</f>
        <v>7603406596.1800003</v>
      </c>
      <c r="F18" s="9">
        <f>SUM(F16:F17)</f>
        <v>-587085456.4800005</v>
      </c>
      <c r="G18" s="10">
        <f t="shared" si="4"/>
        <v>1.0836742567494713</v>
      </c>
    </row>
    <row r="20" spans="1:7" x14ac:dyDescent="0.2">
      <c r="A20" s="4">
        <v>4</v>
      </c>
      <c r="B20" s="3" t="s">
        <v>16</v>
      </c>
      <c r="C20" s="3" t="s">
        <v>8</v>
      </c>
      <c r="D20" s="5">
        <v>9000000</v>
      </c>
      <c r="E20" s="5">
        <v>8748837.2200000007</v>
      </c>
      <c r="F20" s="5">
        <f>D20-E20</f>
        <v>251162.77999999933</v>
      </c>
      <c r="G20" s="6">
        <f>E20/D20</f>
        <v>0.97209302444444456</v>
      </c>
    </row>
    <row r="21" spans="1:7" x14ac:dyDescent="0.2">
      <c r="C21" s="3" t="s">
        <v>17</v>
      </c>
      <c r="D21" s="5">
        <v>200100000</v>
      </c>
      <c r="E21" s="5">
        <v>173628427.31</v>
      </c>
      <c r="F21" s="5">
        <f>D21-E21</f>
        <v>26471572.689999998</v>
      </c>
      <c r="G21" s="6">
        <f t="shared" ref="G21:G22" si="5">E21/D21</f>
        <v>0.86770828240879561</v>
      </c>
    </row>
    <row r="22" spans="1:7" s="8" customFormat="1" x14ac:dyDescent="0.2">
      <c r="A22" s="7"/>
      <c r="C22" s="8" t="s">
        <v>14</v>
      </c>
      <c r="D22" s="9">
        <f>SUM(D20:D21)</f>
        <v>209100000</v>
      </c>
      <c r="E22" s="9">
        <f>SUM(E20:E21)</f>
        <v>182377264.53</v>
      </c>
      <c r="F22" s="9">
        <f>SUM(F20:F21)</f>
        <v>26722735.469999999</v>
      </c>
      <c r="G22" s="10">
        <f t="shared" si="5"/>
        <v>0.87220116944045911</v>
      </c>
    </row>
    <row r="24" spans="1:7" x14ac:dyDescent="0.2">
      <c r="A24" s="4">
        <v>5</v>
      </c>
      <c r="B24" s="3" t="s">
        <v>18</v>
      </c>
      <c r="C24" s="3" t="s">
        <v>19</v>
      </c>
      <c r="D24" s="5">
        <v>325000000</v>
      </c>
      <c r="E24" s="5">
        <v>385529892.37</v>
      </c>
      <c r="F24" s="5">
        <f>D24+-E24</f>
        <v>-60529892.370000005</v>
      </c>
      <c r="G24" s="6">
        <f>E24/D24</f>
        <v>1.186245822676923</v>
      </c>
    </row>
    <row r="25" spans="1:7" x14ac:dyDescent="0.2">
      <c r="C25" s="3" t="s">
        <v>7</v>
      </c>
      <c r="D25" s="5">
        <v>0</v>
      </c>
      <c r="E25" s="5">
        <v>21914272.149999999</v>
      </c>
      <c r="F25" s="5">
        <f>D25-E25</f>
        <v>-21914272.149999999</v>
      </c>
      <c r="G25" s="32" t="s">
        <v>51</v>
      </c>
    </row>
    <row r="26" spans="1:7" x14ac:dyDescent="0.2">
      <c r="C26" s="3" t="s">
        <v>8</v>
      </c>
      <c r="D26" s="5">
        <v>77500000</v>
      </c>
      <c r="E26" s="5">
        <v>71263445.969999999</v>
      </c>
      <c r="F26" s="5">
        <f t="shared" ref="F26:F34" si="6">D26+-E26</f>
        <v>6236554.0300000012</v>
      </c>
      <c r="G26" s="6">
        <f t="shared" ref="G26" si="7">E26/D26</f>
        <v>0.91952833509677423</v>
      </c>
    </row>
    <row r="27" spans="1:7" x14ac:dyDescent="0.2">
      <c r="C27" s="3" t="s">
        <v>9</v>
      </c>
      <c r="D27" s="5">
        <v>55000000</v>
      </c>
      <c r="E27" s="5">
        <v>55353975.640000001</v>
      </c>
      <c r="F27" s="5">
        <f t="shared" si="6"/>
        <v>-353975.6400000006</v>
      </c>
      <c r="G27" s="6">
        <f t="shared" ref="G27:G36" si="8">E27/D27</f>
        <v>1.0064359207272728</v>
      </c>
    </row>
    <row r="28" spans="1:7" x14ac:dyDescent="0.2">
      <c r="C28" s="3" t="s">
        <v>11</v>
      </c>
      <c r="D28" s="5">
        <v>9000000</v>
      </c>
      <c r="E28" s="5">
        <v>16122562.5</v>
      </c>
      <c r="F28" s="5">
        <f t="shared" si="6"/>
        <v>-7122562.5</v>
      </c>
      <c r="G28" s="6">
        <v>0</v>
      </c>
    </row>
    <row r="29" spans="1:7" x14ac:dyDescent="0.2">
      <c r="C29" s="3" t="s">
        <v>12</v>
      </c>
      <c r="D29" s="5">
        <v>359710156.89999998</v>
      </c>
      <c r="E29" s="5">
        <v>283479734.94999999</v>
      </c>
      <c r="F29" s="5">
        <f t="shared" si="6"/>
        <v>76230421.949999988</v>
      </c>
      <c r="G29" s="6">
        <f t="shared" si="8"/>
        <v>0.78807820550034624</v>
      </c>
    </row>
    <row r="30" spans="1:7" x14ac:dyDescent="0.2">
      <c r="C30" s="3" t="s">
        <v>50</v>
      </c>
      <c r="D30" s="5">
        <v>87500000</v>
      </c>
      <c r="E30" s="5">
        <v>30583449.98</v>
      </c>
      <c r="F30" s="5">
        <f>D30-E30</f>
        <v>56916550.019999996</v>
      </c>
      <c r="G30" s="6">
        <f t="shared" si="8"/>
        <v>0.34952514262857143</v>
      </c>
    </row>
    <row r="31" spans="1:7" x14ac:dyDescent="0.2">
      <c r="C31" s="3" t="s">
        <v>20</v>
      </c>
      <c r="D31" s="5">
        <v>79500000</v>
      </c>
      <c r="E31" s="5">
        <v>99342769.829999998</v>
      </c>
      <c r="F31" s="5">
        <f t="shared" si="6"/>
        <v>-19842769.829999998</v>
      </c>
      <c r="G31" s="6">
        <f t="shared" si="8"/>
        <v>1.2495945890566038</v>
      </c>
    </row>
    <row r="32" spans="1:7" x14ac:dyDescent="0.2">
      <c r="C32" s="3" t="s">
        <v>21</v>
      </c>
      <c r="D32" s="5">
        <v>468865000</v>
      </c>
      <c r="E32" s="5">
        <v>570927207.03999996</v>
      </c>
      <c r="F32" s="5">
        <f t="shared" si="6"/>
        <v>-102062207.03999996</v>
      </c>
      <c r="G32" s="6">
        <f t="shared" si="8"/>
        <v>1.217679304362663</v>
      </c>
    </row>
    <row r="33" spans="1:7" x14ac:dyDescent="0.2">
      <c r="C33" s="3" t="s">
        <v>17</v>
      </c>
      <c r="D33" s="5">
        <v>5412235500</v>
      </c>
      <c r="E33" s="5">
        <v>5275876607.3999996</v>
      </c>
      <c r="F33" s="5">
        <f>D33-E33</f>
        <v>136358892.60000038</v>
      </c>
      <c r="G33" s="6">
        <f t="shared" si="8"/>
        <v>0.97480543989632373</v>
      </c>
    </row>
    <row r="34" spans="1:7" x14ac:dyDescent="0.2">
      <c r="C34" s="3" t="s">
        <v>13</v>
      </c>
      <c r="D34" s="5">
        <v>1931552376.5999999</v>
      </c>
      <c r="E34" s="5">
        <v>2187106445.8800001</v>
      </c>
      <c r="F34" s="5">
        <f t="shared" si="6"/>
        <v>-255554069.28000021</v>
      </c>
      <c r="G34" s="6">
        <f t="shared" si="8"/>
        <v>1.1323050166156183</v>
      </c>
    </row>
    <row r="35" spans="1:7" x14ac:dyDescent="0.2">
      <c r="C35" s="3" t="s">
        <v>53</v>
      </c>
      <c r="D35" s="5">
        <v>6165429943.1199999</v>
      </c>
      <c r="E35" s="5">
        <v>6165429943.1199999</v>
      </c>
      <c r="F35" s="5">
        <f t="shared" ref="F35" si="9">D35+-E35</f>
        <v>0</v>
      </c>
      <c r="G35" s="6">
        <f t="shared" ref="G35" si="10">E35/D35</f>
        <v>1</v>
      </c>
    </row>
    <row r="36" spans="1:7" s="8" customFormat="1" x14ac:dyDescent="0.2">
      <c r="A36" s="7"/>
      <c r="C36" s="8" t="s">
        <v>14</v>
      </c>
      <c r="D36" s="9">
        <f>SUM(D24:D35)</f>
        <v>14971292976.619999</v>
      </c>
      <c r="E36" s="9">
        <f>SUM(E24:E35)</f>
        <v>15162930306.829998</v>
      </c>
      <c r="F36" s="9">
        <f>SUM(F24:F34)</f>
        <v>-191637330.2099998</v>
      </c>
      <c r="G36" s="10">
        <f t="shared" si="8"/>
        <v>1.012800319284999</v>
      </c>
    </row>
    <row r="38" spans="1:7" x14ac:dyDescent="0.2">
      <c r="A38" s="4">
        <v>6</v>
      </c>
      <c r="B38" s="3" t="s">
        <v>22</v>
      </c>
      <c r="C38" s="3" t="s">
        <v>9</v>
      </c>
      <c r="D38" s="5">
        <v>435000000</v>
      </c>
      <c r="E38" s="5">
        <v>527901417.75</v>
      </c>
      <c r="F38" s="5">
        <f>D38-E38</f>
        <v>-92901417.75</v>
      </c>
      <c r="G38" s="6">
        <f>E38/D38</f>
        <v>1.2135664775862069</v>
      </c>
    </row>
    <row r="39" spans="1:7" x14ac:dyDescent="0.2">
      <c r="C39" s="3" t="s">
        <v>13</v>
      </c>
      <c r="D39" s="5">
        <v>460115728.38</v>
      </c>
      <c r="E39" s="5">
        <v>460770662.47000003</v>
      </c>
      <c r="F39" s="5">
        <f>D39-E39</f>
        <v>-654934.09000003338</v>
      </c>
      <c r="G39" s="6">
        <f t="shared" ref="G39:G40" si="11">E39/D39</f>
        <v>1.0014234116540766</v>
      </c>
    </row>
    <row r="40" spans="1:7" s="8" customFormat="1" x14ac:dyDescent="0.2">
      <c r="A40" s="7"/>
      <c r="C40" s="8" t="s">
        <v>14</v>
      </c>
      <c r="D40" s="9">
        <f>SUM(D38:D39)</f>
        <v>895115728.38</v>
      </c>
      <c r="E40" s="9">
        <f>SUM(E38:E39)</f>
        <v>988672080.22000003</v>
      </c>
      <c r="F40" s="9">
        <f t="shared" ref="F40" si="12">SUM(F38:F39)</f>
        <v>-93556351.840000033</v>
      </c>
      <c r="G40" s="10">
        <f t="shared" si="11"/>
        <v>1.1045187218521122</v>
      </c>
    </row>
    <row r="42" spans="1:7" x14ac:dyDescent="0.2">
      <c r="A42" s="4">
        <v>7</v>
      </c>
      <c r="B42" s="3" t="s">
        <v>23</v>
      </c>
      <c r="C42" s="3" t="s">
        <v>9</v>
      </c>
      <c r="D42" s="5">
        <v>2350000000</v>
      </c>
      <c r="E42" s="5">
        <v>2273633552.5300002</v>
      </c>
      <c r="F42" s="5">
        <f>D42-E42</f>
        <v>76366447.46999979</v>
      </c>
      <c r="G42" s="6">
        <f>E42/D42</f>
        <v>0.96750363937446815</v>
      </c>
    </row>
    <row r="43" spans="1:7" x14ac:dyDescent="0.2">
      <c r="C43" s="3" t="s">
        <v>13</v>
      </c>
      <c r="D43" s="5">
        <v>267322491.78</v>
      </c>
      <c r="E43" s="5">
        <v>267059842.44</v>
      </c>
      <c r="F43" s="5">
        <f>D43-E43</f>
        <v>262649.34000000358</v>
      </c>
      <c r="G43" s="6">
        <f t="shared" ref="G43:G44" si="13">E43/D43</f>
        <v>0.99901748132657631</v>
      </c>
    </row>
    <row r="44" spans="1:7" s="8" customFormat="1" x14ac:dyDescent="0.2">
      <c r="A44" s="7"/>
      <c r="C44" s="8" t="s">
        <v>14</v>
      </c>
      <c r="D44" s="9">
        <f>SUM(D42:D43)</f>
        <v>2617322491.7800002</v>
      </c>
      <c r="E44" s="9">
        <f>SUM(E42:E43)</f>
        <v>2540693394.9700003</v>
      </c>
      <c r="F44" s="9">
        <f t="shared" ref="F44" si="14">SUM(F42:F43)</f>
        <v>76629096.809999794</v>
      </c>
      <c r="G44" s="10">
        <f t="shared" si="13"/>
        <v>0.9707223328226986</v>
      </c>
    </row>
    <row r="46" spans="1:7" x14ac:dyDescent="0.2">
      <c r="A46" s="4">
        <v>8</v>
      </c>
      <c r="B46" s="3" t="s">
        <v>24</v>
      </c>
      <c r="C46" s="3" t="s">
        <v>7</v>
      </c>
      <c r="D46" s="5">
        <v>900000000</v>
      </c>
      <c r="E46" s="5">
        <v>1016006780.05</v>
      </c>
      <c r="F46" s="5">
        <f>D46-E46</f>
        <v>-116006780.04999995</v>
      </c>
      <c r="G46" s="6">
        <f>E46/D46</f>
        <v>1.1288964222777778</v>
      </c>
    </row>
    <row r="47" spans="1:7" x14ac:dyDescent="0.2">
      <c r="C47" s="3" t="s">
        <v>8</v>
      </c>
      <c r="D47" s="5">
        <v>65000000</v>
      </c>
      <c r="E47" s="5">
        <v>94724216.099999994</v>
      </c>
      <c r="F47" s="5">
        <f t="shared" ref="F47:F49" si="15">D47-E47</f>
        <v>-29724216.099999994</v>
      </c>
      <c r="G47" s="6">
        <f t="shared" ref="G47:G50" si="16">E47/D47</f>
        <v>1.4572956323076922</v>
      </c>
    </row>
    <row r="48" spans="1:7" x14ac:dyDescent="0.2">
      <c r="C48" s="3" t="s">
        <v>21</v>
      </c>
      <c r="D48" s="5">
        <v>900000000</v>
      </c>
      <c r="E48" s="5">
        <v>1185973340.8699999</v>
      </c>
      <c r="F48" s="5">
        <f t="shared" si="15"/>
        <v>-285973340.86999989</v>
      </c>
      <c r="G48" s="6">
        <f t="shared" si="16"/>
        <v>1.317748156522222</v>
      </c>
    </row>
    <row r="49" spans="1:7" x14ac:dyDescent="0.2">
      <c r="C49" s="3" t="s">
        <v>13</v>
      </c>
      <c r="D49" s="5">
        <v>8411836383.0500002</v>
      </c>
      <c r="E49" s="5">
        <v>8342535888.1099997</v>
      </c>
      <c r="F49" s="5">
        <f t="shared" si="15"/>
        <v>69300494.940000534</v>
      </c>
      <c r="G49" s="6">
        <f t="shared" si="16"/>
        <v>0.99176154982286124</v>
      </c>
    </row>
    <row r="50" spans="1:7" s="8" customFormat="1" x14ac:dyDescent="0.2">
      <c r="A50" s="7"/>
      <c r="C50" s="8" t="s">
        <v>14</v>
      </c>
      <c r="D50" s="9">
        <f>SUM(D46:D49)</f>
        <v>10276836383.049999</v>
      </c>
      <c r="E50" s="9">
        <f>SUM(E46:E49)</f>
        <v>10639240225.129999</v>
      </c>
      <c r="F50" s="9">
        <f t="shared" ref="F50" si="17">SUM(F46:F49)</f>
        <v>-362403842.07999933</v>
      </c>
      <c r="G50" s="10">
        <f t="shared" si="16"/>
        <v>1.0352641443895834</v>
      </c>
    </row>
    <row r="52" spans="1:7" x14ac:dyDescent="0.2">
      <c r="A52" s="4">
        <v>9</v>
      </c>
      <c r="B52" s="3" t="s">
        <v>25</v>
      </c>
      <c r="C52" s="3" t="s">
        <v>12</v>
      </c>
      <c r="D52" s="5">
        <v>4820419962.6400003</v>
      </c>
      <c r="E52" s="5">
        <v>4815419963.6400003</v>
      </c>
      <c r="F52" s="5">
        <f>D52-E52</f>
        <v>4999999</v>
      </c>
      <c r="G52" s="6">
        <f>E52/D52</f>
        <v>0.99896274618420144</v>
      </c>
    </row>
    <row r="53" spans="1:7" x14ac:dyDescent="0.2">
      <c r="C53" s="3" t="s">
        <v>50</v>
      </c>
      <c r="D53" s="5">
        <v>3319015</v>
      </c>
      <c r="E53" s="5">
        <v>0</v>
      </c>
      <c r="F53" s="5">
        <f>D53-E53</f>
        <v>3319015</v>
      </c>
      <c r="G53" s="6">
        <f t="shared" ref="G53" si="18">E53/D53</f>
        <v>0</v>
      </c>
    </row>
    <row r="54" spans="1:7" x14ac:dyDescent="0.2">
      <c r="C54" s="3" t="s">
        <v>13</v>
      </c>
      <c r="D54" s="5">
        <v>6454344133.0699997</v>
      </c>
      <c r="E54" s="5">
        <v>6454926920.1800003</v>
      </c>
      <c r="F54" s="5">
        <f>D54-E54</f>
        <v>-582787.11000061035</v>
      </c>
      <c r="G54" s="6">
        <f t="shared" ref="G54:G55" si="19">E54/D54</f>
        <v>1.000090293777026</v>
      </c>
    </row>
    <row r="55" spans="1:7" s="8" customFormat="1" x14ac:dyDescent="0.2">
      <c r="A55" s="7"/>
      <c r="C55" s="8" t="s">
        <v>14</v>
      </c>
      <c r="D55" s="9">
        <f>SUM(D52:D54)</f>
        <v>11278083110.709999</v>
      </c>
      <c r="E55" s="9">
        <f>SUM(E52:E54)</f>
        <v>11270346883.82</v>
      </c>
      <c r="F55" s="9">
        <f t="shared" ref="F55" si="20">SUM(F52:F54)</f>
        <v>7736226.8899993896</v>
      </c>
      <c r="G55" s="10">
        <f t="shared" si="19"/>
        <v>0.99931404771413213</v>
      </c>
    </row>
    <row r="57" spans="1:7" x14ac:dyDescent="0.2">
      <c r="A57" s="4">
        <v>10</v>
      </c>
      <c r="B57" s="3" t="s">
        <v>26</v>
      </c>
      <c r="C57" s="3" t="s">
        <v>11</v>
      </c>
      <c r="D57" s="5">
        <v>0</v>
      </c>
      <c r="E57" s="5">
        <v>49295525</v>
      </c>
      <c r="F57" s="5">
        <f t="shared" ref="F57" si="21">D57+-E57</f>
        <v>-49295525</v>
      </c>
      <c r="G57" s="32" t="s">
        <v>51</v>
      </c>
    </row>
    <row r="58" spans="1:7" x14ac:dyDescent="0.2">
      <c r="C58" s="3" t="s">
        <v>12</v>
      </c>
      <c r="D58" s="5">
        <v>15408455184.280001</v>
      </c>
      <c r="E58" s="5">
        <v>9620176000</v>
      </c>
      <c r="F58" s="5">
        <f>D58-E58</f>
        <v>5788279184.2800007</v>
      </c>
      <c r="G58" s="32" t="s">
        <v>51</v>
      </c>
    </row>
    <row r="59" spans="1:7" x14ac:dyDescent="0.2">
      <c r="C59" s="3" t="s">
        <v>50</v>
      </c>
      <c r="D59" s="5">
        <v>0</v>
      </c>
      <c r="E59" s="5">
        <v>46825450.560000002</v>
      </c>
      <c r="F59" s="5">
        <f>D59-E59</f>
        <v>-46825450.560000002</v>
      </c>
      <c r="G59" s="6" t="e">
        <f t="shared" ref="G59" si="22">E59/D59</f>
        <v>#DIV/0!</v>
      </c>
    </row>
    <row r="60" spans="1:7" x14ac:dyDescent="0.2">
      <c r="C60" s="3" t="s">
        <v>53</v>
      </c>
      <c r="D60" s="5">
        <v>1464495954.3199999</v>
      </c>
      <c r="E60" s="5">
        <v>1464495954.3199999</v>
      </c>
      <c r="F60" s="5">
        <f>D60-E60</f>
        <v>0</v>
      </c>
      <c r="G60" s="6">
        <f t="shared" ref="G60:G61" si="23">E60/D60</f>
        <v>1</v>
      </c>
    </row>
    <row r="61" spans="1:7" x14ac:dyDescent="0.2">
      <c r="C61" s="8" t="s">
        <v>14</v>
      </c>
      <c r="D61" s="9">
        <f>SUM(D57:D60)</f>
        <v>16872951138.6</v>
      </c>
      <c r="E61" s="9">
        <f>SUM(E57:E60)</f>
        <v>11180792929.879999</v>
      </c>
      <c r="F61" s="9">
        <f>SUM(F57:F60)</f>
        <v>5692158208.7200003</v>
      </c>
      <c r="G61" s="10">
        <f t="shared" si="23"/>
        <v>0.66264596145850652</v>
      </c>
    </row>
    <row r="62" spans="1:7" s="8" customFormat="1" x14ac:dyDescent="0.2">
      <c r="A62" s="33" t="s">
        <v>27</v>
      </c>
      <c r="B62" s="33"/>
      <c r="C62" s="11"/>
      <c r="D62" s="12">
        <f>D14+D18+D22+D36+D40+D44+D50+D55+D61</f>
        <v>405280030922.52002</v>
      </c>
      <c r="E62" s="12">
        <f>E14+E18+E22+E36+E40+E44+E50+E55+E61</f>
        <v>404644048055.39996</v>
      </c>
      <c r="F62" s="12">
        <f>F14+F18+F22+F36+F40+F44+F50+F55+F61</f>
        <v>635982867.12001228</v>
      </c>
      <c r="G62" s="13">
        <f>E62/D62</f>
        <v>0.99843075696161887</v>
      </c>
    </row>
    <row r="64" spans="1:7" x14ac:dyDescent="0.2">
      <c r="E64" s="5"/>
      <c r="F64" s="5"/>
    </row>
    <row r="65" spans="5:6" x14ac:dyDescent="0.2">
      <c r="E65" s="5"/>
      <c r="F65" s="5"/>
    </row>
    <row r="66" spans="5:6" x14ac:dyDescent="0.2">
      <c r="E66" s="5"/>
      <c r="F66" s="5"/>
    </row>
    <row r="67" spans="5:6" x14ac:dyDescent="0.2">
      <c r="E67" s="5"/>
      <c r="F67" s="5"/>
    </row>
  </sheetData>
  <mergeCells count="2">
    <mergeCell ref="A62:B62"/>
    <mergeCell ref="A2:B2"/>
  </mergeCells>
  <pageMargins left="0" right="0" top="0.74803149606299213" bottom="0.74803149606299213" header="0.31496062992125984" footer="0.31496062992125984"/>
  <pageSetup paperSize="9" scale="7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8"/>
  <sheetViews>
    <sheetView workbookViewId="0">
      <selection activeCell="F35" sqref="F35"/>
    </sheetView>
  </sheetViews>
  <sheetFormatPr baseColWidth="10" defaultRowHeight="11.25" x14ac:dyDescent="0.2"/>
  <cols>
    <col min="1" max="1" width="11.42578125" style="3"/>
    <col min="2" max="2" width="9.42578125" style="3" customWidth="1"/>
    <col min="3" max="3" width="36.28515625" style="3" customWidth="1"/>
    <col min="4" max="6" width="14.7109375" style="3" customWidth="1"/>
    <col min="7" max="7" width="12" style="3" bestFit="1" customWidth="1"/>
    <col min="8" max="16384" width="11.42578125" style="3"/>
  </cols>
  <sheetData>
    <row r="3" spans="2:7" ht="22.5" x14ac:dyDescent="0.2">
      <c r="B3" s="21" t="s">
        <v>28</v>
      </c>
      <c r="C3" s="22" t="s">
        <v>1</v>
      </c>
      <c r="D3" s="22" t="s">
        <v>2</v>
      </c>
      <c r="E3" s="21" t="s">
        <v>3</v>
      </c>
      <c r="F3" s="21" t="s">
        <v>29</v>
      </c>
      <c r="G3" s="21" t="s">
        <v>52</v>
      </c>
    </row>
    <row r="4" spans="2:7" x14ac:dyDescent="0.2">
      <c r="B4" s="14">
        <v>1</v>
      </c>
      <c r="C4" s="15" t="s">
        <v>19</v>
      </c>
      <c r="D4" s="16">
        <v>325000000</v>
      </c>
      <c r="E4" s="16">
        <v>385529892.37</v>
      </c>
      <c r="F4" s="16">
        <f>D4-E4</f>
        <v>-60529892.370000005</v>
      </c>
      <c r="G4" s="17">
        <f>E4/D4</f>
        <v>1.186245822676923</v>
      </c>
    </row>
    <row r="5" spans="2:7" x14ac:dyDescent="0.2">
      <c r="B5" s="14">
        <v>2</v>
      </c>
      <c r="C5" s="15" t="s">
        <v>6</v>
      </c>
      <c r="D5" s="16">
        <v>120300000</v>
      </c>
      <c r="E5" s="16">
        <v>144781119.50999999</v>
      </c>
      <c r="F5" s="16">
        <f t="shared" ref="F5:F16" si="0">D5-E5</f>
        <v>-24481119.50999999</v>
      </c>
      <c r="G5" s="17">
        <f t="shared" ref="G5:G16" si="1">E5/D5</f>
        <v>1.2035005778054861</v>
      </c>
    </row>
    <row r="6" spans="2:7" x14ac:dyDescent="0.2">
      <c r="B6" s="14">
        <v>4</v>
      </c>
      <c r="C6" s="15" t="s">
        <v>7</v>
      </c>
      <c r="D6" s="16">
        <v>4975392703.3599997</v>
      </c>
      <c r="E6" s="16">
        <v>5734075649.8599997</v>
      </c>
      <c r="F6" s="16">
        <f t="shared" si="0"/>
        <v>-758682946.5</v>
      </c>
      <c r="G6" s="17">
        <f t="shared" si="1"/>
        <v>1.1524870481052971</v>
      </c>
    </row>
    <row r="7" spans="2:7" x14ac:dyDescent="0.2">
      <c r="B7" s="14">
        <v>5</v>
      </c>
      <c r="C7" s="15" t="s">
        <v>8</v>
      </c>
      <c r="D7" s="16">
        <v>5788500000</v>
      </c>
      <c r="E7" s="16">
        <v>7953813167.6999998</v>
      </c>
      <c r="F7" s="16">
        <f t="shared" si="0"/>
        <v>-2165313167.6999998</v>
      </c>
      <c r="G7" s="17">
        <f t="shared" si="1"/>
        <v>1.374071550090697</v>
      </c>
    </row>
    <row r="8" spans="2:7" x14ac:dyDescent="0.2">
      <c r="B8" s="14">
        <v>6</v>
      </c>
      <c r="C8" s="15" t="s">
        <v>46</v>
      </c>
      <c r="D8" s="16">
        <v>8193097809.54</v>
      </c>
      <c r="E8" s="16">
        <v>8006186466.75</v>
      </c>
      <c r="F8" s="16">
        <f t="shared" si="0"/>
        <v>186911342.78999996</v>
      </c>
      <c r="G8" s="17">
        <f t="shared" si="1"/>
        <v>0.97718673118092625</v>
      </c>
    </row>
    <row r="9" spans="2:7" x14ac:dyDescent="0.2">
      <c r="B9" s="14">
        <v>7</v>
      </c>
      <c r="C9" s="15" t="s">
        <v>10</v>
      </c>
      <c r="D9" s="16">
        <v>372000000</v>
      </c>
      <c r="E9" s="16">
        <v>414527531.5</v>
      </c>
      <c r="F9" s="16">
        <f t="shared" si="0"/>
        <v>-42527531.5</v>
      </c>
      <c r="G9" s="17">
        <f t="shared" si="1"/>
        <v>1.1143213212365592</v>
      </c>
    </row>
    <row r="10" spans="2:7" x14ac:dyDescent="0.2">
      <c r="B10" s="14">
        <v>8</v>
      </c>
      <c r="C10" s="15" t="s">
        <v>11</v>
      </c>
      <c r="D10" s="16">
        <v>457000000</v>
      </c>
      <c r="E10" s="16">
        <v>546325210.88</v>
      </c>
      <c r="F10" s="16">
        <f t="shared" si="0"/>
        <v>-89325210.879999995</v>
      </c>
      <c r="G10" s="17">
        <f t="shared" si="1"/>
        <v>1.1954599800437637</v>
      </c>
    </row>
    <row r="11" spans="2:7" x14ac:dyDescent="0.2">
      <c r="B11" s="14">
        <v>9</v>
      </c>
      <c r="C11" s="15" t="s">
        <v>12</v>
      </c>
      <c r="D11" s="16">
        <v>289797459790.91998</v>
      </c>
      <c r="E11" s="16">
        <v>283842123173.12</v>
      </c>
      <c r="F11" s="16">
        <f t="shared" si="0"/>
        <v>5955336617.7999878</v>
      </c>
      <c r="G11" s="17">
        <f t="shared" si="1"/>
        <v>0.97945000407492677</v>
      </c>
    </row>
    <row r="12" spans="2:7" x14ac:dyDescent="0.2">
      <c r="B12" s="14">
        <v>10</v>
      </c>
      <c r="C12" s="15" t="s">
        <v>49</v>
      </c>
      <c r="D12" s="16">
        <v>193713737.18000001</v>
      </c>
      <c r="E12" s="16">
        <v>187147622.72</v>
      </c>
      <c r="F12" s="16">
        <f t="shared" si="0"/>
        <v>6566114.4600000083</v>
      </c>
      <c r="G12" s="17">
        <f t="shared" si="1"/>
        <v>0.96610403291172509</v>
      </c>
    </row>
    <row r="13" spans="2:7" x14ac:dyDescent="0.2">
      <c r="B13" s="14">
        <v>11</v>
      </c>
      <c r="C13" s="15" t="s">
        <v>47</v>
      </c>
      <c r="D13" s="16">
        <v>79500000</v>
      </c>
      <c r="E13" s="16">
        <v>99342769.829999998</v>
      </c>
      <c r="F13" s="16">
        <f t="shared" si="0"/>
        <v>-19842769.829999998</v>
      </c>
      <c r="G13" s="17">
        <f t="shared" si="1"/>
        <v>1.2495945890566038</v>
      </c>
    </row>
    <row r="14" spans="2:7" x14ac:dyDescent="0.2">
      <c r="B14" s="14">
        <v>12</v>
      </c>
      <c r="C14" s="15" t="s">
        <v>48</v>
      </c>
      <c r="D14" s="16">
        <v>1370333619.7</v>
      </c>
      <c r="E14" s="16">
        <v>1756900547.9100001</v>
      </c>
      <c r="F14" s="16">
        <f t="shared" si="0"/>
        <v>-386566928.21000004</v>
      </c>
      <c r="G14" s="17">
        <f t="shared" si="1"/>
        <v>1.2820969453370261</v>
      </c>
    </row>
    <row r="15" spans="2:7" x14ac:dyDescent="0.2">
      <c r="B15" s="14">
        <v>14</v>
      </c>
      <c r="C15" s="15" t="s">
        <v>17</v>
      </c>
      <c r="D15" s="16">
        <v>6059674946</v>
      </c>
      <c r="E15" s="16">
        <v>5902917874.71</v>
      </c>
      <c r="F15" s="16">
        <f t="shared" si="0"/>
        <v>156757071.28999996</v>
      </c>
      <c r="G15" s="17">
        <f t="shared" si="1"/>
        <v>0.97413110889826271</v>
      </c>
    </row>
    <row r="16" spans="2:7" x14ac:dyDescent="0.2">
      <c r="B16" s="14">
        <v>15</v>
      </c>
      <c r="C16" s="15" t="s">
        <v>13</v>
      </c>
      <c r="D16" s="16">
        <v>79918132418.380005</v>
      </c>
      <c r="E16" s="16">
        <v>82040451131.100006</v>
      </c>
      <c r="F16" s="16">
        <f t="shared" si="0"/>
        <v>-2122318712.7200012</v>
      </c>
      <c r="G16" s="17">
        <f t="shared" si="1"/>
        <v>1.0265561600164708</v>
      </c>
    </row>
    <row r="17" spans="2:7" x14ac:dyDescent="0.2">
      <c r="B17" s="14">
        <v>16</v>
      </c>
      <c r="C17" s="3" t="s">
        <v>53</v>
      </c>
      <c r="D17" s="16">
        <v>7629925897.4399996</v>
      </c>
      <c r="E17" s="16">
        <v>7629925897.4399996</v>
      </c>
      <c r="F17" s="16">
        <f t="shared" ref="F17" si="2">D17-E17</f>
        <v>0</v>
      </c>
      <c r="G17" s="17">
        <f t="shared" ref="G17" si="3">E17/D17</f>
        <v>1</v>
      </c>
    </row>
    <row r="18" spans="2:7" x14ac:dyDescent="0.2">
      <c r="B18" s="35" t="s">
        <v>27</v>
      </c>
      <c r="C18" s="35"/>
      <c r="D18" s="23">
        <f>SUM(D4:D17)</f>
        <v>405280030922.52002</v>
      </c>
      <c r="E18" s="23">
        <f>SUM(E4:E17)</f>
        <v>404644048055.39996</v>
      </c>
      <c r="F18" s="23">
        <f t="shared" ref="F18" si="4">SUM(F4:F16)</f>
        <v>635982867.11998653</v>
      </c>
      <c r="G18" s="24">
        <f>E18/D18</f>
        <v>0.99843075696161887</v>
      </c>
    </row>
  </sheetData>
  <mergeCells count="1">
    <mergeCell ref="B18:C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5"/>
  <sheetViews>
    <sheetView topLeftCell="A52" workbookViewId="0">
      <selection activeCell="G79" sqref="G79"/>
    </sheetView>
  </sheetViews>
  <sheetFormatPr baseColWidth="10" defaultRowHeight="11.25" x14ac:dyDescent="0.2"/>
  <cols>
    <col min="1" max="1" width="2.7109375" style="4" bestFit="1" customWidth="1"/>
    <col min="2" max="2" width="20.5703125" style="3" customWidth="1"/>
    <col min="3" max="3" width="33.42578125" style="3" customWidth="1"/>
    <col min="4" max="5" width="14.7109375" style="3" customWidth="1"/>
    <col min="6" max="6" width="13.85546875" style="3" customWidth="1"/>
    <col min="7" max="7" width="14.7109375" style="3" customWidth="1"/>
    <col min="8" max="8" width="9.42578125" style="3" customWidth="1"/>
    <col min="9" max="16384" width="11.42578125" style="3"/>
  </cols>
  <sheetData>
    <row r="2" spans="1:8" s="7" customFormat="1" ht="22.5" x14ac:dyDescent="0.2">
      <c r="A2" s="33" t="s">
        <v>31</v>
      </c>
      <c r="B2" s="33"/>
      <c r="C2" s="19" t="s">
        <v>1</v>
      </c>
      <c r="D2" s="19" t="s">
        <v>2</v>
      </c>
      <c r="E2" s="19" t="s">
        <v>32</v>
      </c>
      <c r="F2" s="19" t="s">
        <v>33</v>
      </c>
      <c r="G2" s="19" t="s">
        <v>34</v>
      </c>
      <c r="H2" s="20" t="s">
        <v>35</v>
      </c>
    </row>
    <row r="3" spans="1:8" x14ac:dyDescent="0.2">
      <c r="A3" s="4">
        <v>1</v>
      </c>
      <c r="B3" s="3" t="s">
        <v>5</v>
      </c>
      <c r="C3" s="3" t="s">
        <v>36</v>
      </c>
      <c r="D3" s="5">
        <v>196733909024.31</v>
      </c>
      <c r="E3" s="5">
        <v>196723374643.66</v>
      </c>
      <c r="F3" s="5">
        <v>0</v>
      </c>
      <c r="G3" s="5">
        <f>D3-E3-F3</f>
        <v>10534380.649993896</v>
      </c>
      <c r="H3" s="6">
        <f>(E3+F3)/D3</f>
        <v>0.9999464536606717</v>
      </c>
    </row>
    <row r="4" spans="1:8" x14ac:dyDescent="0.2">
      <c r="C4" s="3" t="s">
        <v>37</v>
      </c>
      <c r="D4" s="5">
        <v>21160328194.23</v>
      </c>
      <c r="E4" s="5">
        <v>16807087378.07</v>
      </c>
      <c r="F4" s="5">
        <v>2493468926.25</v>
      </c>
      <c r="G4" s="5">
        <f t="shared" ref="G4:G10" si="0">D4-E4-F4</f>
        <v>1859771889.9099998</v>
      </c>
      <c r="H4" s="6">
        <f t="shared" ref="H4:H8" si="1">(E4+F4)/D4</f>
        <v>0.91211044210471548</v>
      </c>
    </row>
    <row r="5" spans="1:8" x14ac:dyDescent="0.2">
      <c r="C5" s="3" t="s">
        <v>38</v>
      </c>
      <c r="D5" s="5">
        <v>6023893905.5600004</v>
      </c>
      <c r="E5" s="5">
        <v>5020146407.9899998</v>
      </c>
      <c r="F5" s="5">
        <v>545007312.87</v>
      </c>
      <c r="G5" s="5">
        <f t="shared" si="0"/>
        <v>458740184.70000064</v>
      </c>
      <c r="H5" s="6">
        <f t="shared" si="1"/>
        <v>0.92384656969529499</v>
      </c>
    </row>
    <row r="6" spans="1:8" x14ac:dyDescent="0.2">
      <c r="C6" s="3" t="s">
        <v>39</v>
      </c>
      <c r="D6" s="5">
        <v>125350000</v>
      </c>
      <c r="E6" s="5">
        <v>108893060.97</v>
      </c>
      <c r="F6" s="5">
        <v>0</v>
      </c>
      <c r="G6" s="5">
        <f t="shared" si="0"/>
        <v>16456939.030000001</v>
      </c>
      <c r="H6" s="6">
        <f t="shared" si="1"/>
        <v>0.86871209389708814</v>
      </c>
    </row>
    <row r="7" spans="1:8" x14ac:dyDescent="0.2">
      <c r="C7" s="3" t="s">
        <v>40</v>
      </c>
      <c r="D7" s="5">
        <v>26746897414.279999</v>
      </c>
      <c r="E7" s="5">
        <v>13570977426.4</v>
      </c>
      <c r="F7" s="5">
        <v>2965343617.3699999</v>
      </c>
      <c r="G7" s="5">
        <f t="shared" si="0"/>
        <v>10210576370.509998</v>
      </c>
      <c r="H7" s="6">
        <f t="shared" si="1"/>
        <v>0.61825193358469177</v>
      </c>
    </row>
    <row r="8" spans="1:8" x14ac:dyDescent="0.2">
      <c r="C8" s="3" t="s">
        <v>41</v>
      </c>
      <c r="D8" s="5">
        <v>38459855000.849998</v>
      </c>
      <c r="E8" s="5">
        <v>37189317048.620003</v>
      </c>
      <c r="F8" s="5">
        <v>0</v>
      </c>
      <c r="G8" s="5">
        <f t="shared" si="0"/>
        <v>1270537952.2299957</v>
      </c>
      <c r="H8" s="6">
        <f t="shared" si="1"/>
        <v>0.96696456728186009</v>
      </c>
    </row>
    <row r="9" spans="1:8" x14ac:dyDescent="0.2">
      <c r="C9" s="3" t="s">
        <v>42</v>
      </c>
      <c r="D9" s="5">
        <v>135500000</v>
      </c>
      <c r="E9" s="5">
        <v>134191213.97</v>
      </c>
      <c r="F9" s="5">
        <v>0</v>
      </c>
      <c r="G9" s="5">
        <f t="shared" si="0"/>
        <v>1308786.0300000012</v>
      </c>
      <c r="H9" s="6">
        <v>0</v>
      </c>
    </row>
    <row r="10" spans="1:8" x14ac:dyDescent="0.2">
      <c r="C10" s="3" t="s">
        <v>43</v>
      </c>
      <c r="D10" s="5">
        <v>1342999999.6400001</v>
      </c>
      <c r="E10" s="5">
        <v>0</v>
      </c>
      <c r="F10" s="5">
        <v>0</v>
      </c>
      <c r="G10" s="5">
        <f t="shared" si="0"/>
        <v>1342999999.6400001</v>
      </c>
      <c r="H10" s="6">
        <f t="shared" ref="H10" si="2">(E10+F10)/D10</f>
        <v>0</v>
      </c>
    </row>
    <row r="11" spans="1:8" s="8" customFormat="1" x14ac:dyDescent="0.2">
      <c r="A11" s="7"/>
      <c r="C11" s="8" t="s">
        <v>14</v>
      </c>
      <c r="D11" s="9">
        <f>SUM(D3:D10)</f>
        <v>290728733538.87</v>
      </c>
      <c r="E11" s="9">
        <f t="shared" ref="E11:G11" si="3">SUM(E3:E10)</f>
        <v>269553987179.67999</v>
      </c>
      <c r="F11" s="9">
        <f t="shared" si="3"/>
        <v>6003819856.4899998</v>
      </c>
      <c r="G11" s="9">
        <f t="shared" si="3"/>
        <v>15170926502.699989</v>
      </c>
      <c r="H11" s="10">
        <f>(E11+F11)/D11</f>
        <v>0.94781758817563977</v>
      </c>
    </row>
    <row r="12" spans="1:8" ht="6.75" customHeight="1" x14ac:dyDescent="0.2"/>
    <row r="13" spans="1:8" x14ac:dyDescent="0.2">
      <c r="A13" s="4">
        <v>2</v>
      </c>
      <c r="B13" s="3" t="s">
        <v>15</v>
      </c>
      <c r="C13" s="3" t="s">
        <v>36</v>
      </c>
      <c r="D13" s="5">
        <v>1159220846.1099999</v>
      </c>
      <c r="E13" s="5">
        <v>993335806.67999995</v>
      </c>
      <c r="F13" s="5">
        <v>0</v>
      </c>
      <c r="G13" s="5">
        <f t="shared" ref="G13:G18" si="4">D13-E13-F13</f>
        <v>165885039.42999995</v>
      </c>
      <c r="H13" s="6">
        <f>(E13+F13)/D13</f>
        <v>0.85689953731710333</v>
      </c>
    </row>
    <row r="14" spans="1:8" x14ac:dyDescent="0.2">
      <c r="C14" s="3" t="s">
        <v>37</v>
      </c>
      <c r="D14" s="5">
        <v>1673625101.9100001</v>
      </c>
      <c r="E14" s="5">
        <v>1171249968.21</v>
      </c>
      <c r="F14" s="5">
        <v>48915844.700000003</v>
      </c>
      <c r="G14" s="5">
        <f t="shared" si="4"/>
        <v>453459289.00000006</v>
      </c>
      <c r="H14" s="6">
        <f t="shared" ref="H14:H19" si="5">(E14+F14)/D14</f>
        <v>0.72905563588733446</v>
      </c>
    </row>
    <row r="15" spans="1:8" x14ac:dyDescent="0.2">
      <c r="C15" s="3" t="s">
        <v>38</v>
      </c>
      <c r="D15" s="5">
        <v>554718019.00999999</v>
      </c>
      <c r="E15" s="5">
        <v>293892906.30000001</v>
      </c>
      <c r="F15" s="5">
        <v>53292300.07</v>
      </c>
      <c r="G15" s="5">
        <f t="shared" si="4"/>
        <v>207532812.63999999</v>
      </c>
      <c r="H15" s="6">
        <f t="shared" si="5"/>
        <v>0.62587692209749768</v>
      </c>
    </row>
    <row r="16" spans="1:8" x14ac:dyDescent="0.2">
      <c r="C16" s="3" t="s">
        <v>40</v>
      </c>
      <c r="D16" s="5">
        <v>825901600.26999998</v>
      </c>
      <c r="E16" s="5">
        <v>462734794.31</v>
      </c>
      <c r="F16" s="5">
        <v>43472899.030000001</v>
      </c>
      <c r="G16" s="5">
        <f t="shared" si="4"/>
        <v>319693906.92999995</v>
      </c>
      <c r="H16" s="6">
        <f t="shared" si="5"/>
        <v>0.61291525912349964</v>
      </c>
    </row>
    <row r="17" spans="1:8" x14ac:dyDescent="0.2">
      <c r="C17" s="3" t="s">
        <v>41</v>
      </c>
      <c r="D17" s="5">
        <v>359439273.12</v>
      </c>
      <c r="E17" s="5">
        <v>228649394.34</v>
      </c>
      <c r="F17" s="5">
        <v>0</v>
      </c>
      <c r="G17" s="5">
        <f t="shared" si="4"/>
        <v>130789878.78</v>
      </c>
      <c r="H17" s="6">
        <f t="shared" si="5"/>
        <v>0.63612802339399521</v>
      </c>
    </row>
    <row r="18" spans="1:8" x14ac:dyDescent="0.2">
      <c r="C18" s="3" t="s">
        <v>43</v>
      </c>
      <c r="D18" s="5">
        <v>2443416299.2800002</v>
      </c>
      <c r="E18" s="5">
        <v>0</v>
      </c>
      <c r="F18" s="5">
        <v>0</v>
      </c>
      <c r="G18" s="5">
        <f t="shared" si="4"/>
        <v>2443416299.2800002</v>
      </c>
      <c r="H18" s="6">
        <f t="shared" si="5"/>
        <v>0</v>
      </c>
    </row>
    <row r="19" spans="1:8" s="8" customFormat="1" x14ac:dyDescent="0.2">
      <c r="A19" s="7"/>
      <c r="C19" s="8" t="s">
        <v>14</v>
      </c>
      <c r="D19" s="9">
        <f>SUM(D13:D18)</f>
        <v>7016321139.7000008</v>
      </c>
      <c r="E19" s="9">
        <f t="shared" ref="E19:G19" si="6">SUM(E13:E18)</f>
        <v>3149862869.8400002</v>
      </c>
      <c r="F19" s="9">
        <f t="shared" si="6"/>
        <v>145681043.80000001</v>
      </c>
      <c r="G19" s="9">
        <f t="shared" si="6"/>
        <v>3720777226.0600004</v>
      </c>
      <c r="H19" s="10">
        <f t="shared" si="5"/>
        <v>0.46969684654156368</v>
      </c>
    </row>
    <row r="20" spans="1:8" ht="8.25" customHeight="1" x14ac:dyDescent="0.2"/>
    <row r="21" spans="1:8" x14ac:dyDescent="0.2">
      <c r="A21" s="4">
        <v>3</v>
      </c>
      <c r="B21" s="3" t="s">
        <v>44</v>
      </c>
      <c r="C21" s="3" t="s">
        <v>37</v>
      </c>
      <c r="D21" s="5">
        <v>1442507097.3499999</v>
      </c>
      <c r="E21" s="5">
        <v>420441044.55000001</v>
      </c>
      <c r="F21" s="5">
        <v>27890111</v>
      </c>
      <c r="G21" s="5">
        <f t="shared" ref="G21:G25" si="7">D21-E21-F21</f>
        <v>994175941.79999995</v>
      </c>
      <c r="H21" s="6">
        <f>(E21+F21)/D21</f>
        <v>0.31079996512573138</v>
      </c>
    </row>
    <row r="22" spans="1:8" x14ac:dyDescent="0.2">
      <c r="C22" s="3" t="s">
        <v>38</v>
      </c>
      <c r="D22" s="5">
        <v>336457913.06999999</v>
      </c>
      <c r="E22" s="5">
        <v>186499320.91</v>
      </c>
      <c r="F22" s="5">
        <v>59141372.530000001</v>
      </c>
      <c r="G22" s="5">
        <f t="shared" ref="G22" si="8">D22-E22-F22</f>
        <v>90817219.629999995</v>
      </c>
      <c r="H22" s="6">
        <v>0</v>
      </c>
    </row>
    <row r="23" spans="1:8" x14ac:dyDescent="0.2">
      <c r="C23" s="3" t="s">
        <v>39</v>
      </c>
      <c r="D23" s="5">
        <v>7880637497.1300001</v>
      </c>
      <c r="E23" s="5">
        <v>5493611384.0699997</v>
      </c>
      <c r="F23" s="5">
        <v>0</v>
      </c>
      <c r="G23" s="5">
        <f t="shared" si="7"/>
        <v>2387026113.0600004</v>
      </c>
      <c r="H23" s="6">
        <v>0</v>
      </c>
    </row>
    <row r="24" spans="1:8" x14ac:dyDescent="0.2">
      <c r="C24" s="3" t="s">
        <v>40</v>
      </c>
      <c r="D24" s="5">
        <v>30947419338.259998</v>
      </c>
      <c r="E24" s="5">
        <v>4811569169.0799999</v>
      </c>
      <c r="F24" s="5">
        <v>1271338011.0899999</v>
      </c>
      <c r="G24" s="5">
        <f t="shared" si="7"/>
        <v>24864512158.09</v>
      </c>
      <c r="H24" s="6">
        <f t="shared" ref="H24:H26" si="9">(E24+F24)/D24</f>
        <v>0.19655620113854727</v>
      </c>
    </row>
    <row r="25" spans="1:8" x14ac:dyDescent="0.2">
      <c r="C25" s="3" t="s">
        <v>42</v>
      </c>
      <c r="D25" s="5">
        <v>10009633392.629999</v>
      </c>
      <c r="E25" s="5">
        <v>10000959717.65</v>
      </c>
      <c r="F25" s="5">
        <v>0</v>
      </c>
      <c r="G25" s="5">
        <f t="shared" si="7"/>
        <v>8673674.9799995422</v>
      </c>
      <c r="H25" s="6">
        <v>0</v>
      </c>
    </row>
    <row r="26" spans="1:8" s="8" customFormat="1" x14ac:dyDescent="0.2">
      <c r="A26" s="7"/>
      <c r="C26" s="8" t="s">
        <v>14</v>
      </c>
      <c r="D26" s="9">
        <f>SUM(D21:D25)</f>
        <v>50616655238.439995</v>
      </c>
      <c r="E26" s="9">
        <f>SUM(E21:E25)</f>
        <v>20913080636.260002</v>
      </c>
      <c r="F26" s="9">
        <f>SUM(F21:F25)</f>
        <v>1358369494.6199999</v>
      </c>
      <c r="G26" s="9">
        <f>SUM(G21:G25)</f>
        <v>28345205107.560001</v>
      </c>
      <c r="H26" s="10">
        <f t="shared" si="9"/>
        <v>0.44000240683557279</v>
      </c>
    </row>
    <row r="27" spans="1:8" ht="6" customHeight="1" x14ac:dyDescent="0.2"/>
    <row r="28" spans="1:8" x14ac:dyDescent="0.2">
      <c r="A28" s="4">
        <v>4</v>
      </c>
      <c r="B28" s="3" t="s">
        <v>16</v>
      </c>
      <c r="C28" s="3" t="s">
        <v>45</v>
      </c>
      <c r="D28" s="5">
        <v>6719176.3499999996</v>
      </c>
      <c r="E28" s="5">
        <v>3019176.35</v>
      </c>
      <c r="F28" s="5">
        <v>0</v>
      </c>
      <c r="G28" s="5">
        <f t="shared" ref="G28" si="10">D28-E28-F28</f>
        <v>3699999.9999999995</v>
      </c>
      <c r="H28" s="6">
        <f>(E28+F28)/D28</f>
        <v>0.44933726884545905</v>
      </c>
    </row>
    <row r="29" spans="1:8" s="8" customFormat="1" x14ac:dyDescent="0.2">
      <c r="A29" s="7"/>
      <c r="C29" s="8" t="s">
        <v>14</v>
      </c>
      <c r="D29" s="9">
        <f>SUM(D28)</f>
        <v>6719176.3499999996</v>
      </c>
      <c r="E29" s="9">
        <f t="shared" ref="E29:G29" si="11">SUM(E28)</f>
        <v>3019176.35</v>
      </c>
      <c r="F29" s="9">
        <f t="shared" si="11"/>
        <v>0</v>
      </c>
      <c r="G29" s="9">
        <f t="shared" si="11"/>
        <v>3699999.9999999995</v>
      </c>
      <c r="H29" s="10">
        <f>(E29+F29)/D29</f>
        <v>0.44933726884545905</v>
      </c>
    </row>
    <row r="30" spans="1:8" ht="6.75" customHeight="1" x14ac:dyDescent="0.2"/>
    <row r="31" spans="1:8" x14ac:dyDescent="0.2">
      <c r="A31" s="4">
        <v>5</v>
      </c>
      <c r="B31" s="3" t="s">
        <v>18</v>
      </c>
      <c r="C31" s="3" t="s">
        <v>36</v>
      </c>
      <c r="D31" s="5">
        <v>3442505177.4400001</v>
      </c>
      <c r="E31" s="5">
        <v>3213950684.1900001</v>
      </c>
      <c r="F31" s="5">
        <v>0</v>
      </c>
      <c r="G31" s="5">
        <f t="shared" ref="G31:G37" si="12">D31-E31-F31</f>
        <v>228554493.25</v>
      </c>
      <c r="H31" s="6">
        <f t="shared" ref="H31:H38" si="13">(E31+F31)/D31</f>
        <v>0.93360809019321123</v>
      </c>
    </row>
    <row r="32" spans="1:8" x14ac:dyDescent="0.2">
      <c r="C32" s="3" t="s">
        <v>37</v>
      </c>
      <c r="D32" s="5">
        <v>2044910331.22</v>
      </c>
      <c r="E32" s="5">
        <v>1071909919.39</v>
      </c>
      <c r="F32" s="5">
        <v>95349279.030000001</v>
      </c>
      <c r="G32" s="5">
        <f t="shared" si="12"/>
        <v>877651132.80000007</v>
      </c>
      <c r="H32" s="6">
        <f t="shared" si="13"/>
        <v>0.57081192294803929</v>
      </c>
    </row>
    <row r="33" spans="1:8" x14ac:dyDescent="0.2">
      <c r="C33" s="3" t="s">
        <v>38</v>
      </c>
      <c r="D33" s="5">
        <v>749880663.25999999</v>
      </c>
      <c r="E33" s="5">
        <v>277180706.36000001</v>
      </c>
      <c r="F33" s="5">
        <v>74983036.159999996</v>
      </c>
      <c r="G33" s="5">
        <f t="shared" si="12"/>
        <v>397716920.74000001</v>
      </c>
      <c r="H33" s="6">
        <f t="shared" si="13"/>
        <v>0.46962638160186448</v>
      </c>
    </row>
    <row r="34" spans="1:8" x14ac:dyDescent="0.2">
      <c r="C34" s="3" t="s">
        <v>39</v>
      </c>
      <c r="D34" s="5">
        <v>4750000</v>
      </c>
      <c r="E34" s="5">
        <v>0</v>
      </c>
      <c r="F34" s="5">
        <v>0</v>
      </c>
      <c r="G34" s="5">
        <f t="shared" si="12"/>
        <v>4750000</v>
      </c>
      <c r="H34" s="6">
        <f t="shared" si="13"/>
        <v>0</v>
      </c>
    </row>
    <row r="35" spans="1:8" x14ac:dyDescent="0.2">
      <c r="C35" s="3" t="s">
        <v>40</v>
      </c>
      <c r="D35" s="5">
        <v>3168766821.8299999</v>
      </c>
      <c r="E35" s="5">
        <v>1021378537.76</v>
      </c>
      <c r="F35" s="5">
        <v>861300302.95000005</v>
      </c>
      <c r="G35" s="5">
        <f t="shared" si="12"/>
        <v>1286087981.1199999</v>
      </c>
      <c r="H35" s="6">
        <f t="shared" si="13"/>
        <v>0.59413612505029034</v>
      </c>
    </row>
    <row r="36" spans="1:8" x14ac:dyDescent="0.2">
      <c r="C36" s="3" t="s">
        <v>41</v>
      </c>
      <c r="D36" s="5">
        <v>1002537195.96</v>
      </c>
      <c r="E36" s="5">
        <v>901874279.63999999</v>
      </c>
      <c r="F36" s="5">
        <v>0</v>
      </c>
      <c r="G36" s="5">
        <f t="shared" si="12"/>
        <v>100662916.32000005</v>
      </c>
      <c r="H36" s="6">
        <f t="shared" si="13"/>
        <v>0.89959183886079341</v>
      </c>
    </row>
    <row r="37" spans="1:8" x14ac:dyDescent="0.2">
      <c r="C37" s="3" t="s">
        <v>43</v>
      </c>
      <c r="D37" s="5">
        <v>4557942786.9099998</v>
      </c>
      <c r="E37" s="5">
        <v>0</v>
      </c>
      <c r="F37" s="5">
        <v>0</v>
      </c>
      <c r="G37" s="5">
        <f t="shared" si="12"/>
        <v>4557942786.9099998</v>
      </c>
      <c r="H37" s="6">
        <f t="shared" si="13"/>
        <v>0</v>
      </c>
    </row>
    <row r="38" spans="1:8" s="8" customFormat="1" x14ac:dyDescent="0.2">
      <c r="A38" s="7"/>
      <c r="C38" s="8" t="s">
        <v>14</v>
      </c>
      <c r="D38" s="9">
        <f>SUM(D31:D37)</f>
        <v>14971292976.619999</v>
      </c>
      <c r="E38" s="9">
        <f t="shared" ref="E38:F38" si="14">SUM(E31:E37)</f>
        <v>6486294127.3400002</v>
      </c>
      <c r="F38" s="9">
        <f t="shared" si="14"/>
        <v>1031632618.1400001</v>
      </c>
      <c r="G38" s="9">
        <f>SUM(G31:G37)</f>
        <v>7453366231.1399994</v>
      </c>
      <c r="H38" s="10">
        <f t="shared" si="13"/>
        <v>0.50215614357560245</v>
      </c>
    </row>
    <row r="39" spans="1:8" s="31" customFormat="1" ht="8.25" customHeight="1" x14ac:dyDescent="0.2">
      <c r="A39" s="30"/>
    </row>
    <row r="40" spans="1:8" x14ac:dyDescent="0.2">
      <c r="A40" s="4">
        <v>6</v>
      </c>
      <c r="B40" s="3" t="s">
        <v>22</v>
      </c>
      <c r="C40" s="3" t="s">
        <v>36</v>
      </c>
      <c r="D40" s="5">
        <v>262088184.90000001</v>
      </c>
      <c r="E40" s="5">
        <v>205475572.81</v>
      </c>
      <c r="F40" s="5">
        <v>0</v>
      </c>
      <c r="G40" s="5">
        <f t="shared" ref="G40:G45" si="15">D40-E40-F40</f>
        <v>56612612.090000004</v>
      </c>
      <c r="H40" s="6">
        <f>(E40+F40)/D40</f>
        <v>0.78399403196446804</v>
      </c>
    </row>
    <row r="41" spans="1:8" x14ac:dyDescent="0.2">
      <c r="C41" s="3" t="s">
        <v>37</v>
      </c>
      <c r="D41" s="5">
        <v>220024613.15000001</v>
      </c>
      <c r="E41" s="5">
        <v>235631943.50999999</v>
      </c>
      <c r="F41" s="5">
        <v>500000</v>
      </c>
      <c r="G41" s="5">
        <f t="shared" si="15"/>
        <v>-16107330.359999985</v>
      </c>
      <c r="H41" s="6">
        <f t="shared" ref="H41:H54" si="16">(E41+F41)/D41</f>
        <v>1.0732069477564263</v>
      </c>
    </row>
    <row r="42" spans="1:8" x14ac:dyDescent="0.2">
      <c r="C42" s="3" t="s">
        <v>38</v>
      </c>
      <c r="D42" s="5">
        <v>50750481.590000004</v>
      </c>
      <c r="E42" s="5">
        <v>38257931.990000002</v>
      </c>
      <c r="F42" s="5">
        <v>0</v>
      </c>
      <c r="G42" s="5">
        <f t="shared" si="15"/>
        <v>12492549.600000001</v>
      </c>
      <c r="H42" s="6">
        <f t="shared" si="16"/>
        <v>0.75384372308180103</v>
      </c>
    </row>
    <row r="43" spans="1:8" x14ac:dyDescent="0.2">
      <c r="C43" s="3" t="s">
        <v>40</v>
      </c>
      <c r="D43" s="5">
        <v>111120929.66</v>
      </c>
      <c r="E43" s="5">
        <v>54858963.5</v>
      </c>
      <c r="F43" s="5">
        <v>5688690.9199999999</v>
      </c>
      <c r="G43" s="5">
        <f t="shared" si="15"/>
        <v>50573275.239999995</v>
      </c>
      <c r="H43" s="6">
        <f t="shared" si="16"/>
        <v>0.54488074033631162</v>
      </c>
    </row>
    <row r="44" spans="1:8" x14ac:dyDescent="0.2">
      <c r="C44" s="3" t="s">
        <v>41</v>
      </c>
      <c r="D44" s="5">
        <v>39074040.68</v>
      </c>
      <c r="E44" s="5">
        <v>33718007.149999999</v>
      </c>
      <c r="F44" s="5">
        <v>0</v>
      </c>
      <c r="G44" s="5">
        <f t="shared" si="15"/>
        <v>5356033.5300000012</v>
      </c>
      <c r="H44" s="6">
        <f t="shared" si="16"/>
        <v>0.86292603895605091</v>
      </c>
    </row>
    <row r="45" spans="1:8" x14ac:dyDescent="0.2">
      <c r="C45" s="3" t="s">
        <v>43</v>
      </c>
      <c r="D45" s="5">
        <v>212057478.40000001</v>
      </c>
      <c r="E45" s="5">
        <v>0</v>
      </c>
      <c r="F45" s="5">
        <v>0</v>
      </c>
      <c r="G45" s="5">
        <f t="shared" si="15"/>
        <v>212057478.40000001</v>
      </c>
      <c r="H45" s="6">
        <f t="shared" si="16"/>
        <v>0</v>
      </c>
    </row>
    <row r="46" spans="1:8" s="8" customFormat="1" x14ac:dyDescent="0.2">
      <c r="A46" s="7"/>
      <c r="C46" s="8" t="s">
        <v>14</v>
      </c>
      <c r="D46" s="9">
        <f>SUM(D40:D45)</f>
        <v>895115728.37999988</v>
      </c>
      <c r="E46" s="9">
        <f t="shared" ref="E46:G46" si="17">SUM(E40:E45)</f>
        <v>567942418.96000004</v>
      </c>
      <c r="F46" s="9">
        <f t="shared" si="17"/>
        <v>6188690.9199999999</v>
      </c>
      <c r="G46" s="9">
        <f t="shared" si="17"/>
        <v>320984618.5</v>
      </c>
      <c r="H46" s="10">
        <f t="shared" si="16"/>
        <v>0.64140433653095907</v>
      </c>
    </row>
    <row r="47" spans="1:8" ht="7.5" customHeight="1" x14ac:dyDescent="0.2"/>
    <row r="48" spans="1:8" ht="33.75" x14ac:dyDescent="0.2">
      <c r="A48" s="4">
        <v>7</v>
      </c>
      <c r="B48" s="18" t="s">
        <v>23</v>
      </c>
      <c r="C48" s="3" t="s">
        <v>36</v>
      </c>
      <c r="D48" s="5">
        <v>1690588972.3199999</v>
      </c>
      <c r="E48" s="5">
        <v>1383389880.3399999</v>
      </c>
      <c r="F48" s="5">
        <v>0</v>
      </c>
      <c r="G48" s="5">
        <f t="shared" ref="G48:G53" si="18">D48-E48-F48</f>
        <v>307199091.98000002</v>
      </c>
      <c r="H48" s="6">
        <f t="shared" si="16"/>
        <v>0.81828871653029311</v>
      </c>
    </row>
    <row r="49" spans="1:8" x14ac:dyDescent="0.2">
      <c r="C49" s="3" t="s">
        <v>37</v>
      </c>
      <c r="D49" s="5">
        <v>643683395.05999994</v>
      </c>
      <c r="E49" s="5">
        <v>635515910.91999996</v>
      </c>
      <c r="F49" s="5">
        <v>0</v>
      </c>
      <c r="G49" s="5">
        <f t="shared" si="18"/>
        <v>8167484.1399999857</v>
      </c>
      <c r="H49" s="6">
        <f t="shared" si="16"/>
        <v>0.98731133317608932</v>
      </c>
    </row>
    <row r="50" spans="1:8" x14ac:dyDescent="0.2">
      <c r="C50" s="3" t="s">
        <v>38</v>
      </c>
      <c r="D50" s="5">
        <v>43437957.329999998</v>
      </c>
      <c r="E50" s="5">
        <v>36444164.049999997</v>
      </c>
      <c r="F50" s="5">
        <v>0</v>
      </c>
      <c r="G50" s="5">
        <f t="shared" si="18"/>
        <v>6993793.2800000012</v>
      </c>
      <c r="H50" s="6">
        <f t="shared" si="16"/>
        <v>0.83899350453181165</v>
      </c>
    </row>
    <row r="51" spans="1:8" x14ac:dyDescent="0.2">
      <c r="C51" s="3" t="s">
        <v>40</v>
      </c>
      <c r="D51" s="5">
        <v>95763496.890000001</v>
      </c>
      <c r="E51" s="5">
        <v>52791923.729999997</v>
      </c>
      <c r="F51" s="5">
        <v>4344217.3</v>
      </c>
      <c r="G51" s="5">
        <f t="shared" si="18"/>
        <v>38627355.860000007</v>
      </c>
      <c r="H51" s="6">
        <f t="shared" si="16"/>
        <v>0.59663799762481706</v>
      </c>
    </row>
    <row r="52" spans="1:8" x14ac:dyDescent="0.2">
      <c r="C52" s="3" t="s">
        <v>41</v>
      </c>
      <c r="D52" s="5">
        <v>143848633.19</v>
      </c>
      <c r="E52" s="5">
        <v>125474630.47</v>
      </c>
      <c r="F52" s="5">
        <v>0</v>
      </c>
      <c r="G52" s="5">
        <f t="shared" si="18"/>
        <v>18374002.719999999</v>
      </c>
      <c r="H52" s="6">
        <f t="shared" si="16"/>
        <v>0.87226849284184016</v>
      </c>
    </row>
    <row r="53" spans="1:8" x14ac:dyDescent="0.2">
      <c r="C53" s="3" t="s">
        <v>43</v>
      </c>
      <c r="D53" s="5">
        <v>36.99</v>
      </c>
      <c r="E53" s="5">
        <v>0</v>
      </c>
      <c r="F53" s="5">
        <v>0</v>
      </c>
      <c r="G53" s="5">
        <f t="shared" si="18"/>
        <v>36.99</v>
      </c>
      <c r="H53" s="6">
        <f t="shared" ref="H53" si="19">(E53+F53)/D53</f>
        <v>0</v>
      </c>
    </row>
    <row r="54" spans="1:8" s="8" customFormat="1" x14ac:dyDescent="0.2">
      <c r="A54" s="7"/>
      <c r="C54" s="8" t="s">
        <v>14</v>
      </c>
      <c r="D54" s="9">
        <f>SUM(D48:D53)</f>
        <v>2617322491.7799997</v>
      </c>
      <c r="E54" s="9">
        <f t="shared" ref="E54:G54" si="20">SUM(E48:E53)</f>
        <v>2233616509.5099998</v>
      </c>
      <c r="F54" s="9">
        <f t="shared" si="20"/>
        <v>4344217.3</v>
      </c>
      <c r="G54" s="9">
        <f t="shared" si="20"/>
        <v>379361764.97000003</v>
      </c>
      <c r="H54" s="10">
        <f t="shared" si="16"/>
        <v>0.85505730907772015</v>
      </c>
    </row>
    <row r="55" spans="1:8" ht="7.5" customHeight="1" x14ac:dyDescent="0.2"/>
    <row r="56" spans="1:8" x14ac:dyDescent="0.2">
      <c r="A56" s="4">
        <v>8</v>
      </c>
      <c r="B56" s="3" t="s">
        <v>24</v>
      </c>
      <c r="C56" s="3" t="s">
        <v>36</v>
      </c>
      <c r="D56" s="5">
        <v>306185372.30000001</v>
      </c>
      <c r="E56" s="5">
        <v>289631425.36000001</v>
      </c>
      <c r="F56" s="5">
        <v>0</v>
      </c>
      <c r="G56" s="5">
        <f t="shared" ref="G56:G61" si="21">D56-E56-F56</f>
        <v>16553946.939999998</v>
      </c>
      <c r="H56" s="6">
        <f>(E56+F56)/D56</f>
        <v>0.94593488638712475</v>
      </c>
    </row>
    <row r="57" spans="1:8" x14ac:dyDescent="0.2">
      <c r="C57" s="3" t="s">
        <v>37</v>
      </c>
      <c r="D57" s="5">
        <v>949845737.95000005</v>
      </c>
      <c r="E57" s="5">
        <v>377259596.39999998</v>
      </c>
      <c r="F57" s="5">
        <v>53564651.340000004</v>
      </c>
      <c r="G57" s="5">
        <f t="shared" si="21"/>
        <v>519021490.21000004</v>
      </c>
      <c r="H57" s="6">
        <f t="shared" ref="H57:H62" si="22">(E57+F57)/D57</f>
        <v>0.45357285980966167</v>
      </c>
    </row>
    <row r="58" spans="1:8" x14ac:dyDescent="0.2">
      <c r="C58" s="3" t="s">
        <v>38</v>
      </c>
      <c r="D58" s="5">
        <v>255905074.68000001</v>
      </c>
      <c r="E58" s="5">
        <v>159159745.09999999</v>
      </c>
      <c r="F58" s="5">
        <v>20936528.25</v>
      </c>
      <c r="G58" s="5">
        <f t="shared" si="21"/>
        <v>75808801.330000013</v>
      </c>
      <c r="H58" s="6">
        <f t="shared" si="22"/>
        <v>0.70376202416151312</v>
      </c>
    </row>
    <row r="59" spans="1:8" x14ac:dyDescent="0.2">
      <c r="C59" s="3" t="s">
        <v>40</v>
      </c>
      <c r="D59" s="5">
        <v>1855373065.3599999</v>
      </c>
      <c r="E59" s="5">
        <v>898258350.87</v>
      </c>
      <c r="F59" s="5">
        <v>230672968.47</v>
      </c>
      <c r="G59" s="5">
        <f t="shared" si="21"/>
        <v>726441746.01999986</v>
      </c>
      <c r="H59" s="6">
        <f t="shared" si="22"/>
        <v>0.60846594165737344</v>
      </c>
    </row>
    <row r="60" spans="1:8" x14ac:dyDescent="0.2">
      <c r="C60" s="3" t="s">
        <v>41</v>
      </c>
      <c r="D60" s="5">
        <v>361038252.97000003</v>
      </c>
      <c r="E60" s="5">
        <v>264347277.86000001</v>
      </c>
      <c r="F60" s="5">
        <v>0</v>
      </c>
      <c r="G60" s="5">
        <f t="shared" si="21"/>
        <v>96690975.110000014</v>
      </c>
      <c r="H60" s="6">
        <f t="shared" si="22"/>
        <v>0.73218634226541524</v>
      </c>
    </row>
    <row r="61" spans="1:8" x14ac:dyDescent="0.2">
      <c r="C61" s="3" t="s">
        <v>43</v>
      </c>
      <c r="D61" s="5">
        <v>6548488879.79</v>
      </c>
      <c r="E61" s="5">
        <v>0</v>
      </c>
      <c r="F61" s="5">
        <v>0</v>
      </c>
      <c r="G61" s="5">
        <f t="shared" si="21"/>
        <v>6548488879.79</v>
      </c>
      <c r="H61" s="6">
        <f t="shared" si="22"/>
        <v>0</v>
      </c>
    </row>
    <row r="62" spans="1:8" s="8" customFormat="1" x14ac:dyDescent="0.2">
      <c r="A62" s="7"/>
      <c r="C62" s="8" t="s">
        <v>14</v>
      </c>
      <c r="D62" s="9">
        <f>SUM(D56:D61)</f>
        <v>10276836383.049999</v>
      </c>
      <c r="E62" s="9">
        <f t="shared" ref="E62:G62" si="23">SUM(E56:E61)</f>
        <v>1988656395.5900002</v>
      </c>
      <c r="F62" s="9">
        <f t="shared" si="23"/>
        <v>305174148.06</v>
      </c>
      <c r="G62" s="9">
        <f t="shared" si="23"/>
        <v>7983005839.3999996</v>
      </c>
      <c r="H62" s="10">
        <f t="shared" si="22"/>
        <v>0.22320395675787028</v>
      </c>
    </row>
    <row r="63" spans="1:8" ht="9" customHeight="1" x14ac:dyDescent="0.2"/>
    <row r="64" spans="1:8" ht="22.5" x14ac:dyDescent="0.2">
      <c r="A64" s="4">
        <v>9</v>
      </c>
      <c r="B64" s="18" t="s">
        <v>25</v>
      </c>
      <c r="C64" s="3" t="s">
        <v>36</v>
      </c>
      <c r="D64" s="5">
        <v>1610956603.5699999</v>
      </c>
      <c r="E64" s="5">
        <v>1497294381.8599999</v>
      </c>
      <c r="F64" s="5">
        <v>0</v>
      </c>
      <c r="G64" s="5">
        <v>1497294381.8599999</v>
      </c>
      <c r="H64" s="6">
        <f>(E64+F64)/D64</f>
        <v>0.92944426841907712</v>
      </c>
    </row>
    <row r="65" spans="1:8" x14ac:dyDescent="0.2">
      <c r="C65" s="3" t="s">
        <v>37</v>
      </c>
      <c r="D65" s="5">
        <v>1211609305.76</v>
      </c>
      <c r="E65" s="5">
        <v>669478181.70000005</v>
      </c>
      <c r="F65" s="5">
        <v>265787712.03</v>
      </c>
      <c r="G65" s="5">
        <v>935265893.73000002</v>
      </c>
      <c r="H65" s="6">
        <f t="shared" ref="H65:H75" si="24">(E65+F65)/D65</f>
        <v>0.77192036185570612</v>
      </c>
    </row>
    <row r="66" spans="1:8" x14ac:dyDescent="0.2">
      <c r="C66" s="3" t="s">
        <v>38</v>
      </c>
      <c r="D66" s="5">
        <v>214045016.83000001</v>
      </c>
      <c r="E66" s="5">
        <v>154531564.72</v>
      </c>
      <c r="F66" s="5">
        <v>19393343.629999999</v>
      </c>
      <c r="G66" s="5">
        <v>173924908.34999999</v>
      </c>
      <c r="H66" s="6">
        <f t="shared" si="24"/>
        <v>0.81256228678351139</v>
      </c>
    </row>
    <row r="67" spans="1:8" x14ac:dyDescent="0.2">
      <c r="C67" s="3" t="s">
        <v>40</v>
      </c>
      <c r="D67" s="5">
        <v>429337231.51999998</v>
      </c>
      <c r="E67" s="5">
        <v>190277871.36000001</v>
      </c>
      <c r="F67" s="5">
        <v>200078361.19</v>
      </c>
      <c r="G67" s="5">
        <v>390356232.55000001</v>
      </c>
      <c r="H67" s="6">
        <f t="shared" si="24"/>
        <v>0.90920657211117251</v>
      </c>
    </row>
    <row r="68" spans="1:8" x14ac:dyDescent="0.2">
      <c r="C68" s="3" t="s">
        <v>41</v>
      </c>
      <c r="D68" s="5">
        <v>954429911.39999998</v>
      </c>
      <c r="E68" s="5">
        <v>626712529.27999997</v>
      </c>
      <c r="F68" s="5">
        <v>39900</v>
      </c>
      <c r="G68" s="5">
        <v>626752429.27999997</v>
      </c>
      <c r="H68" s="6">
        <f t="shared" si="24"/>
        <v>0.65667727068680382</v>
      </c>
    </row>
    <row r="69" spans="1:8" x14ac:dyDescent="0.2">
      <c r="C69" s="3" t="s">
        <v>42</v>
      </c>
      <c r="D69" s="5">
        <v>6857705041.6300001</v>
      </c>
      <c r="E69" s="5">
        <v>6818777162.7700005</v>
      </c>
      <c r="F69" s="5">
        <v>0</v>
      </c>
      <c r="G69" s="5">
        <v>6818777162.7700005</v>
      </c>
      <c r="H69" s="6">
        <v>0</v>
      </c>
    </row>
    <row r="70" spans="1:8" s="8" customFormat="1" x14ac:dyDescent="0.2">
      <c r="A70" s="7"/>
      <c r="C70" s="8" t="s">
        <v>14</v>
      </c>
      <c r="D70" s="9">
        <f>SUM(D64:D69)</f>
        <v>11278083110.709999</v>
      </c>
      <c r="E70" s="9">
        <f>SUM(E64:E69)</f>
        <v>9957071691.6900005</v>
      </c>
      <c r="F70" s="9">
        <f>SUM(F64:F69)</f>
        <v>485299316.85000002</v>
      </c>
      <c r="G70" s="9">
        <f>SUM(G64:G69)</f>
        <v>10442371008.540001</v>
      </c>
      <c r="H70" s="10">
        <f t="shared" si="24"/>
        <v>0.92589945525615236</v>
      </c>
    </row>
    <row r="71" spans="1:8" ht="8.25" customHeight="1" x14ac:dyDescent="0.2"/>
    <row r="72" spans="1:8" ht="22.5" x14ac:dyDescent="0.2">
      <c r="A72" s="4">
        <v>10</v>
      </c>
      <c r="B72" s="18" t="s">
        <v>26</v>
      </c>
      <c r="C72" s="3" t="s">
        <v>37</v>
      </c>
      <c r="D72" s="5">
        <v>111673937.8</v>
      </c>
      <c r="E72" s="5">
        <v>200103312.55000001</v>
      </c>
      <c r="F72" s="5">
        <v>17656012.77</v>
      </c>
      <c r="G72" s="5">
        <f t="shared" ref="G72:G73" si="25">D72-E72-F72</f>
        <v>-106085387.52000001</v>
      </c>
      <c r="H72" s="32" t="s">
        <v>51</v>
      </c>
    </row>
    <row r="73" spans="1:8" x14ac:dyDescent="0.2">
      <c r="C73" s="3" t="s">
        <v>40</v>
      </c>
      <c r="D73" s="5">
        <v>16761277200.799999</v>
      </c>
      <c r="E73" s="5">
        <v>10309390738.799999</v>
      </c>
      <c r="F73" s="5">
        <v>3250063877.3800001</v>
      </c>
      <c r="G73" s="5">
        <f t="shared" si="25"/>
        <v>3201822584.6199999</v>
      </c>
      <c r="H73" s="6">
        <f t="shared" ref="H73:H74" si="26">(E73+F73)/D73</f>
        <v>0.80897502342678407</v>
      </c>
    </row>
    <row r="74" spans="1:8" s="8" customFormat="1" x14ac:dyDescent="0.2">
      <c r="A74" s="7"/>
      <c r="C74" s="8" t="s">
        <v>14</v>
      </c>
      <c r="D74" s="9">
        <f>SUM(D72:D73)</f>
        <v>16872951138.599998</v>
      </c>
      <c r="E74" s="9">
        <f t="shared" ref="E74" si="27">SUM(E72:E73)</f>
        <v>10509494051.349998</v>
      </c>
      <c r="F74" s="9">
        <f>SUM(F72:F73)</f>
        <v>3267719890.1500001</v>
      </c>
      <c r="G74" s="9">
        <f>SUM(G72:G73)</f>
        <v>3095737197.0999999</v>
      </c>
      <c r="H74" s="10">
        <f t="shared" si="26"/>
        <v>0.81652663060121544</v>
      </c>
    </row>
    <row r="75" spans="1:8" s="8" customFormat="1" x14ac:dyDescent="0.2">
      <c r="A75" s="33" t="s">
        <v>27</v>
      </c>
      <c r="B75" s="33"/>
      <c r="C75" s="33"/>
      <c r="D75" s="12">
        <f>D11+D19+D26+D29+D38+D46+D54+D62+D70+D74</f>
        <v>405280030922.5</v>
      </c>
      <c r="E75" s="12">
        <f>E11+E19+E26+E29+E38+E46+E54+E62+E70+E74</f>
        <v>325363025056.57001</v>
      </c>
      <c r="F75" s="12">
        <f>F11+F19+F26+F29+F38+F46+F54+F62+F70+F74</f>
        <v>12608229276.33</v>
      </c>
      <c r="G75" s="12">
        <f>G11+G19+G26+G29+G38+G46+G54+G62+G70+G74</f>
        <v>76915435495.970001</v>
      </c>
      <c r="H75" s="13">
        <f t="shared" si="24"/>
        <v>0.83392032310007613</v>
      </c>
    </row>
  </sheetData>
  <mergeCells count="2">
    <mergeCell ref="A75:C75"/>
    <mergeCell ref="A2:B2"/>
  </mergeCells>
  <pageMargins left="0.7" right="0.7" top="0.75" bottom="0.75" header="0.3" footer="0.3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3"/>
  <sheetViews>
    <sheetView tabSelected="1" workbookViewId="0">
      <selection activeCell="F39" sqref="F39"/>
    </sheetView>
  </sheetViews>
  <sheetFormatPr baseColWidth="10" defaultRowHeight="11.25" x14ac:dyDescent="0.2"/>
  <cols>
    <col min="1" max="1" width="5.7109375" style="3" customWidth="1"/>
    <col min="2" max="2" width="33" style="3" customWidth="1"/>
    <col min="3" max="3" width="14.7109375" style="3" customWidth="1"/>
    <col min="4" max="4" width="14.7109375" style="3" bestFit="1" customWidth="1"/>
    <col min="5" max="5" width="13.85546875" style="3" customWidth="1"/>
    <col min="6" max="6" width="14.7109375" style="3" customWidth="1"/>
    <col min="7" max="7" width="9.140625" style="3" customWidth="1"/>
    <col min="8" max="16384" width="11.42578125" style="3"/>
  </cols>
  <sheetData>
    <row r="3" spans="2:7" ht="33.75" x14ac:dyDescent="0.2">
      <c r="B3" s="22" t="s">
        <v>1</v>
      </c>
      <c r="C3" s="22" t="s">
        <v>2</v>
      </c>
      <c r="D3" s="22" t="s">
        <v>32</v>
      </c>
      <c r="E3" s="22" t="s">
        <v>33</v>
      </c>
      <c r="F3" s="22" t="s">
        <v>34</v>
      </c>
      <c r="G3" s="21" t="s">
        <v>35</v>
      </c>
    </row>
    <row r="4" spans="2:7" x14ac:dyDescent="0.2">
      <c r="B4" s="15" t="s">
        <v>36</v>
      </c>
      <c r="C4" s="25">
        <v>205205454180.97</v>
      </c>
      <c r="D4" s="25">
        <v>204306452394.89999</v>
      </c>
      <c r="E4" s="25">
        <v>0</v>
      </c>
      <c r="F4" s="25">
        <f>C4-(D4+E4)</f>
        <v>899001786.07000732</v>
      </c>
      <c r="G4" s="26">
        <f>(D4+E4)/C4</f>
        <v>0.99561901612382497</v>
      </c>
    </row>
    <row r="5" spans="2:7" x14ac:dyDescent="0.2">
      <c r="B5" s="15" t="s">
        <v>37</v>
      </c>
      <c r="C5" s="16">
        <v>29458207714.43</v>
      </c>
      <c r="D5" s="16">
        <v>21588677255.299999</v>
      </c>
      <c r="E5" s="16">
        <v>3003132537.1199999</v>
      </c>
      <c r="F5" s="25">
        <f t="shared" ref="F5:F12" si="0">C5-(D5+E5)</f>
        <v>4866397922.0100021</v>
      </c>
      <c r="G5" s="26">
        <f t="shared" ref="G5:G13" si="1">(D5+E5)/C5</f>
        <v>0.83480332648933653</v>
      </c>
    </row>
    <row r="6" spans="2:7" x14ac:dyDescent="0.2">
      <c r="B6" s="15" t="s">
        <v>38</v>
      </c>
      <c r="C6" s="16">
        <v>8229089031.3299999</v>
      </c>
      <c r="D6" s="16">
        <v>6166112747.4200001</v>
      </c>
      <c r="E6" s="16">
        <v>772753893.50999999</v>
      </c>
      <c r="F6" s="25">
        <f t="shared" si="0"/>
        <v>1290222390.3999996</v>
      </c>
      <c r="G6" s="26">
        <f t="shared" si="1"/>
        <v>0.84321200250868211</v>
      </c>
    </row>
    <row r="7" spans="2:7" x14ac:dyDescent="0.2">
      <c r="B7" s="15" t="s">
        <v>39</v>
      </c>
      <c r="C7" s="16">
        <v>8010737497.1300001</v>
      </c>
      <c r="D7" s="16">
        <v>5602504445.04</v>
      </c>
      <c r="E7" s="25">
        <v>0</v>
      </c>
      <c r="F7" s="25">
        <f t="shared" si="0"/>
        <v>2408233052.0900002</v>
      </c>
      <c r="G7" s="26">
        <f t="shared" si="1"/>
        <v>0.69937436435124789</v>
      </c>
    </row>
    <row r="8" spans="2:7" x14ac:dyDescent="0.2">
      <c r="B8" s="15" t="s">
        <v>45</v>
      </c>
      <c r="C8" s="16">
        <v>6719176.3499999996</v>
      </c>
      <c r="D8" s="16">
        <v>3019176.35</v>
      </c>
      <c r="E8" s="25">
        <v>0</v>
      </c>
      <c r="F8" s="25">
        <f>C8-(D8+E8)</f>
        <v>3699999.9999999995</v>
      </c>
      <c r="G8" s="26">
        <f>(D8+E8)/C8</f>
        <v>0.44933726884545905</v>
      </c>
    </row>
    <row r="9" spans="2:7" x14ac:dyDescent="0.2">
      <c r="B9" s="15" t="s">
        <v>40</v>
      </c>
      <c r="C9" s="16">
        <v>80941857098.869995</v>
      </c>
      <c r="D9" s="16">
        <v>31372237775.810001</v>
      </c>
      <c r="E9" s="16">
        <v>8832302945.7000008</v>
      </c>
      <c r="F9" s="25">
        <f t="shared" si="0"/>
        <v>40737316377.359993</v>
      </c>
      <c r="G9" s="26">
        <f t="shared" si="1"/>
        <v>0.4967088989865947</v>
      </c>
    </row>
    <row r="10" spans="2:7" x14ac:dyDescent="0.2">
      <c r="B10" s="15" t="s">
        <v>41</v>
      </c>
      <c r="C10" s="16">
        <v>41320222308.169998</v>
      </c>
      <c r="D10" s="16">
        <v>39370093167.360001</v>
      </c>
      <c r="E10" s="16">
        <v>39900</v>
      </c>
      <c r="F10" s="25">
        <f t="shared" si="0"/>
        <v>1950089240.8099976</v>
      </c>
      <c r="G10" s="26">
        <f t="shared" si="1"/>
        <v>0.95280545137763162</v>
      </c>
    </row>
    <row r="11" spans="2:7" x14ac:dyDescent="0.2">
      <c r="B11" s="15" t="s">
        <v>42</v>
      </c>
      <c r="C11" s="16">
        <v>17002838434.26</v>
      </c>
      <c r="D11" s="16">
        <v>16953928094.389999</v>
      </c>
      <c r="E11" s="25">
        <v>0</v>
      </c>
      <c r="F11" s="25">
        <f t="shared" si="0"/>
        <v>48910339.870000839</v>
      </c>
      <c r="G11" s="26">
        <f t="shared" si="1"/>
        <v>0.99712340148034062</v>
      </c>
    </row>
    <row r="12" spans="2:7" x14ac:dyDescent="0.2">
      <c r="B12" s="27" t="s">
        <v>43</v>
      </c>
      <c r="C12" s="25">
        <v>15104905481.01</v>
      </c>
      <c r="D12" s="25">
        <v>0</v>
      </c>
      <c r="E12" s="25">
        <v>0</v>
      </c>
      <c r="F12" s="25">
        <f t="shared" si="0"/>
        <v>15104905481.01</v>
      </c>
      <c r="G12" s="26">
        <f t="shared" si="1"/>
        <v>0</v>
      </c>
    </row>
    <row r="13" spans="2:7" x14ac:dyDescent="0.2">
      <c r="B13" s="22" t="s">
        <v>14</v>
      </c>
      <c r="C13" s="28">
        <f>SUM(C4:C12)</f>
        <v>405280030922.51996</v>
      </c>
      <c r="D13" s="28">
        <f>SUM(D4:D12)</f>
        <v>325363025056.57001</v>
      </c>
      <c r="E13" s="28">
        <f>SUM(E4:E12)</f>
        <v>12608229276.330002</v>
      </c>
      <c r="F13" s="28">
        <f>SUM(F4:F12)</f>
        <v>67308776589.620003</v>
      </c>
      <c r="G13" s="24">
        <f t="shared" si="1"/>
        <v>0.83392032310003505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Ingresos X Seccion</vt:lpstr>
      <vt:lpstr>Ingresos totales</vt:lpstr>
      <vt:lpstr>Egresos X Seccion</vt:lpstr>
      <vt:lpstr>Egresos totales</vt:lpstr>
      <vt:lpstr>'Ingresos X Seccion'!Área_de_impresión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Soto Arce</dc:creator>
  <cp:lastModifiedBy>Silvia Soto Arce</cp:lastModifiedBy>
  <cp:lastPrinted>2019-05-27T14:49:09Z</cp:lastPrinted>
  <dcterms:created xsi:type="dcterms:W3CDTF">2015-11-05T19:51:25Z</dcterms:created>
  <dcterms:modified xsi:type="dcterms:W3CDTF">2019-05-27T14:52:34Z</dcterms:modified>
</cp:coreProperties>
</file>