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Julio 2019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<sst xmlns="http://schemas.openxmlformats.org/spreadsheetml/2006/main" count="49" uniqueCount="37">
  <si>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UNIVERSIDAD DE COSTA RICA</t>
  </si>
  <si>
    <t>OFICINA DE RECURSOS HUMANOS</t>
  </si>
  <si>
    <t>Escala salarial  para el Sector Docente</t>
  </si>
  <si>
    <t>Categoría</t>
  </si>
  <si>
    <t>Salario Base</t>
  </si>
  <si>
    <t>Tiempo completo</t>
  </si>
  <si>
    <t>Hora</t>
  </si>
  <si>
    <t>CATEDRÁTICO</t>
  </si>
  <si>
    <t>ASOCIADO</t>
  </si>
  <si>
    <t>ADJUNTO</t>
  </si>
  <si>
    <t>INSTRUCTOR</t>
  </si>
  <si>
    <t>PROF.INT.LIC</t>
  </si>
  <si>
    <t>INSTR.BACH</t>
  </si>
  <si>
    <t>PROF.INT.BACH</t>
  </si>
  <si>
    <t>PROF.INT.SIN TÍTULO</t>
  </si>
  <si>
    <t xml:space="preserve">Componentes salariales </t>
  </si>
  <si>
    <t>Escalafones</t>
  </si>
  <si>
    <t>Pasos académicos (1)</t>
  </si>
  <si>
    <t>A partir de julio 1991</t>
  </si>
  <si>
    <t>Antes de julio 1991</t>
  </si>
  <si>
    <t>A partir de julio 2001</t>
  </si>
  <si>
    <t>Tope</t>
  </si>
  <si>
    <t>%</t>
  </si>
  <si>
    <t>Valor (3)</t>
  </si>
  <si>
    <t>CATEDRÁTICO (2)</t>
  </si>
  <si>
    <t>Sin tope</t>
  </si>
  <si>
    <t>15 (4)</t>
  </si>
  <si>
    <r>
      <rPr>
        <b/>
        <sz val="10"/>
        <rFont val="Calibri"/>
        <family val="2"/>
      </rPr>
      <t>(1)</t>
    </r>
    <r>
      <rPr>
        <sz val="10"/>
        <rFont val="Calibri"/>
        <family val="2"/>
      </rPr>
      <t xml:space="preserve">  El valor para pasos por méritos académicos  es un 4% sobre el salario base de la categoría.</t>
    </r>
  </si>
  <si>
    <r>
      <rPr>
        <b/>
        <sz val="10"/>
        <rFont val="Calibri"/>
        <family val="2"/>
      </rPr>
      <t>(2)</t>
    </r>
    <r>
      <rPr>
        <sz val="10"/>
        <rFont val="Calibri"/>
        <family val="2"/>
      </rPr>
      <t xml:space="preserve"> Para los Catedráticos, los pasos por méritos académicos, quedan incluidos automáticamente en el salario base.</t>
    </r>
  </si>
  <si>
    <r>
      <rPr>
        <b/>
        <sz val="10"/>
        <rFont val="Calibri"/>
        <family val="2"/>
      </rPr>
      <t>(3)</t>
    </r>
    <r>
      <rPr>
        <sz val="10"/>
        <rFont val="Calibri"/>
        <family val="2"/>
      </rPr>
      <t xml:space="preserve"> Valor calculado sobre una jornada de tiempo completo.</t>
    </r>
  </si>
  <si>
    <r>
      <rPr>
        <b/>
        <sz val="10"/>
        <rFont val="Calibri"/>
        <family val="2"/>
      </rPr>
      <t>(4)</t>
    </r>
    <r>
      <rPr>
        <sz val="10"/>
        <rFont val="Calibri"/>
        <family val="2"/>
      </rPr>
      <t xml:space="preserve"> De acuerdo a sesión 5718, artículo 5 del 30 de abril de 2013.</t>
    </r>
  </si>
  <si>
    <t>Porcentaje de Recargo sobre salario base más escalafones (y más pasos académicos para los Catedráticos).</t>
  </si>
  <si>
    <t xml:space="preserve">Decano o Director de Sede Regional </t>
  </si>
  <si>
    <t>Director Escuela, Instituto o Centro</t>
  </si>
  <si>
    <t>Director de Departamento</t>
  </si>
  <si>
    <t>Julio 2018</t>
  </si>
  <si>
    <t>Según resolución R-397-2017, del 22 de diciembre de 2017. Incluye un 3,25% de aumento calculado sobre salario base al 31 de diciembre de 2017.</t>
  </si>
</sst>
</file>

<file path=xl/styles.xml><?xml version="1.0" encoding="utf-8"?>
<styleSheet xmlns="http://schemas.openxmlformats.org/spreadsheetml/2006/main">
  <numFmts count="10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0\ %"/>
    <numFmt numFmtId="165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Calibri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MS Sans Serif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2"/>
      <name val="MS Sans Serif"/>
      <family val="2"/>
    </font>
    <font>
      <b/>
      <sz val="10"/>
      <name val="Cambria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3E3E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" fillId="0" borderId="0" xfId="52" applyFont="1">
      <alignment/>
      <protection/>
    </xf>
    <xf numFmtId="1" fontId="6" fillId="0" borderId="0" xfId="52" applyNumberFormat="1" applyFont="1" applyAlignment="1">
      <alignment horizontal="center" vertical="center" wrapText="1"/>
      <protection/>
    </xf>
    <xf numFmtId="0" fontId="8" fillId="0" borderId="0" xfId="52" applyFont="1">
      <alignment/>
      <protection/>
    </xf>
    <xf numFmtId="0" fontId="7" fillId="0" borderId="10" xfId="52" applyFont="1" applyBorder="1">
      <alignment/>
      <protection/>
    </xf>
    <xf numFmtId="4" fontId="9" fillId="0" borderId="11" xfId="52" applyNumberFormat="1" applyFont="1" applyBorder="1">
      <alignment/>
      <protection/>
    </xf>
    <xf numFmtId="4" fontId="9" fillId="0" borderId="11" xfId="52" applyNumberFormat="1" applyFont="1" applyBorder="1" applyAlignment="1">
      <alignment horizontal="center"/>
      <protection/>
    </xf>
    <xf numFmtId="0" fontId="7" fillId="0" borderId="11" xfId="52" applyFont="1" applyBorder="1">
      <alignment/>
      <protection/>
    </xf>
    <xf numFmtId="3" fontId="9" fillId="0" borderId="11" xfId="52" applyNumberFormat="1" applyFont="1" applyBorder="1" applyAlignment="1">
      <alignment horizontal="center"/>
      <protection/>
    </xf>
    <xf numFmtId="0" fontId="11" fillId="0" borderId="0" xfId="52" applyFont="1">
      <alignment/>
      <protection/>
    </xf>
    <xf numFmtId="164" fontId="12" fillId="0" borderId="0" xfId="52" applyNumberFormat="1" applyFont="1">
      <alignment/>
      <protection/>
    </xf>
    <xf numFmtId="0" fontId="13" fillId="0" borderId="0" xfId="52" applyFont="1" applyAlignment="1">
      <alignment horizontal="center"/>
      <protection/>
    </xf>
    <xf numFmtId="0" fontId="13" fillId="0" borderId="0" xfId="52" applyFont="1">
      <alignment/>
      <protection/>
    </xf>
    <xf numFmtId="0" fontId="8" fillId="0" borderId="0" xfId="52" applyFont="1" applyAlignment="1">
      <alignment horizontal="center"/>
      <protection/>
    </xf>
    <xf numFmtId="0" fontId="45" fillId="33" borderId="12" xfId="52" applyFont="1" applyFill="1" applyBorder="1" applyAlignment="1">
      <alignment horizontal="center" wrapText="1"/>
      <protection/>
    </xf>
    <xf numFmtId="0" fontId="45" fillId="33" borderId="13" xfId="52" applyFont="1" applyFill="1" applyBorder="1" applyAlignment="1">
      <alignment horizontal="center" wrapText="1"/>
      <protection/>
    </xf>
    <xf numFmtId="0" fontId="12" fillId="0" borderId="0" xfId="52" applyFont="1" applyAlignment="1">
      <alignment horizontal="left" indent="3"/>
      <protection/>
    </xf>
    <xf numFmtId="1" fontId="3" fillId="0" borderId="0" xfId="52" applyNumberFormat="1" applyFont="1" applyAlignment="1">
      <alignment horizontal="left" wrapText="1"/>
      <protection/>
    </xf>
    <xf numFmtId="0" fontId="3" fillId="0" borderId="0" xfId="52" applyFont="1" applyAlignment="1">
      <alignment horizontal="left" wrapText="1"/>
      <protection/>
    </xf>
    <xf numFmtId="14" fontId="14" fillId="0" borderId="0" xfId="52" applyNumberFormat="1" applyFont="1" applyAlignment="1">
      <alignment horizontal="center"/>
      <protection/>
    </xf>
    <xf numFmtId="0" fontId="10" fillId="0" borderId="0" xfId="52" applyFont="1" applyAlignment="1">
      <alignment horizontal="left"/>
      <protection/>
    </xf>
    <xf numFmtId="0" fontId="3" fillId="0" borderId="0" xfId="52" applyFont="1" applyAlignment="1">
      <alignment horizontal="left"/>
      <protection/>
    </xf>
    <xf numFmtId="164" fontId="9" fillId="0" borderId="11" xfId="52" applyNumberFormat="1" applyFont="1" applyBorder="1" applyAlignment="1">
      <alignment horizontal="center"/>
      <protection/>
    </xf>
    <xf numFmtId="4" fontId="9" fillId="0" borderId="11" xfId="52" applyNumberFormat="1" applyFont="1" applyBorder="1" applyAlignment="1">
      <alignment horizontal="right"/>
      <protection/>
    </xf>
    <xf numFmtId="165" fontId="9" fillId="0" borderId="11" xfId="52" applyNumberFormat="1" applyFont="1" applyBorder="1" applyAlignment="1">
      <alignment horizontal="center"/>
      <protection/>
    </xf>
    <xf numFmtId="3" fontId="9" fillId="0" borderId="11" xfId="52" applyNumberFormat="1" applyFont="1" applyBorder="1" applyAlignment="1">
      <alignment horizontal="center"/>
      <protection/>
    </xf>
    <xf numFmtId="0" fontId="45" fillId="33" borderId="13" xfId="52" applyFont="1" applyFill="1" applyBorder="1" applyAlignment="1">
      <alignment horizontal="center" wrapText="1"/>
      <protection/>
    </xf>
    <xf numFmtId="0" fontId="7" fillId="0" borderId="14" xfId="52" applyFont="1" applyBorder="1" applyAlignment="1">
      <alignment horizontal="center"/>
      <protection/>
    </xf>
    <xf numFmtId="0" fontId="45" fillId="33" borderId="13" xfId="52" applyFont="1" applyFill="1" applyBorder="1" applyAlignment="1">
      <alignment horizontal="center" vertical="center"/>
      <protection/>
    </xf>
    <xf numFmtId="1" fontId="46" fillId="33" borderId="13" xfId="52" applyNumberFormat="1" applyFont="1" applyFill="1" applyBorder="1" applyAlignment="1">
      <alignment horizontal="center" vertical="center" wrapText="1"/>
      <protection/>
    </xf>
    <xf numFmtId="1" fontId="46" fillId="33" borderId="15" xfId="52" applyNumberFormat="1" applyFont="1" applyFill="1" applyBorder="1" applyAlignment="1">
      <alignment horizontal="center" vertical="center" wrapText="1"/>
      <protection/>
    </xf>
    <xf numFmtId="1" fontId="46" fillId="33" borderId="16" xfId="52" applyNumberFormat="1" applyFont="1" applyFill="1" applyBorder="1" applyAlignment="1">
      <alignment horizontal="center" vertical="center" wrapText="1"/>
      <protection/>
    </xf>
    <xf numFmtId="1" fontId="46" fillId="33" borderId="17" xfId="52" applyNumberFormat="1" applyFont="1" applyFill="1" applyBorder="1" applyAlignment="1">
      <alignment horizontal="center" vertical="center" wrapText="1"/>
      <protection/>
    </xf>
    <xf numFmtId="4" fontId="9" fillId="0" borderId="11" xfId="52" applyNumberFormat="1" applyFont="1" applyBorder="1" applyAlignment="1">
      <alignment horizontal="center"/>
      <protection/>
    </xf>
    <xf numFmtId="13" fontId="45" fillId="33" borderId="13" xfId="52" applyNumberFormat="1" applyFont="1" applyFill="1" applyBorder="1" applyAlignment="1">
      <alignment horizontal="center" wrapText="1"/>
      <protection/>
    </xf>
    <xf numFmtId="0" fontId="45" fillId="33" borderId="15" xfId="52" applyFont="1" applyFill="1" applyBorder="1" applyAlignment="1">
      <alignment horizontal="center" wrapText="1"/>
      <protection/>
    </xf>
    <xf numFmtId="0" fontId="3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49" fontId="5" fillId="0" borderId="0" xfId="52" applyNumberFormat="1" applyFont="1" applyAlignment="1">
      <alignment horizontal="center"/>
      <protection/>
    </xf>
    <xf numFmtId="0" fontId="45" fillId="33" borderId="13" xfId="52" applyFont="1" applyFill="1" applyBorder="1" applyAlignment="1">
      <alignment horizontal="center" vertical="center" wrapText="1"/>
      <protection/>
    </xf>
    <xf numFmtId="12" fontId="45" fillId="33" borderId="13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3">
      <selection activeCell="O47" sqref="O47"/>
    </sheetView>
  </sheetViews>
  <sheetFormatPr defaultColWidth="11.421875" defaultRowHeight="15"/>
  <cols>
    <col min="1" max="1" width="9.140625" style="3" customWidth="1"/>
    <col min="2" max="2" width="19.140625" style="3" customWidth="1"/>
    <col min="3" max="3" width="11.7109375" style="3" customWidth="1"/>
    <col min="4" max="4" width="5.421875" style="13" customWidth="1"/>
    <col min="5" max="5" width="6.57421875" style="13" customWidth="1"/>
    <col min="6" max="6" width="5.8515625" style="13" customWidth="1"/>
    <col min="7" max="7" width="5.7109375" style="13" customWidth="1"/>
    <col min="8" max="8" width="5.421875" style="13" customWidth="1"/>
    <col min="9" max="9" width="5.57421875" style="13" customWidth="1"/>
    <col min="10" max="11" width="6.140625" style="3" customWidth="1"/>
    <col min="12" max="12" width="5.140625" style="3" customWidth="1"/>
    <col min="13" max="13" width="6.8515625" style="3" customWidth="1"/>
    <col min="14" max="14" width="5.140625" style="3" customWidth="1"/>
    <col min="15" max="15" width="5.7109375" style="3" customWidth="1"/>
    <col min="16" max="16" width="13.57421875" style="3" customWidth="1"/>
    <col min="17" max="16384" width="11.421875" style="3" customWidth="1"/>
  </cols>
  <sheetData>
    <row r="1" spans="2:15" s="1" customFormat="1" ht="15.75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2:15" s="1" customFormat="1" ht="15.75"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15" s="1" customFormat="1" ht="15.75">
      <c r="B3" s="37" t="s">
        <v>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5" s="1" customFormat="1" ht="15.75">
      <c r="B4" s="38" t="s">
        <v>35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2:14" s="1" customFormat="1" ht="9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5" s="1" customFormat="1" ht="15" customHeight="1">
      <c r="B6" s="28" t="s">
        <v>3</v>
      </c>
      <c r="C6" s="39" t="s">
        <v>4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 ht="30" customHeight="1">
      <c r="B7" s="28"/>
      <c r="C7" s="14" t="s">
        <v>5</v>
      </c>
      <c r="D7" s="40">
        <v>0.75</v>
      </c>
      <c r="E7" s="40"/>
      <c r="F7" s="40">
        <v>0.5</v>
      </c>
      <c r="G7" s="40"/>
      <c r="H7" s="40">
        <v>0.25</v>
      </c>
      <c r="I7" s="40"/>
      <c r="J7" s="40">
        <v>0.125</v>
      </c>
      <c r="K7" s="40"/>
      <c r="L7" s="34">
        <v>0.0625</v>
      </c>
      <c r="M7" s="34"/>
      <c r="N7" s="35" t="s">
        <v>6</v>
      </c>
      <c r="O7" s="35"/>
    </row>
    <row r="8" spans="2:15" ht="15">
      <c r="B8" s="4" t="s">
        <v>7</v>
      </c>
      <c r="C8" s="5">
        <f>ROUND(C15*1.8,0)</f>
        <v>1271405</v>
      </c>
      <c r="D8" s="33">
        <f aca="true" t="shared" si="0" ref="D8:D15">ROUND($C8*D$7,0)</f>
        <v>953554</v>
      </c>
      <c r="E8" s="33"/>
      <c r="F8" s="23">
        <f aca="true" t="shared" si="1" ref="F8:F15">ROUND($C8*F$7,0)</f>
        <v>635703</v>
      </c>
      <c r="G8" s="23"/>
      <c r="H8" s="23">
        <f aca="true" t="shared" si="2" ref="H8:I15">ROUND($C8*H$7,0)</f>
        <v>317851</v>
      </c>
      <c r="I8" s="23"/>
      <c r="J8" s="23">
        <f aca="true" t="shared" si="3" ref="J8:J15">ROUND($C8*J$7,0)</f>
        <v>158926</v>
      </c>
      <c r="K8" s="23"/>
      <c r="L8" s="23">
        <f aca="true" t="shared" si="4" ref="L8:L15">ROUND($C8*L$7,0)</f>
        <v>79463</v>
      </c>
      <c r="M8" s="23"/>
      <c r="N8" s="33">
        <f>ROUND(C8/30,0)</f>
        <v>42380</v>
      </c>
      <c r="O8" s="33"/>
    </row>
    <row r="9" spans="2:15" ht="15">
      <c r="B9" s="4" t="s">
        <v>8</v>
      </c>
      <c r="C9" s="5">
        <f>ROUND(C15*1.55,0)</f>
        <v>1094821</v>
      </c>
      <c r="D9" s="33">
        <f t="shared" si="0"/>
        <v>821116</v>
      </c>
      <c r="E9" s="33"/>
      <c r="F9" s="23">
        <f t="shared" si="1"/>
        <v>547411</v>
      </c>
      <c r="G9" s="23"/>
      <c r="H9" s="23">
        <f t="shared" si="2"/>
        <v>273705</v>
      </c>
      <c r="I9" s="23">
        <f t="shared" si="2"/>
        <v>0</v>
      </c>
      <c r="J9" s="23">
        <f t="shared" si="3"/>
        <v>136853</v>
      </c>
      <c r="K9" s="23"/>
      <c r="L9" s="23">
        <f t="shared" si="4"/>
        <v>68426</v>
      </c>
      <c r="M9" s="23"/>
      <c r="N9" s="33">
        <f>ROUND(C9/30,0)</f>
        <v>36494</v>
      </c>
      <c r="O9" s="33"/>
    </row>
    <row r="10" spans="2:15" ht="15">
      <c r="B10" s="4" t="s">
        <v>9</v>
      </c>
      <c r="C10" s="5">
        <f>ROUND(C15*1.4,0)</f>
        <v>988870</v>
      </c>
      <c r="D10" s="33">
        <f t="shared" si="0"/>
        <v>741653</v>
      </c>
      <c r="E10" s="33"/>
      <c r="F10" s="23">
        <f t="shared" si="1"/>
        <v>494435</v>
      </c>
      <c r="G10" s="23"/>
      <c r="H10" s="23">
        <f t="shared" si="2"/>
        <v>247218</v>
      </c>
      <c r="I10" s="23">
        <f t="shared" si="2"/>
        <v>0</v>
      </c>
      <c r="J10" s="23">
        <f t="shared" si="3"/>
        <v>123609</v>
      </c>
      <c r="K10" s="23"/>
      <c r="L10" s="23">
        <f t="shared" si="4"/>
        <v>61804</v>
      </c>
      <c r="M10" s="23"/>
      <c r="N10" s="33">
        <f>ROUND(C10/30,0)</f>
        <v>32962</v>
      </c>
      <c r="O10" s="33"/>
    </row>
    <row r="11" spans="2:15" ht="15">
      <c r="B11" s="4" t="s">
        <v>10</v>
      </c>
      <c r="C11" s="5">
        <f>ROUND(C15*1.3,0)</f>
        <v>918237</v>
      </c>
      <c r="D11" s="33">
        <f t="shared" si="0"/>
        <v>688678</v>
      </c>
      <c r="E11" s="33"/>
      <c r="F11" s="23">
        <f t="shared" si="1"/>
        <v>459119</v>
      </c>
      <c r="G11" s="23"/>
      <c r="H11" s="23">
        <f t="shared" si="2"/>
        <v>229559</v>
      </c>
      <c r="I11" s="23">
        <f t="shared" si="2"/>
        <v>0</v>
      </c>
      <c r="J11" s="23">
        <f t="shared" si="3"/>
        <v>114780</v>
      </c>
      <c r="K11" s="23"/>
      <c r="L11" s="23">
        <f t="shared" si="4"/>
        <v>57390</v>
      </c>
      <c r="M11" s="23"/>
      <c r="N11" s="33">
        <f>ROUND(C11/30,0)</f>
        <v>30608</v>
      </c>
      <c r="O11" s="33"/>
    </row>
    <row r="12" spans="2:15" ht="15">
      <c r="B12" s="4" t="s">
        <v>11</v>
      </c>
      <c r="C12" s="5">
        <f>ROUND(C13*1.15,0)</f>
        <v>812286</v>
      </c>
      <c r="D12" s="33">
        <f t="shared" si="0"/>
        <v>609215</v>
      </c>
      <c r="E12" s="33"/>
      <c r="F12" s="23">
        <f t="shared" si="1"/>
        <v>406143</v>
      </c>
      <c r="G12" s="23"/>
      <c r="H12" s="23">
        <f t="shared" si="2"/>
        <v>203072</v>
      </c>
      <c r="I12" s="23">
        <f t="shared" si="2"/>
        <v>0</v>
      </c>
      <c r="J12" s="23">
        <f t="shared" si="3"/>
        <v>101536</v>
      </c>
      <c r="K12" s="23"/>
      <c r="L12" s="23">
        <f t="shared" si="4"/>
        <v>50768</v>
      </c>
      <c r="M12" s="23"/>
      <c r="N12" s="33">
        <f>ROUND(C12/30,0)</f>
        <v>27076</v>
      </c>
      <c r="O12" s="33"/>
    </row>
    <row r="13" spans="2:15" ht="15">
      <c r="B13" s="4" t="s">
        <v>12</v>
      </c>
      <c r="C13" s="5">
        <f>C14</f>
        <v>706336</v>
      </c>
      <c r="D13" s="33">
        <f t="shared" si="0"/>
        <v>529752</v>
      </c>
      <c r="E13" s="33"/>
      <c r="F13" s="23">
        <f t="shared" si="1"/>
        <v>353168</v>
      </c>
      <c r="G13" s="23"/>
      <c r="H13" s="23">
        <f t="shared" si="2"/>
        <v>176584</v>
      </c>
      <c r="I13" s="23">
        <f t="shared" si="2"/>
        <v>0</v>
      </c>
      <c r="J13" s="23">
        <f t="shared" si="3"/>
        <v>88292</v>
      </c>
      <c r="K13" s="23"/>
      <c r="L13" s="23">
        <f t="shared" si="4"/>
        <v>44146</v>
      </c>
      <c r="M13" s="23"/>
      <c r="N13" s="33">
        <f>N15</f>
        <v>23545</v>
      </c>
      <c r="O13" s="33"/>
    </row>
    <row r="14" spans="2:15" ht="15">
      <c r="B14" s="4" t="s">
        <v>13</v>
      </c>
      <c r="C14" s="5">
        <f>C15</f>
        <v>706336</v>
      </c>
      <c r="D14" s="33">
        <f t="shared" si="0"/>
        <v>529752</v>
      </c>
      <c r="E14" s="33"/>
      <c r="F14" s="23">
        <f t="shared" si="1"/>
        <v>353168</v>
      </c>
      <c r="G14" s="23"/>
      <c r="H14" s="23">
        <f t="shared" si="2"/>
        <v>176584</v>
      </c>
      <c r="I14" s="23">
        <f t="shared" si="2"/>
        <v>0</v>
      </c>
      <c r="J14" s="23">
        <f t="shared" si="3"/>
        <v>88292</v>
      </c>
      <c r="K14" s="23"/>
      <c r="L14" s="23">
        <f t="shared" si="4"/>
        <v>44146</v>
      </c>
      <c r="M14" s="23"/>
      <c r="N14" s="33">
        <f>N15</f>
        <v>23545</v>
      </c>
      <c r="O14" s="33"/>
    </row>
    <row r="15" spans="2:15" ht="15">
      <c r="B15" s="4" t="s">
        <v>14</v>
      </c>
      <c r="C15" s="5">
        <v>706336</v>
      </c>
      <c r="D15" s="33">
        <f t="shared" si="0"/>
        <v>529752</v>
      </c>
      <c r="E15" s="33"/>
      <c r="F15" s="23">
        <f t="shared" si="1"/>
        <v>353168</v>
      </c>
      <c r="G15" s="23"/>
      <c r="H15" s="23">
        <f t="shared" si="2"/>
        <v>176584</v>
      </c>
      <c r="I15" s="23">
        <f t="shared" si="2"/>
        <v>0</v>
      </c>
      <c r="J15" s="23">
        <f t="shared" si="3"/>
        <v>88292</v>
      </c>
      <c r="K15" s="23"/>
      <c r="L15" s="23">
        <f t="shared" si="4"/>
        <v>44146</v>
      </c>
      <c r="M15" s="23"/>
      <c r="N15" s="33">
        <f>ROUND(C15/30,0)</f>
        <v>23545</v>
      </c>
      <c r="O15" s="33"/>
    </row>
    <row r="16" spans="2:15" ht="15" customHeight="1">
      <c r="B16" s="27" t="s">
        <v>15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2:15" ht="14.25" customHeight="1">
      <c r="B17" s="28" t="s">
        <v>3</v>
      </c>
      <c r="C17" s="29" t="s">
        <v>16</v>
      </c>
      <c r="D17" s="29"/>
      <c r="E17" s="29"/>
      <c r="F17" s="29"/>
      <c r="G17" s="29"/>
      <c r="H17" s="29"/>
      <c r="I17" s="29"/>
      <c r="J17" s="29"/>
      <c r="K17" s="29"/>
      <c r="L17" s="30" t="s">
        <v>17</v>
      </c>
      <c r="M17" s="30"/>
      <c r="N17" s="30"/>
      <c r="O17" s="30"/>
    </row>
    <row r="18" spans="2:15" ht="14.25" customHeight="1">
      <c r="B18" s="28"/>
      <c r="C18" s="15"/>
      <c r="D18" s="29" t="s">
        <v>18</v>
      </c>
      <c r="E18" s="29"/>
      <c r="F18" s="29"/>
      <c r="G18" s="29"/>
      <c r="H18" s="31" t="s">
        <v>19</v>
      </c>
      <c r="I18" s="31"/>
      <c r="J18" s="31"/>
      <c r="K18" s="31"/>
      <c r="L18" s="32" t="s">
        <v>20</v>
      </c>
      <c r="M18" s="32"/>
      <c r="N18" s="32"/>
      <c r="O18" s="32"/>
    </row>
    <row r="19" spans="2:15" ht="15" customHeight="1">
      <c r="B19" s="28"/>
      <c r="C19" s="15" t="s">
        <v>21</v>
      </c>
      <c r="D19" s="26" t="s">
        <v>22</v>
      </c>
      <c r="E19" s="26"/>
      <c r="F19" s="26" t="s">
        <v>23</v>
      </c>
      <c r="G19" s="26"/>
      <c r="H19" s="26" t="s">
        <v>22</v>
      </c>
      <c r="I19" s="26"/>
      <c r="J19" s="26" t="s">
        <v>23</v>
      </c>
      <c r="K19" s="26"/>
      <c r="L19" s="26" t="s">
        <v>21</v>
      </c>
      <c r="M19" s="26"/>
      <c r="N19" s="26" t="s">
        <v>23</v>
      </c>
      <c r="O19" s="26"/>
    </row>
    <row r="20" spans="2:15" ht="13.5" customHeight="1">
      <c r="B20" s="7" t="s">
        <v>24</v>
      </c>
      <c r="C20" s="6" t="s">
        <v>25</v>
      </c>
      <c r="D20" s="22">
        <v>0.03</v>
      </c>
      <c r="E20" s="22"/>
      <c r="F20" s="23">
        <f aca="true" t="shared" si="5" ref="F20:F27">ROUND(C8*D20,0)</f>
        <v>38142</v>
      </c>
      <c r="G20" s="23"/>
      <c r="H20" s="24">
        <v>0.025</v>
      </c>
      <c r="I20" s="24"/>
      <c r="J20" s="23">
        <f aca="true" t="shared" si="6" ref="J20:J27">ROUND(C8*H20,0)</f>
        <v>31785</v>
      </c>
      <c r="K20" s="23"/>
      <c r="L20" s="25">
        <v>7</v>
      </c>
      <c r="M20" s="25"/>
      <c r="N20" s="23">
        <f>ROUND(C8*0.04,0)</f>
        <v>50856</v>
      </c>
      <c r="O20" s="23"/>
    </row>
    <row r="21" spans="2:15" ht="15">
      <c r="B21" s="7" t="s">
        <v>8</v>
      </c>
      <c r="C21" s="8">
        <v>10</v>
      </c>
      <c r="D21" s="22">
        <v>0.03</v>
      </c>
      <c r="E21" s="22"/>
      <c r="F21" s="23">
        <f t="shared" si="5"/>
        <v>32845</v>
      </c>
      <c r="G21" s="23"/>
      <c r="H21" s="24">
        <v>0.027</v>
      </c>
      <c r="I21" s="24"/>
      <c r="J21" s="23">
        <f t="shared" si="6"/>
        <v>29560</v>
      </c>
      <c r="K21" s="23"/>
      <c r="L21" s="25">
        <v>4</v>
      </c>
      <c r="M21" s="25"/>
      <c r="N21" s="23">
        <f>ROUND(C9*0.04,0)</f>
        <v>43793</v>
      </c>
      <c r="O21" s="23"/>
    </row>
    <row r="22" spans="2:15" ht="15">
      <c r="B22" s="7" t="s">
        <v>9</v>
      </c>
      <c r="C22" s="8">
        <v>3</v>
      </c>
      <c r="D22" s="22">
        <v>0.03</v>
      </c>
      <c r="E22" s="22"/>
      <c r="F22" s="23">
        <f t="shared" si="5"/>
        <v>29666</v>
      </c>
      <c r="G22" s="23"/>
      <c r="H22" s="24">
        <v>0.029</v>
      </c>
      <c r="I22" s="24"/>
      <c r="J22" s="23">
        <f t="shared" si="6"/>
        <v>28677</v>
      </c>
      <c r="K22" s="23"/>
      <c r="L22" s="25">
        <v>2</v>
      </c>
      <c r="M22" s="25"/>
      <c r="N22" s="23">
        <f>ROUND(C10*0.04,0)</f>
        <v>39555</v>
      </c>
      <c r="O22" s="23"/>
    </row>
    <row r="23" spans="2:15" ht="15">
      <c r="B23" s="7" t="s">
        <v>10</v>
      </c>
      <c r="C23" s="8">
        <v>2</v>
      </c>
      <c r="D23" s="22">
        <v>0.03</v>
      </c>
      <c r="E23" s="22"/>
      <c r="F23" s="23">
        <f t="shared" si="5"/>
        <v>27547</v>
      </c>
      <c r="G23" s="23"/>
      <c r="H23" s="24">
        <v>0.03</v>
      </c>
      <c r="I23" s="24"/>
      <c r="J23" s="23">
        <f t="shared" si="6"/>
        <v>27547</v>
      </c>
      <c r="K23" s="23"/>
      <c r="L23" s="25">
        <v>2</v>
      </c>
      <c r="M23" s="25"/>
      <c r="N23" s="23">
        <f>ROUND(C11*0.04,0)</f>
        <v>36729</v>
      </c>
      <c r="O23" s="23"/>
    </row>
    <row r="24" spans="2:15" ht="15" customHeight="1">
      <c r="B24" s="7" t="s">
        <v>11</v>
      </c>
      <c r="C24" s="8">
        <v>2</v>
      </c>
      <c r="D24" s="22">
        <v>0.03</v>
      </c>
      <c r="E24" s="22"/>
      <c r="F24" s="23">
        <f t="shared" si="5"/>
        <v>24369</v>
      </c>
      <c r="G24" s="23"/>
      <c r="H24" s="24">
        <v>0</v>
      </c>
      <c r="I24" s="24"/>
      <c r="J24" s="23">
        <f t="shared" si="6"/>
        <v>0</v>
      </c>
      <c r="K24" s="23"/>
      <c r="L24" s="25" t="s">
        <v>26</v>
      </c>
      <c r="M24" s="25"/>
      <c r="N24" s="23">
        <f>ROUND(C12*0.04,0)</f>
        <v>32491</v>
      </c>
      <c r="O24" s="23"/>
    </row>
    <row r="25" spans="2:15" ht="15" customHeight="1">
      <c r="B25" s="7" t="s">
        <v>12</v>
      </c>
      <c r="C25" s="8">
        <v>2</v>
      </c>
      <c r="D25" s="22">
        <v>0.03</v>
      </c>
      <c r="E25" s="22"/>
      <c r="F25" s="23">
        <f t="shared" si="5"/>
        <v>21190</v>
      </c>
      <c r="G25" s="23"/>
      <c r="H25" s="24">
        <v>0.03</v>
      </c>
      <c r="I25" s="24"/>
      <c r="J25" s="23">
        <f t="shared" si="6"/>
        <v>21190</v>
      </c>
      <c r="K25" s="23"/>
      <c r="L25" s="25">
        <v>0</v>
      </c>
      <c r="M25" s="25"/>
      <c r="N25" s="23">
        <v>0</v>
      </c>
      <c r="O25" s="23"/>
    </row>
    <row r="26" spans="2:15" ht="15">
      <c r="B26" s="7" t="s">
        <v>13</v>
      </c>
      <c r="C26" s="8">
        <v>0</v>
      </c>
      <c r="D26" s="22">
        <v>0</v>
      </c>
      <c r="E26" s="22"/>
      <c r="F26" s="23">
        <f t="shared" si="5"/>
        <v>0</v>
      </c>
      <c r="G26" s="23"/>
      <c r="H26" s="24">
        <v>0</v>
      </c>
      <c r="I26" s="24"/>
      <c r="J26" s="23">
        <f t="shared" si="6"/>
        <v>0</v>
      </c>
      <c r="K26" s="23"/>
      <c r="L26" s="25">
        <v>0</v>
      </c>
      <c r="M26" s="25"/>
      <c r="N26" s="23">
        <v>0</v>
      </c>
      <c r="O26" s="23"/>
    </row>
    <row r="27" spans="2:15" ht="15">
      <c r="B27" s="7" t="s">
        <v>14</v>
      </c>
      <c r="C27" s="8">
        <v>0</v>
      </c>
      <c r="D27" s="22">
        <v>0</v>
      </c>
      <c r="E27" s="22"/>
      <c r="F27" s="23">
        <f t="shared" si="5"/>
        <v>0</v>
      </c>
      <c r="G27" s="23"/>
      <c r="H27" s="24">
        <v>0</v>
      </c>
      <c r="I27" s="24"/>
      <c r="J27" s="23">
        <f t="shared" si="6"/>
        <v>0</v>
      </c>
      <c r="K27" s="23"/>
      <c r="L27" s="25">
        <v>0</v>
      </c>
      <c r="M27" s="25"/>
      <c r="N27" s="23">
        <v>0</v>
      </c>
      <c r="O27" s="23"/>
    </row>
    <row r="28" spans="2:16" ht="12.75">
      <c r="B28" s="20" t="s">
        <v>27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2:16" ht="12.75">
      <c r="B29" s="20" t="s">
        <v>28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9"/>
    </row>
    <row r="30" spans="2:16" ht="12.75">
      <c r="B30" s="20" t="s">
        <v>29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9"/>
    </row>
    <row r="31" spans="2:15" ht="12.75">
      <c r="B31" s="20" t="s">
        <v>30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6" ht="15.75">
      <c r="A32" s="21" t="s">
        <v>31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2:15" ht="15.75">
      <c r="B33" s="16" t="s">
        <v>32</v>
      </c>
      <c r="C33" s="16"/>
      <c r="D33" s="16"/>
      <c r="E33" s="16"/>
      <c r="F33" s="10">
        <v>0.3</v>
      </c>
      <c r="G33" s="11"/>
      <c r="H33" s="12"/>
      <c r="I33" s="12"/>
      <c r="J33" s="12"/>
      <c r="K33" s="12"/>
      <c r="L33" s="12"/>
      <c r="M33" s="12"/>
      <c r="N33" s="12"/>
      <c r="O33" s="12"/>
    </row>
    <row r="34" spans="2:15" ht="15.75">
      <c r="B34" s="16" t="s">
        <v>33</v>
      </c>
      <c r="C34" s="16"/>
      <c r="D34" s="16"/>
      <c r="E34" s="16"/>
      <c r="F34" s="10">
        <v>0.25</v>
      </c>
      <c r="G34" s="11"/>
      <c r="H34" s="12"/>
      <c r="I34" s="12"/>
      <c r="J34" s="12"/>
      <c r="K34" s="12"/>
      <c r="L34" s="12"/>
      <c r="M34" s="12"/>
      <c r="N34" s="12"/>
      <c r="O34" s="12"/>
    </row>
    <row r="35" spans="2:15" ht="15.75">
      <c r="B35" s="16" t="s">
        <v>34</v>
      </c>
      <c r="C35" s="16"/>
      <c r="D35" s="16"/>
      <c r="E35" s="16"/>
      <c r="F35" s="10">
        <v>0.15</v>
      </c>
      <c r="G35" s="12"/>
      <c r="H35" s="12"/>
      <c r="I35" s="12"/>
      <c r="J35" s="12"/>
      <c r="K35" s="12"/>
      <c r="L35" s="12"/>
      <c r="M35" s="12"/>
      <c r="N35" s="12"/>
      <c r="O35" s="12"/>
    </row>
    <row r="37" spans="1:16" ht="15.75" customHeight="1">
      <c r="A37" s="17" t="s">
        <v>36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5:16" ht="12.75">
      <c r="O39" s="19">
        <f ca="1">TODAY()</f>
        <v>44511</v>
      </c>
      <c r="P39" s="19"/>
    </row>
  </sheetData>
  <sheetProtection selectLockedCells="1" selectUnlockedCells="1"/>
  <mergeCells count="131">
    <mergeCell ref="B1:O1"/>
    <mergeCell ref="B2:O2"/>
    <mergeCell ref="B3:O3"/>
    <mergeCell ref="B4:O4"/>
    <mergeCell ref="B6:B7"/>
    <mergeCell ref="C6:O6"/>
    <mergeCell ref="D7:E7"/>
    <mergeCell ref="F7:G7"/>
    <mergeCell ref="H7:I7"/>
    <mergeCell ref="J7:K7"/>
    <mergeCell ref="L7:M7"/>
    <mergeCell ref="N7:O7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1:E11"/>
    <mergeCell ref="F11:G11"/>
    <mergeCell ref="H11:I11"/>
    <mergeCell ref="J11:K11"/>
    <mergeCell ref="L11:M11"/>
    <mergeCell ref="N11:O11"/>
    <mergeCell ref="D12:E12"/>
    <mergeCell ref="F12:G12"/>
    <mergeCell ref="H12:I12"/>
    <mergeCell ref="J12:K12"/>
    <mergeCell ref="L12:M12"/>
    <mergeCell ref="N12:O12"/>
    <mergeCell ref="D13:E13"/>
    <mergeCell ref="F13:G13"/>
    <mergeCell ref="H13:I13"/>
    <mergeCell ref="J13:K13"/>
    <mergeCell ref="L13:M13"/>
    <mergeCell ref="N13:O13"/>
    <mergeCell ref="D14:E14"/>
    <mergeCell ref="F14:G14"/>
    <mergeCell ref="H14:I14"/>
    <mergeCell ref="J14:K14"/>
    <mergeCell ref="L14:M14"/>
    <mergeCell ref="N14:O14"/>
    <mergeCell ref="D15:E15"/>
    <mergeCell ref="F15:G15"/>
    <mergeCell ref="H15:I15"/>
    <mergeCell ref="J15:K15"/>
    <mergeCell ref="L15:M15"/>
    <mergeCell ref="N15:O15"/>
    <mergeCell ref="B16:O16"/>
    <mergeCell ref="B17:B19"/>
    <mergeCell ref="C17:K17"/>
    <mergeCell ref="L17:O17"/>
    <mergeCell ref="D18:G18"/>
    <mergeCell ref="H18:K18"/>
    <mergeCell ref="L18:O18"/>
    <mergeCell ref="D19:E19"/>
    <mergeCell ref="F19:G19"/>
    <mergeCell ref="H19:I19"/>
    <mergeCell ref="J19:K19"/>
    <mergeCell ref="L19:M19"/>
    <mergeCell ref="N19:O19"/>
    <mergeCell ref="D20:E20"/>
    <mergeCell ref="F20:G20"/>
    <mergeCell ref="H20:I20"/>
    <mergeCell ref="J20:K20"/>
    <mergeCell ref="L20:M20"/>
    <mergeCell ref="N20:O20"/>
    <mergeCell ref="D21:E21"/>
    <mergeCell ref="F21:G21"/>
    <mergeCell ref="H21:I21"/>
    <mergeCell ref="J21:K21"/>
    <mergeCell ref="L21:M21"/>
    <mergeCell ref="N21:O21"/>
    <mergeCell ref="D22:E22"/>
    <mergeCell ref="F22:G22"/>
    <mergeCell ref="H22:I22"/>
    <mergeCell ref="J22:K22"/>
    <mergeCell ref="L22:M22"/>
    <mergeCell ref="N22:O22"/>
    <mergeCell ref="D23:E23"/>
    <mergeCell ref="F23:G23"/>
    <mergeCell ref="H23:I23"/>
    <mergeCell ref="J23:K23"/>
    <mergeCell ref="L23:M23"/>
    <mergeCell ref="N23:O23"/>
    <mergeCell ref="D24:E24"/>
    <mergeCell ref="F24:G24"/>
    <mergeCell ref="H24:I24"/>
    <mergeCell ref="J24:K24"/>
    <mergeCell ref="L24:M24"/>
    <mergeCell ref="N24:O24"/>
    <mergeCell ref="D25:E25"/>
    <mergeCell ref="F25:G25"/>
    <mergeCell ref="H25:I25"/>
    <mergeCell ref="J25:K25"/>
    <mergeCell ref="L25:M25"/>
    <mergeCell ref="N25:O25"/>
    <mergeCell ref="D26:E26"/>
    <mergeCell ref="F26:G26"/>
    <mergeCell ref="H26:I26"/>
    <mergeCell ref="J26:K26"/>
    <mergeCell ref="L26:M26"/>
    <mergeCell ref="N26:O26"/>
    <mergeCell ref="D27:E27"/>
    <mergeCell ref="F27:G27"/>
    <mergeCell ref="H27:I27"/>
    <mergeCell ref="J27:K27"/>
    <mergeCell ref="L27:M27"/>
    <mergeCell ref="N27:O27"/>
    <mergeCell ref="B34:E34"/>
    <mergeCell ref="B35:E35"/>
    <mergeCell ref="A37:P38"/>
    <mergeCell ref="O39:P39"/>
    <mergeCell ref="B28:P28"/>
    <mergeCell ref="B29:O29"/>
    <mergeCell ref="B30:O30"/>
    <mergeCell ref="B31:O31"/>
    <mergeCell ref="A32:P32"/>
    <mergeCell ref="B33:E33"/>
  </mergeCells>
  <printOptions horizontalCentered="1"/>
  <pageMargins left="0.31496062992125984" right="0.31496062992125984" top="0.2755905511811024" bottom="0.31496062992125984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alvaro.moraalvarado</dc:creator>
  <cp:keywords/>
  <dc:description/>
  <cp:lastModifiedBy>alvaro.moraalvarado</cp:lastModifiedBy>
  <cp:lastPrinted>2021-11-11T23:18:30Z</cp:lastPrinted>
  <dcterms:created xsi:type="dcterms:W3CDTF">2021-11-11T22:55:15Z</dcterms:created>
  <dcterms:modified xsi:type="dcterms:W3CDTF">2021-11-11T23:28:01Z</dcterms:modified>
  <cp:category/>
  <cp:version/>
  <cp:contentType/>
  <cp:contentStatus/>
</cp:coreProperties>
</file>