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6324" activeTab="3"/>
  </bookViews>
  <sheets>
    <sheet name="Ingresos X Sección" sheetId="1" r:id="rId1"/>
    <sheet name="Ingresos totales" sheetId="2" r:id="rId2"/>
    <sheet name="Egresos X Sección" sheetId="3" r:id="rId3"/>
    <sheet name="Egresos totales" sheetId="4" r:id="rId4"/>
  </sheets>
  <definedNames>
    <definedName name="_xlnm.Print_Area" localSheetId="0">'Ingresos X Sección'!$A$4:$G$66</definedName>
  </definedNames>
  <calcPr fullCalcOnLoad="1"/>
</workbook>
</file>

<file path=xl/sharedStrings.xml><?xml version="1.0" encoding="utf-8"?>
<sst xmlns="http://schemas.openxmlformats.org/spreadsheetml/2006/main" count="219" uniqueCount="73">
  <si>
    <t>SECCIÓN</t>
  </si>
  <si>
    <t>DESCRIPCIÓN</t>
  </si>
  <si>
    <t>PRESUPUESTO</t>
  </si>
  <si>
    <t>INGRESADO DEL PERIODO</t>
  </si>
  <si>
    <t>POR INGRESAR</t>
  </si>
  <si>
    <t>FONDOS CORRIENTES</t>
  </si>
  <si>
    <t>OTROS INGRESOS TRIBUTARIOS</t>
  </si>
  <si>
    <t>VENTA DE BIENES Y SERVICIOS</t>
  </si>
  <si>
    <t>INGRESOS A LA PROPIEDAD</t>
  </si>
  <si>
    <t>DERECHOS  Y TASAS ADMINISTRATIVAS</t>
  </si>
  <si>
    <t>MULTAS Y REMATES</t>
  </si>
  <si>
    <t>OTROS INGRESOS NO TRIBUTARIOS</t>
  </si>
  <si>
    <t>TRANSFERENCIAS CORRIENTES DEL GOBIERNO</t>
  </si>
  <si>
    <t>INGRESOS DE FINANCIAMIENTO</t>
  </si>
  <si>
    <t>TOTAL</t>
  </si>
  <si>
    <t>EMPRESAS AUXILIARES</t>
  </si>
  <si>
    <t>FONDO DE PRÉSTAMOS</t>
  </si>
  <si>
    <t>INGRESOS DE CAPITAL</t>
  </si>
  <si>
    <t>FONDOS RESTRINGIDOS</t>
  </si>
  <si>
    <t>IMPUESTOS SOBRE BIENES Y SERVICIOS</t>
  </si>
  <si>
    <t>TRANSF.CORRIENTES SECTOR EXTERNO</t>
  </si>
  <si>
    <t>TRANSF.CORRIENTES SECTOR PRIVADO</t>
  </si>
  <si>
    <t>CURSOS ESPECIALES</t>
  </si>
  <si>
    <t>FONDOS INTRAPROYECTOS</t>
  </si>
  <si>
    <t>FONDOS DEL SISTEMA (CONARE)</t>
  </si>
  <si>
    <t>PLAN DE MEJORAMIENTO INSTITUCIONAL</t>
  </si>
  <si>
    <t>TOTAL GENERAL</t>
  </si>
  <si>
    <t>CUENTA DE INGRESO</t>
  </si>
  <si>
    <t>TOTAL POR INGRESAR</t>
  </si>
  <si>
    <t>GIRADO PERIODO</t>
  </si>
  <si>
    <t>COMPROMISOS</t>
  </si>
  <si>
    <t>DISPONIBLE</t>
  </si>
  <si>
    <t>REMUNERACIONES</t>
  </si>
  <si>
    <t>SERVICIOS</t>
  </si>
  <si>
    <t>MATERIALES Y SUMINISTROS</t>
  </si>
  <si>
    <t>INTERESES Y COMISIONES</t>
  </si>
  <si>
    <t>BIENES DURADEROS</t>
  </si>
  <si>
    <t>TRANSFERENCIAS CORRIENTES</t>
  </si>
  <si>
    <t>AMORTIZACION</t>
  </si>
  <si>
    <t>SUMAS SIN ASIGNACION PRESUPUESTARIAS</t>
  </si>
  <si>
    <t>PLANTA FISICA</t>
  </si>
  <si>
    <t>ACTIVOS FINANCIEROS</t>
  </si>
  <si>
    <t>DERECHOS Y TASAS ADMINISTRATIVAS</t>
  </si>
  <si>
    <t>TRANSF. CORRIENTES SECTOR EXTERNO</t>
  </si>
  <si>
    <t>TRANSF. CORRIENTES SECTOR PRIVADO</t>
  </si>
  <si>
    <t>INSTIT. DESCENTRALIZADAS NO EMPRESARIALES</t>
  </si>
  <si>
    <t>INSTIT DESCENTRALIZADAS NO EMPRESARIALES</t>
  </si>
  <si>
    <t>**</t>
  </si>
  <si>
    <t>01</t>
  </si>
  <si>
    <t>02</t>
  </si>
  <si>
    <t>03</t>
  </si>
  <si>
    <t>04</t>
  </si>
  <si>
    <t>05</t>
  </si>
  <si>
    <t>06</t>
  </si>
  <si>
    <t>07</t>
  </si>
  <si>
    <t>08</t>
  </si>
  <si>
    <t>09</t>
  </si>
  <si>
    <t>INDEMNIZACIONES</t>
  </si>
  <si>
    <t>PROG. POSGRADO FINANCIAM. COMPLEM.</t>
  </si>
  <si>
    <t>SUMAS SIN ASIGNACION PRESUP.</t>
  </si>
  <si>
    <t>FONDOS INTRAPROYECT.</t>
  </si>
  <si>
    <t>PLAN DE MEJORAM. INSTITUCIONAL</t>
  </si>
  <si>
    <t>INGRESOS DE FINANCIAMIENTO(Leyes-Convenios)</t>
  </si>
  <si>
    <t>INGRESOS DE FINANCIAMIENTO  (Leyes-Convenios)*</t>
  </si>
  <si>
    <t>Consolidado Total de Ingresos al 30 de junio 2020</t>
  </si>
  <si>
    <t>Consolidado Ejecución de Egresos al 30 de junio 2020</t>
  </si>
  <si>
    <t>% DE RECAUDACIÓN</t>
  </si>
  <si>
    <t xml:space="preserve">         TOTAL GENERAL</t>
  </si>
  <si>
    <t xml:space="preserve">TOTAL DE INGRESOS POR SECCIÓN Y PARTIDA PRESUPUESTARIA AL 30 DE JUNIO DE 2020 </t>
  </si>
  <si>
    <t xml:space="preserve">EJECUCIÓN DE EGRESOS POR SECCIÓN Y PARTIDA PRESUPUESTARIA AL 30 DE JUNIO DEL 2020 </t>
  </si>
  <si>
    <t>*Con respecto a los Ingresos por Financiamiento es importante mencionar que estos corresponden a los superávit resultantes del periodo anterior. La sobrerecaudación que se refleja en dicha cuenta se da por cuanto en la formulación del presupuesto 2020 se incluyen las estimaciones de los superávits  y en el año 2020 una vez conocida la situación final del año anterior se incorporan en el presupuesto extraordinario 2020 las diferencias para ajustar las cifras del presupuesto a los datos reales. Se proyecta que dichas cifras presupuestarias queden incorporadas  una vez aprobado el presupuesto extraordinario 3-2020.</t>
  </si>
  <si>
    <t>% DE EJECUCIÓN CON COMPROMISOS</t>
  </si>
  <si>
    <t>% EJECUCIÓN CON COMPROMISOS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</si>
</sst>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7"/>
      <color indexed="8"/>
      <name val="Arial"/>
      <family val="2"/>
    </font>
    <font>
      <b/>
      <sz val="7"/>
      <color indexed="8"/>
      <name val="Arial"/>
      <family val="2"/>
    </font>
    <font>
      <sz val="10"/>
      <color indexed="8"/>
      <name val="Arial"/>
      <family val="2"/>
    </font>
    <font>
      <sz val="12"/>
      <color indexed="8"/>
      <name val="Arial"/>
      <family val="2"/>
    </font>
    <font>
      <b/>
      <sz val="8"/>
      <color indexed="8"/>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7"/>
      <color theme="1"/>
      <name val="Arial"/>
      <family val="2"/>
    </font>
    <font>
      <b/>
      <sz val="7"/>
      <color theme="1"/>
      <name val="Arial"/>
      <family val="2"/>
    </font>
    <font>
      <sz val="8"/>
      <color rgb="FF000000"/>
      <name val="Arial"/>
      <family val="2"/>
    </font>
    <font>
      <sz val="10"/>
      <color theme="1"/>
      <name val="Arial"/>
      <family val="2"/>
    </font>
    <font>
      <sz val="12"/>
      <color theme="1"/>
      <name val="Arial"/>
      <family val="2"/>
    </font>
    <font>
      <b/>
      <sz val="8"/>
      <color theme="1"/>
      <name val="Arial"/>
      <family val="2"/>
    </font>
    <font>
      <b/>
      <sz val="10"/>
      <color rgb="FF000000"/>
      <name val="Arial"/>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style="medium"/>
      <right/>
      <top>
        <color indexed="63"/>
      </top>
      <bottom>
        <color indexed="63"/>
      </bottom>
    </border>
    <border>
      <left/>
      <right style="medium"/>
      <top>
        <color indexed="63"/>
      </top>
      <bottom>
        <color indexed="63"/>
      </bottom>
    </border>
    <border>
      <left/>
      <right/>
      <top style="thin"/>
      <bottom/>
    </border>
    <border>
      <left/>
      <right style="thin"/>
      <top style="thin"/>
      <bottom style="thin"/>
    </border>
    <border>
      <left style="thin"/>
      <right/>
      <top>
        <color indexed="63"/>
      </top>
      <bottom>
        <color indexed="63"/>
      </bottom>
    </border>
    <border>
      <left/>
      <right style="thin"/>
      <top>
        <color indexed="63"/>
      </top>
      <bottom>
        <color indexed="63"/>
      </bottom>
    </border>
    <border>
      <left/>
      <right style="thin"/>
      <top style="thin"/>
      <bottom/>
    </border>
    <border>
      <left/>
      <right style="thin"/>
      <top>
        <color indexed="63"/>
      </top>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right/>
      <top>
        <color indexed="63"/>
      </top>
      <bottom style="thin"/>
    </border>
    <border>
      <left style="thin"/>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8">
    <xf numFmtId="0" fontId="0" fillId="0" borderId="0" xfId="0" applyFont="1" applyAlignment="1">
      <alignment/>
    </xf>
    <xf numFmtId="0" fontId="45" fillId="0" borderId="0" xfId="0" applyFont="1" applyAlignment="1">
      <alignment/>
    </xf>
    <xf numFmtId="4" fontId="45" fillId="0" borderId="0" xfId="0" applyNumberFormat="1" applyFont="1" applyAlignment="1">
      <alignment/>
    </xf>
    <xf numFmtId="0" fontId="46" fillId="0" borderId="0" xfId="0" applyFont="1" applyAlignment="1">
      <alignment/>
    </xf>
    <xf numFmtId="0" fontId="47" fillId="0" borderId="0" xfId="0" applyFont="1" applyAlignment="1">
      <alignment horizontal="center"/>
    </xf>
    <xf numFmtId="4" fontId="46" fillId="0" borderId="0" xfId="0" applyNumberFormat="1" applyFont="1" applyAlignment="1">
      <alignment/>
    </xf>
    <xf numFmtId="0" fontId="47" fillId="33" borderId="10" xfId="0" applyFont="1" applyFill="1" applyBorder="1" applyAlignment="1">
      <alignment horizontal="center" vertical="center" wrapText="1"/>
    </xf>
    <xf numFmtId="0" fontId="47" fillId="0" borderId="0" xfId="0" applyFont="1" applyAlignment="1">
      <alignment horizontal="center" vertical="center"/>
    </xf>
    <xf numFmtId="0" fontId="46" fillId="0" borderId="0" xfId="0" applyFont="1" applyAlignment="1">
      <alignment vertical="center"/>
    </xf>
    <xf numFmtId="10" fontId="46" fillId="0" borderId="0" xfId="0" applyNumberFormat="1" applyFont="1" applyAlignment="1">
      <alignment vertical="center"/>
    </xf>
    <xf numFmtId="0" fontId="47"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xf>
    <xf numFmtId="0" fontId="46" fillId="0" borderId="0" xfId="0" applyFont="1" applyAlignment="1">
      <alignment horizontal="right"/>
    </xf>
    <xf numFmtId="49" fontId="48" fillId="34" borderId="11" xfId="0" applyNumberFormat="1" applyFont="1" applyFill="1" applyBorder="1" applyAlignment="1">
      <alignment horizontal="center" vertical="center"/>
    </xf>
    <xf numFmtId="0" fontId="48" fillId="34" borderId="0" xfId="0" applyFont="1" applyFill="1" applyBorder="1" applyAlignment="1">
      <alignment vertical="center"/>
    </xf>
    <xf numFmtId="4" fontId="48" fillId="34" borderId="0" xfId="0" applyNumberFormat="1" applyFont="1" applyFill="1" applyBorder="1" applyAlignment="1">
      <alignment horizontal="right" vertical="center"/>
    </xf>
    <xf numFmtId="10" fontId="48" fillId="34" borderId="12" xfId="0" applyNumberFormat="1" applyFont="1" applyFill="1" applyBorder="1" applyAlignment="1">
      <alignment horizontal="center" vertical="center"/>
    </xf>
    <xf numFmtId="0" fontId="48" fillId="34" borderId="11" xfId="0" applyFont="1" applyFill="1" applyBorder="1" applyAlignment="1">
      <alignment horizontal="center" vertical="center"/>
    </xf>
    <xf numFmtId="0" fontId="45" fillId="34" borderId="0" xfId="0" applyFont="1" applyFill="1" applyBorder="1" applyAlignment="1">
      <alignment/>
    </xf>
    <xf numFmtId="0" fontId="49" fillId="0" borderId="0" xfId="0" applyFont="1" applyAlignment="1">
      <alignment/>
    </xf>
    <xf numFmtId="0" fontId="50" fillId="0" borderId="0" xfId="0" applyFont="1" applyAlignment="1">
      <alignment/>
    </xf>
    <xf numFmtId="0" fontId="48" fillId="34" borderId="11" xfId="0" applyFont="1" applyFill="1" applyBorder="1" applyAlignment="1">
      <alignment vertical="center"/>
    </xf>
    <xf numFmtId="0" fontId="47" fillId="33" borderId="10" xfId="0" applyFont="1" applyFill="1" applyBorder="1" applyAlignment="1">
      <alignment horizontal="center" vertical="center"/>
    </xf>
    <xf numFmtId="0" fontId="47" fillId="34" borderId="0" xfId="0" applyFont="1" applyFill="1" applyAlignment="1">
      <alignment horizontal="center" vertical="center"/>
    </xf>
    <xf numFmtId="0" fontId="46" fillId="34" borderId="0" xfId="0" applyFont="1" applyFill="1" applyAlignment="1">
      <alignment horizontal="center" vertical="center"/>
    </xf>
    <xf numFmtId="4" fontId="47" fillId="34" borderId="13" xfId="0" applyNumberFormat="1" applyFont="1" applyFill="1" applyBorder="1" applyAlignment="1">
      <alignment vertical="center"/>
    </xf>
    <xf numFmtId="0" fontId="46" fillId="0" borderId="0" xfId="0" applyFont="1" applyAlignment="1">
      <alignment horizontal="left"/>
    </xf>
    <xf numFmtId="4" fontId="47" fillId="34" borderId="13" xfId="0" applyNumberFormat="1" applyFont="1" applyFill="1" applyBorder="1" applyAlignment="1">
      <alignment horizontal="right" vertical="center"/>
    </xf>
    <xf numFmtId="4" fontId="46" fillId="0" borderId="0" xfId="0" applyNumberFormat="1" applyFont="1" applyAlignment="1">
      <alignment horizontal="right"/>
    </xf>
    <xf numFmtId="0" fontId="47" fillId="33" borderId="14" xfId="0" applyFont="1" applyFill="1" applyBorder="1" applyAlignment="1">
      <alignment horizontal="center" vertical="center" wrapText="1"/>
    </xf>
    <xf numFmtId="0" fontId="47" fillId="34" borderId="15" xfId="0" applyFont="1" applyFill="1" applyBorder="1" applyAlignment="1">
      <alignment horizontal="center" vertical="center"/>
    </xf>
    <xf numFmtId="0" fontId="47" fillId="34" borderId="0" xfId="0" applyFont="1" applyFill="1" applyBorder="1" applyAlignment="1">
      <alignment horizontal="center" vertical="center" wrapText="1"/>
    </xf>
    <xf numFmtId="0" fontId="46" fillId="34" borderId="0" xfId="0" applyFont="1" applyFill="1" applyBorder="1" applyAlignment="1">
      <alignment horizontal="left" vertical="center"/>
    </xf>
    <xf numFmtId="4" fontId="46" fillId="34" borderId="0" xfId="0" applyNumberFormat="1" applyFont="1" applyFill="1" applyBorder="1" applyAlignment="1">
      <alignment horizontal="right" vertical="center"/>
    </xf>
    <xf numFmtId="10" fontId="46" fillId="34" borderId="16" xfId="0" applyNumberFormat="1" applyFont="1" applyFill="1" applyBorder="1" applyAlignment="1">
      <alignment horizontal="center" vertical="center"/>
    </xf>
    <xf numFmtId="0" fontId="46" fillId="34" borderId="15" xfId="0" applyFont="1" applyFill="1" applyBorder="1" applyAlignment="1">
      <alignment horizontal="center" vertical="center"/>
    </xf>
    <xf numFmtId="0" fontId="47" fillId="34" borderId="0" xfId="0" applyFont="1" applyFill="1" applyBorder="1" applyAlignment="1">
      <alignment horizontal="left" vertical="center"/>
    </xf>
    <xf numFmtId="10" fontId="47" fillId="34" borderId="17" xfId="0" applyNumberFormat="1" applyFont="1" applyFill="1" applyBorder="1" applyAlignment="1">
      <alignment horizontal="center" vertical="center"/>
    </xf>
    <xf numFmtId="0" fontId="46" fillId="34" borderId="0" xfId="0" applyFont="1" applyFill="1" applyBorder="1" applyAlignment="1">
      <alignment horizontal="right" vertical="center"/>
    </xf>
    <xf numFmtId="0" fontId="46" fillId="34" borderId="16" xfId="0" applyFont="1" applyFill="1" applyBorder="1" applyAlignment="1">
      <alignment horizontal="center" vertical="center"/>
    </xf>
    <xf numFmtId="0" fontId="46" fillId="34" borderId="0" xfId="0" applyFont="1" applyFill="1" applyBorder="1" applyAlignment="1">
      <alignment horizontal="center" vertical="center"/>
    </xf>
    <xf numFmtId="10" fontId="46" fillId="34" borderId="18" xfId="0" applyNumberFormat="1" applyFont="1" applyFill="1" applyBorder="1" applyAlignment="1">
      <alignment horizontal="center" vertical="center"/>
    </xf>
    <xf numFmtId="0" fontId="47" fillId="34" borderId="0" xfId="0" applyFont="1" applyFill="1" applyBorder="1" applyAlignment="1">
      <alignment vertical="center" wrapText="1"/>
    </xf>
    <xf numFmtId="0" fontId="46" fillId="34" borderId="0" xfId="0" applyFont="1" applyFill="1" applyBorder="1" applyAlignment="1">
      <alignment vertical="center"/>
    </xf>
    <xf numFmtId="4" fontId="46" fillId="34" borderId="0" xfId="0" applyNumberFormat="1" applyFont="1" applyFill="1" applyBorder="1" applyAlignment="1">
      <alignment vertical="center"/>
    </xf>
    <xf numFmtId="0" fontId="47" fillId="34" borderId="0" xfId="0" applyFont="1" applyFill="1" applyBorder="1" applyAlignment="1">
      <alignment vertical="center"/>
    </xf>
    <xf numFmtId="0" fontId="51" fillId="18" borderId="10" xfId="0" applyFont="1" applyFill="1" applyBorder="1" applyAlignment="1">
      <alignment horizontal="right" vertical="center"/>
    </xf>
    <xf numFmtId="4" fontId="51" fillId="18" borderId="10" xfId="0" applyNumberFormat="1" applyFont="1" applyFill="1" applyBorder="1" applyAlignment="1">
      <alignment horizontal="right" vertical="center"/>
    </xf>
    <xf numFmtId="10" fontId="51" fillId="18" borderId="14" xfId="0" applyNumberFormat="1" applyFont="1" applyFill="1" applyBorder="1" applyAlignment="1">
      <alignment horizontal="center" vertical="center"/>
    </xf>
    <xf numFmtId="0" fontId="51" fillId="0" borderId="0" xfId="0" applyFont="1" applyAlignment="1">
      <alignment horizontal="right" vertical="center"/>
    </xf>
    <xf numFmtId="0" fontId="52" fillId="18" borderId="19" xfId="0" applyFont="1" applyFill="1" applyBorder="1" applyAlignment="1">
      <alignment horizontal="center" vertical="center"/>
    </xf>
    <xf numFmtId="4" fontId="52" fillId="18" borderId="20" xfId="0" applyNumberFormat="1" applyFont="1" applyFill="1" applyBorder="1" applyAlignment="1">
      <alignment vertical="center"/>
    </xf>
    <xf numFmtId="10" fontId="52" fillId="18" borderId="21" xfId="0" applyNumberFormat="1" applyFont="1" applyFill="1" applyBorder="1" applyAlignment="1">
      <alignment horizontal="center" vertical="center"/>
    </xf>
    <xf numFmtId="0" fontId="51" fillId="18" borderId="10" xfId="0" applyFont="1" applyFill="1" applyBorder="1" applyAlignment="1">
      <alignment vertical="center"/>
    </xf>
    <xf numFmtId="0" fontId="51" fillId="18" borderId="22" xfId="0" applyFont="1" applyFill="1" applyBorder="1" applyAlignment="1">
      <alignment vertical="center"/>
    </xf>
    <xf numFmtId="4" fontId="51" fillId="18" borderId="10" xfId="0" applyNumberFormat="1" applyFont="1" applyFill="1" applyBorder="1" applyAlignment="1">
      <alignment vertical="center"/>
    </xf>
    <xf numFmtId="0" fontId="51" fillId="0" borderId="0" xfId="0" applyFont="1" applyBorder="1" applyAlignment="1">
      <alignment vertical="center"/>
    </xf>
    <xf numFmtId="0" fontId="46" fillId="0" borderId="0" xfId="0" applyFont="1" applyAlignment="1">
      <alignment horizontal="center"/>
    </xf>
    <xf numFmtId="4" fontId="52" fillId="18" borderId="10" xfId="0" applyNumberFormat="1" applyFont="1" applyFill="1" applyBorder="1" applyAlignment="1">
      <alignment horizontal="right" vertical="center"/>
    </xf>
    <xf numFmtId="10" fontId="52" fillId="18" borderId="14" xfId="0" applyNumberFormat="1" applyFont="1" applyFill="1" applyBorder="1" applyAlignment="1">
      <alignment horizontal="center" vertical="center"/>
    </xf>
    <xf numFmtId="0" fontId="45" fillId="0" borderId="0" xfId="0" applyFont="1" applyFill="1" applyBorder="1" applyAlignment="1">
      <alignment/>
    </xf>
    <xf numFmtId="0" fontId="45" fillId="0" borderId="0" xfId="0" applyFont="1" applyFill="1" applyAlignment="1">
      <alignment/>
    </xf>
    <xf numFmtId="0" fontId="53" fillId="33" borderId="23" xfId="0" applyFont="1" applyFill="1" applyBorder="1" applyAlignment="1">
      <alignment horizontal="center" vertical="center" wrapText="1"/>
    </xf>
    <xf numFmtId="0" fontId="53" fillId="33" borderId="24" xfId="0" applyFont="1" applyFill="1" applyBorder="1" applyAlignment="1">
      <alignment horizontal="center" vertical="center"/>
    </xf>
    <xf numFmtId="0" fontId="53" fillId="33" borderId="24" xfId="0" applyFont="1" applyFill="1" applyBorder="1" applyAlignment="1">
      <alignment horizontal="center" vertical="center" wrapText="1"/>
    </xf>
    <xf numFmtId="0" fontId="53" fillId="33" borderId="25" xfId="0" applyFont="1" applyFill="1" applyBorder="1" applyAlignment="1">
      <alignment horizontal="center" vertical="center" wrapText="1"/>
    </xf>
    <xf numFmtId="0" fontId="53" fillId="33" borderId="23"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18" xfId="0" applyFont="1" applyFill="1" applyBorder="1" applyAlignment="1">
      <alignment horizontal="center" vertical="center" wrapText="1"/>
    </xf>
    <xf numFmtId="0" fontId="46" fillId="34" borderId="14" xfId="0" applyFont="1" applyFill="1" applyBorder="1" applyAlignment="1">
      <alignment horizontal="center" vertical="center"/>
    </xf>
    <xf numFmtId="0" fontId="51" fillId="18" borderId="22" xfId="0" applyFont="1" applyFill="1" applyBorder="1" applyAlignment="1">
      <alignment horizontal="left" vertical="center"/>
    </xf>
    <xf numFmtId="0" fontId="51" fillId="18" borderId="10" xfId="0" applyFont="1" applyFill="1" applyBorder="1" applyAlignment="1">
      <alignment horizontal="left" vertical="center"/>
    </xf>
    <xf numFmtId="0" fontId="47" fillId="33" borderId="22" xfId="0" applyFont="1" applyFill="1" applyBorder="1" applyAlignment="1">
      <alignment horizontal="center" vertical="center"/>
    </xf>
    <xf numFmtId="0" fontId="47" fillId="33" borderId="10" xfId="0" applyFont="1" applyFill="1" applyBorder="1" applyAlignment="1">
      <alignment horizontal="center" vertical="center"/>
    </xf>
    <xf numFmtId="0" fontId="44" fillId="0" borderId="22" xfId="0" applyFont="1" applyBorder="1" applyAlignment="1">
      <alignment horizontal="center" vertical="center"/>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53" fillId="18" borderId="22" xfId="0" applyFont="1" applyFill="1" applyBorder="1" applyAlignment="1">
      <alignment horizontal="center" vertical="center"/>
    </xf>
    <xf numFmtId="0" fontId="53" fillId="18" borderId="10" xfId="0" applyFont="1" applyFill="1" applyBorder="1" applyAlignment="1">
      <alignment horizontal="center" vertical="center"/>
    </xf>
    <xf numFmtId="0" fontId="44" fillId="34" borderId="22" xfId="0" applyFont="1" applyFill="1" applyBorder="1" applyAlignment="1">
      <alignment horizontal="center"/>
    </xf>
    <xf numFmtId="0" fontId="44" fillId="34" borderId="10" xfId="0" applyFont="1" applyFill="1" applyBorder="1" applyAlignment="1">
      <alignment horizontal="center"/>
    </xf>
    <xf numFmtId="0" fontId="44" fillId="34" borderId="14" xfId="0" applyFont="1" applyFill="1" applyBorder="1" applyAlignment="1">
      <alignment horizontal="center"/>
    </xf>
    <xf numFmtId="0" fontId="49" fillId="0" borderId="0" xfId="0" applyFont="1" applyFill="1" applyBorder="1" applyAlignment="1">
      <alignment horizontal="left" wrapText="1"/>
    </xf>
    <xf numFmtId="0" fontId="47" fillId="33" borderId="27" xfId="0" applyFont="1" applyFill="1" applyBorder="1" applyAlignment="1">
      <alignment horizontal="center" vertical="center"/>
    </xf>
    <xf numFmtId="0" fontId="47" fillId="33" borderId="26" xfId="0"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G70"/>
  <sheetViews>
    <sheetView zoomScale="122" zoomScaleNormal="122" zoomScalePageLayoutView="0" workbookViewId="0" topLeftCell="A55">
      <selection activeCell="G6" sqref="G6"/>
    </sheetView>
  </sheetViews>
  <sheetFormatPr defaultColWidth="12.421875" defaultRowHeight="15"/>
  <cols>
    <col min="1" max="1" width="3.28125" style="11" bestFit="1" customWidth="1"/>
    <col min="2" max="2" width="17.57421875" style="12" customWidth="1"/>
    <col min="3" max="3" width="32.57421875" style="27" customWidth="1"/>
    <col min="4" max="5" width="14.57421875" style="13" customWidth="1"/>
    <col min="6" max="6" width="15.28125" style="13" customWidth="1"/>
    <col min="7" max="7" width="12.28125" style="13" customWidth="1"/>
    <col min="8" max="16384" width="12.421875" style="3" customWidth="1"/>
  </cols>
  <sheetData>
    <row r="3" spans="1:7" s="11" customFormat="1" ht="18.75" customHeight="1">
      <c r="A3" s="75" t="s">
        <v>68</v>
      </c>
      <c r="B3" s="76"/>
      <c r="C3" s="76"/>
      <c r="D3" s="76"/>
      <c r="E3" s="76"/>
      <c r="F3" s="76"/>
      <c r="G3" s="77"/>
    </row>
    <row r="4" spans="1:7" s="7" customFormat="1" ht="16.5">
      <c r="A4" s="73" t="s">
        <v>0</v>
      </c>
      <c r="B4" s="74"/>
      <c r="C4" s="23" t="s">
        <v>1</v>
      </c>
      <c r="D4" s="23" t="s">
        <v>2</v>
      </c>
      <c r="E4" s="6" t="s">
        <v>3</v>
      </c>
      <c r="F4" s="23" t="s">
        <v>4</v>
      </c>
      <c r="G4" s="30" t="s">
        <v>66</v>
      </c>
    </row>
    <row r="5" spans="1:7" s="25" customFormat="1" ht="8.25">
      <c r="A5" s="31">
        <v>1</v>
      </c>
      <c r="B5" s="32" t="s">
        <v>5</v>
      </c>
      <c r="C5" s="33" t="s">
        <v>6</v>
      </c>
      <c r="D5" s="34">
        <v>161200000</v>
      </c>
      <c r="E5" s="34">
        <v>161738835.2</v>
      </c>
      <c r="F5" s="34">
        <f>D5-E5</f>
        <v>-538835.1999999881</v>
      </c>
      <c r="G5" s="35">
        <f>E5/D5</f>
        <v>1.0033426501240694</v>
      </c>
    </row>
    <row r="6" spans="1:7" s="25" customFormat="1" ht="8.25">
      <c r="A6" s="36"/>
      <c r="B6" s="32"/>
      <c r="C6" s="33" t="s">
        <v>57</v>
      </c>
      <c r="D6" s="34">
        <v>0</v>
      </c>
      <c r="E6" s="34">
        <v>5519599.88</v>
      </c>
      <c r="F6" s="34">
        <f aca="true" t="shared" si="0" ref="F6:F16">D6-E6</f>
        <v>-5519599.88</v>
      </c>
      <c r="G6" s="35" t="s">
        <v>47</v>
      </c>
    </row>
    <row r="7" spans="1:7" s="25" customFormat="1" ht="8.25">
      <c r="A7" s="36"/>
      <c r="B7" s="32"/>
      <c r="C7" s="33" t="s">
        <v>7</v>
      </c>
      <c r="D7" s="34">
        <v>1044829585.86</v>
      </c>
      <c r="E7" s="34">
        <v>482638932.59</v>
      </c>
      <c r="F7" s="34">
        <f t="shared" si="0"/>
        <v>562190653.27</v>
      </c>
      <c r="G7" s="35">
        <f aca="true" t="shared" si="1" ref="G7:G16">E7/D7</f>
        <v>0.4619307675832509</v>
      </c>
    </row>
    <row r="8" spans="1:7" s="25" customFormat="1" ht="8.25">
      <c r="A8" s="36"/>
      <c r="B8" s="32"/>
      <c r="C8" s="33" t="s">
        <v>8</v>
      </c>
      <c r="D8" s="34">
        <v>5953000000</v>
      </c>
      <c r="E8" s="34">
        <v>2066479494.68</v>
      </c>
      <c r="F8" s="34">
        <f t="shared" si="0"/>
        <v>3886520505.3199997</v>
      </c>
      <c r="G8" s="35">
        <f t="shared" si="1"/>
        <v>0.3471324533310936</v>
      </c>
    </row>
    <row r="9" spans="1:7" s="25" customFormat="1" ht="8.25">
      <c r="A9" s="36"/>
      <c r="B9" s="32"/>
      <c r="C9" s="33" t="s">
        <v>9</v>
      </c>
      <c r="D9" s="34">
        <v>5306599188.77</v>
      </c>
      <c r="E9" s="34">
        <v>1123361057.5</v>
      </c>
      <c r="F9" s="34">
        <f t="shared" si="0"/>
        <v>4183238131.2700005</v>
      </c>
      <c r="G9" s="35">
        <f t="shared" si="1"/>
        <v>0.21169133328880266</v>
      </c>
    </row>
    <row r="10" spans="1:7" s="25" customFormat="1" ht="8.25">
      <c r="A10" s="36"/>
      <c r="B10" s="32"/>
      <c r="C10" s="33" t="s">
        <v>10</v>
      </c>
      <c r="D10" s="34">
        <v>315000000</v>
      </c>
      <c r="E10" s="34">
        <v>87988086</v>
      </c>
      <c r="F10" s="34">
        <f t="shared" si="0"/>
        <v>227011914</v>
      </c>
      <c r="G10" s="35">
        <f t="shared" si="1"/>
        <v>0.27932725714285717</v>
      </c>
    </row>
    <row r="11" spans="1:7" s="25" customFormat="1" ht="8.25">
      <c r="A11" s="36"/>
      <c r="B11" s="32"/>
      <c r="C11" s="33" t="s">
        <v>11</v>
      </c>
      <c r="D11" s="34">
        <v>480100000</v>
      </c>
      <c r="E11" s="34">
        <v>79684127.53</v>
      </c>
      <c r="F11" s="34">
        <f t="shared" si="0"/>
        <v>400415872.47</v>
      </c>
      <c r="G11" s="35">
        <f t="shared" si="1"/>
        <v>0.16597402109977089</v>
      </c>
    </row>
    <row r="12" spans="1:7" s="25" customFormat="1" ht="8.25">
      <c r="A12" s="36"/>
      <c r="B12" s="32"/>
      <c r="C12" s="33" t="s">
        <v>12</v>
      </c>
      <c r="D12" s="34">
        <v>249052346911.73</v>
      </c>
      <c r="E12" s="34">
        <v>138608042037.73</v>
      </c>
      <c r="F12" s="34">
        <f t="shared" si="0"/>
        <v>110444304874</v>
      </c>
      <c r="G12" s="35">
        <f>E12/D12</f>
        <v>0.5565418023820348</v>
      </c>
    </row>
    <row r="13" spans="1:7" s="25" customFormat="1" ht="8.25">
      <c r="A13" s="36"/>
      <c r="B13" s="32"/>
      <c r="C13" s="33" t="s">
        <v>46</v>
      </c>
      <c r="D13" s="34">
        <v>79877509.3</v>
      </c>
      <c r="E13" s="34">
        <v>79877482.3</v>
      </c>
      <c r="F13" s="34">
        <f t="shared" si="0"/>
        <v>27</v>
      </c>
      <c r="G13" s="35">
        <f>E13/D13</f>
        <v>0.9999996619824499</v>
      </c>
    </row>
    <row r="14" spans="1:7" s="25" customFormat="1" ht="8.25">
      <c r="A14" s="36"/>
      <c r="B14" s="32"/>
      <c r="C14" s="33" t="s">
        <v>21</v>
      </c>
      <c r="D14" s="34">
        <v>0</v>
      </c>
      <c r="E14" s="34">
        <v>12360181.66</v>
      </c>
      <c r="F14" s="34">
        <f t="shared" si="0"/>
        <v>-12360181.66</v>
      </c>
      <c r="G14" s="35" t="s">
        <v>47</v>
      </c>
    </row>
    <row r="15" spans="1:7" s="25" customFormat="1" ht="8.25">
      <c r="A15" s="36"/>
      <c r="B15" s="32"/>
      <c r="C15" s="33" t="s">
        <v>17</v>
      </c>
      <c r="D15" s="34">
        <v>19868519330.42</v>
      </c>
      <c r="E15" s="34">
        <v>0</v>
      </c>
      <c r="F15" s="34">
        <f t="shared" si="0"/>
        <v>19868519330.42</v>
      </c>
      <c r="G15" s="35">
        <f>E15/D15</f>
        <v>0</v>
      </c>
    </row>
    <row r="16" spans="1:7" s="25" customFormat="1" ht="8.25">
      <c r="A16" s="36"/>
      <c r="B16" s="32"/>
      <c r="C16" s="33" t="s">
        <v>13</v>
      </c>
      <c r="D16" s="34">
        <v>33574922306.95</v>
      </c>
      <c r="E16" s="34">
        <v>38572735087</v>
      </c>
      <c r="F16" s="34">
        <f t="shared" si="0"/>
        <v>-4997812780.049999</v>
      </c>
      <c r="G16" s="35">
        <f t="shared" si="1"/>
        <v>1.1488555277763206</v>
      </c>
    </row>
    <row r="17" spans="1:7" s="24" customFormat="1" ht="8.25">
      <c r="A17" s="31"/>
      <c r="B17" s="32"/>
      <c r="C17" s="37" t="s">
        <v>14</v>
      </c>
      <c r="D17" s="28">
        <f>SUM(D5:D16)</f>
        <v>315836394833.03</v>
      </c>
      <c r="E17" s="28">
        <f>SUM(E5:E16)</f>
        <v>181280424922.07</v>
      </c>
      <c r="F17" s="28">
        <f>SUM(F5:F16)</f>
        <v>134555969910.96</v>
      </c>
      <c r="G17" s="38">
        <f>E17/D17</f>
        <v>0.5739693964589029</v>
      </c>
    </row>
    <row r="18" spans="1:7" s="25" customFormat="1" ht="8.25">
      <c r="A18" s="36"/>
      <c r="B18" s="32"/>
      <c r="C18" s="33"/>
      <c r="D18" s="39"/>
      <c r="E18" s="39"/>
      <c r="F18" s="39"/>
      <c r="G18" s="40"/>
    </row>
    <row r="19" spans="1:7" s="25" customFormat="1" ht="16.5">
      <c r="A19" s="31">
        <v>2</v>
      </c>
      <c r="B19" s="32" t="s">
        <v>15</v>
      </c>
      <c r="C19" s="33" t="s">
        <v>7</v>
      </c>
      <c r="D19" s="34">
        <v>3950000000</v>
      </c>
      <c r="E19" s="34">
        <v>966412734.51</v>
      </c>
      <c r="F19" s="34">
        <f>D19-E19</f>
        <v>2983587265.49</v>
      </c>
      <c r="G19" s="35">
        <f>E19/D19</f>
        <v>0.24466145177468354</v>
      </c>
    </row>
    <row r="20" spans="1:7" s="25" customFormat="1" ht="8.25">
      <c r="A20" s="36"/>
      <c r="B20" s="32"/>
      <c r="C20" s="33" t="s">
        <v>13</v>
      </c>
      <c r="D20" s="34">
        <v>0</v>
      </c>
      <c r="E20" s="34">
        <v>3295367623.38</v>
      </c>
      <c r="F20" s="34">
        <f>D20-E20</f>
        <v>-3295367623.38</v>
      </c>
      <c r="G20" s="35" t="s">
        <v>47</v>
      </c>
    </row>
    <row r="21" spans="1:7" s="24" customFormat="1" ht="8.25">
      <c r="A21" s="31"/>
      <c r="B21" s="32"/>
      <c r="C21" s="37" t="s">
        <v>14</v>
      </c>
      <c r="D21" s="28">
        <f>SUM(D19:D20)</f>
        <v>3950000000</v>
      </c>
      <c r="E21" s="28">
        <f>SUM(E19:E20)</f>
        <v>4261780357.8900003</v>
      </c>
      <c r="F21" s="28">
        <f>SUM(F19:F20)</f>
        <v>-311780357.89000034</v>
      </c>
      <c r="G21" s="38">
        <f>E21/D21</f>
        <v>1.0789317361746837</v>
      </c>
    </row>
    <row r="22" spans="1:7" s="25" customFormat="1" ht="8.25">
      <c r="A22" s="36"/>
      <c r="B22" s="32"/>
      <c r="C22" s="33"/>
      <c r="D22" s="39"/>
      <c r="E22" s="39"/>
      <c r="F22" s="39"/>
      <c r="G22" s="40"/>
    </row>
    <row r="23" spans="1:7" s="25" customFormat="1" ht="16.5">
      <c r="A23" s="31">
        <v>4</v>
      </c>
      <c r="B23" s="32" t="s">
        <v>16</v>
      </c>
      <c r="C23" s="33" t="s">
        <v>8</v>
      </c>
      <c r="D23" s="34">
        <v>8800000</v>
      </c>
      <c r="E23" s="34">
        <v>4867452.81</v>
      </c>
      <c r="F23" s="34">
        <f>D23-E23</f>
        <v>3932547.1900000004</v>
      </c>
      <c r="G23" s="35">
        <f>E23/D23</f>
        <v>0.5531196374999999</v>
      </c>
    </row>
    <row r="24" spans="1:7" s="25" customFormat="1" ht="8.25">
      <c r="A24" s="36"/>
      <c r="B24" s="32"/>
      <c r="C24" s="33" t="s">
        <v>17</v>
      </c>
      <c r="D24" s="34">
        <v>207125000</v>
      </c>
      <c r="E24" s="34">
        <v>76365379.21</v>
      </c>
      <c r="F24" s="34">
        <f>D24-E24</f>
        <v>130759620.79</v>
      </c>
      <c r="G24" s="35">
        <f>E24/D24</f>
        <v>0.36869223517199756</v>
      </c>
    </row>
    <row r="25" spans="1:7" s="24" customFormat="1" ht="8.25">
      <c r="A25" s="31"/>
      <c r="B25" s="32"/>
      <c r="C25" s="37" t="s">
        <v>14</v>
      </c>
      <c r="D25" s="28">
        <f>SUM(D23:D24)</f>
        <v>215925000</v>
      </c>
      <c r="E25" s="28">
        <f>SUM(E23:E24)</f>
        <v>81232832.02</v>
      </c>
      <c r="F25" s="28">
        <f>SUM(F23:F24)</f>
        <v>134692167.98000002</v>
      </c>
      <c r="G25" s="38">
        <f>E25/D25</f>
        <v>0.37620855398865344</v>
      </c>
    </row>
    <row r="26" spans="1:7" s="25" customFormat="1" ht="8.25">
      <c r="A26" s="36"/>
      <c r="B26" s="32"/>
      <c r="C26" s="33"/>
      <c r="D26" s="39"/>
      <c r="E26" s="39"/>
      <c r="F26" s="39"/>
      <c r="G26" s="40"/>
    </row>
    <row r="27" spans="1:7" s="25" customFormat="1" ht="16.5">
      <c r="A27" s="31">
        <v>5</v>
      </c>
      <c r="B27" s="32" t="s">
        <v>18</v>
      </c>
      <c r="C27" s="33" t="s">
        <v>19</v>
      </c>
      <c r="D27" s="34">
        <v>318800000</v>
      </c>
      <c r="E27" s="34">
        <v>180359532.86</v>
      </c>
      <c r="F27" s="34">
        <f>D27+-E27</f>
        <v>138440467.14</v>
      </c>
      <c r="G27" s="35">
        <f>E27/D27</f>
        <v>0.5657450842534505</v>
      </c>
    </row>
    <row r="28" spans="1:7" s="25" customFormat="1" ht="8.25">
      <c r="A28" s="36"/>
      <c r="B28" s="32"/>
      <c r="C28" s="33" t="s">
        <v>7</v>
      </c>
      <c r="D28" s="34">
        <v>0</v>
      </c>
      <c r="E28" s="34">
        <v>114847.8</v>
      </c>
      <c r="F28" s="34">
        <f>D28-E28</f>
        <v>-114847.8</v>
      </c>
      <c r="G28" s="35" t="s">
        <v>47</v>
      </c>
    </row>
    <row r="29" spans="1:7" s="25" customFormat="1" ht="8.25">
      <c r="A29" s="36"/>
      <c r="B29" s="32"/>
      <c r="C29" s="33" t="s">
        <v>8</v>
      </c>
      <c r="D29" s="34">
        <v>62500000</v>
      </c>
      <c r="E29" s="34">
        <v>23806599.87</v>
      </c>
      <c r="F29" s="34">
        <f aca="true" t="shared" si="2" ref="F29:F37">D29+-E29</f>
        <v>38693400.129999995</v>
      </c>
      <c r="G29" s="35">
        <f aca="true" t="shared" si="3" ref="G29:G36">E29/D29</f>
        <v>0.38090559792</v>
      </c>
    </row>
    <row r="30" spans="1:7" s="25" customFormat="1" ht="8.25">
      <c r="A30" s="36"/>
      <c r="B30" s="32"/>
      <c r="C30" s="33" t="s">
        <v>9</v>
      </c>
      <c r="D30" s="34">
        <v>62000000</v>
      </c>
      <c r="E30" s="34">
        <v>11119400</v>
      </c>
      <c r="F30" s="34">
        <f t="shared" si="2"/>
        <v>50880600</v>
      </c>
      <c r="G30" s="35">
        <f t="shared" si="3"/>
        <v>0.17934516129032257</v>
      </c>
    </row>
    <row r="31" spans="1:7" s="25" customFormat="1" ht="8.25">
      <c r="A31" s="36"/>
      <c r="B31" s="32"/>
      <c r="C31" s="33" t="s">
        <v>11</v>
      </c>
      <c r="D31" s="34">
        <v>12000000</v>
      </c>
      <c r="E31" s="34">
        <v>4962378</v>
      </c>
      <c r="F31" s="34">
        <f t="shared" si="2"/>
        <v>7037622</v>
      </c>
      <c r="G31" s="35">
        <f t="shared" si="3"/>
        <v>0.4135315</v>
      </c>
    </row>
    <row r="32" spans="1:7" s="25" customFormat="1" ht="8.25">
      <c r="A32" s="36"/>
      <c r="B32" s="32"/>
      <c r="C32" s="33" t="s">
        <v>12</v>
      </c>
      <c r="D32" s="34">
        <v>389923729.5</v>
      </c>
      <c r="E32" s="34">
        <v>169151547.05</v>
      </c>
      <c r="F32" s="34">
        <f t="shared" si="2"/>
        <v>220772182.45</v>
      </c>
      <c r="G32" s="35">
        <f t="shared" si="3"/>
        <v>0.4338067530973388</v>
      </c>
    </row>
    <row r="33" spans="1:7" s="25" customFormat="1" ht="8.25">
      <c r="A33" s="36"/>
      <c r="B33" s="32"/>
      <c r="C33" s="33" t="s">
        <v>46</v>
      </c>
      <c r="D33" s="34">
        <v>70000000</v>
      </c>
      <c r="E33" s="34">
        <v>52966008.5</v>
      </c>
      <c r="F33" s="34">
        <f>D33-E33</f>
        <v>17033991.5</v>
      </c>
      <c r="G33" s="35">
        <f>E33/D33</f>
        <v>0.7566572642857143</v>
      </c>
    </row>
    <row r="34" spans="1:7" s="25" customFormat="1" ht="8.25">
      <c r="A34" s="36"/>
      <c r="B34" s="32"/>
      <c r="C34" s="33" t="s">
        <v>20</v>
      </c>
      <c r="D34" s="34">
        <v>50000000</v>
      </c>
      <c r="E34" s="34">
        <v>48937347.86</v>
      </c>
      <c r="F34" s="34">
        <f t="shared" si="2"/>
        <v>1062652.1400000006</v>
      </c>
      <c r="G34" s="35">
        <f t="shared" si="3"/>
        <v>0.9787469571999999</v>
      </c>
    </row>
    <row r="35" spans="1:7" s="25" customFormat="1" ht="8.25">
      <c r="A35" s="36"/>
      <c r="B35" s="32"/>
      <c r="C35" s="33" t="s">
        <v>21</v>
      </c>
      <c r="D35" s="34">
        <v>595000000</v>
      </c>
      <c r="E35" s="34">
        <v>110571677.41</v>
      </c>
      <c r="F35" s="34">
        <f t="shared" si="2"/>
        <v>484428322.59000003</v>
      </c>
      <c r="G35" s="35">
        <f t="shared" si="3"/>
        <v>0.18583475194957982</v>
      </c>
    </row>
    <row r="36" spans="1:7" s="25" customFormat="1" ht="8.25">
      <c r="A36" s="36"/>
      <c r="B36" s="32"/>
      <c r="C36" s="33" t="s">
        <v>17</v>
      </c>
      <c r="D36" s="34">
        <v>4935000000</v>
      </c>
      <c r="E36" s="34">
        <v>2431917323.85</v>
      </c>
      <c r="F36" s="34">
        <f>D36-E36</f>
        <v>2503082676.15</v>
      </c>
      <c r="G36" s="35">
        <f t="shared" si="3"/>
        <v>0.4927897312765957</v>
      </c>
    </row>
    <row r="37" spans="1:7" s="25" customFormat="1" ht="8.25">
      <c r="A37" s="36"/>
      <c r="B37" s="32"/>
      <c r="C37" s="33" t="s">
        <v>13</v>
      </c>
      <c r="D37" s="34">
        <v>2421740314</v>
      </c>
      <c r="E37" s="34">
        <v>6474956803.28</v>
      </c>
      <c r="F37" s="34">
        <f t="shared" si="2"/>
        <v>-4053216489.2799997</v>
      </c>
      <c r="G37" s="35">
        <f>E37/D37</f>
        <v>2.673679240440641</v>
      </c>
    </row>
    <row r="38" spans="1:7" s="25" customFormat="1" ht="8.25">
      <c r="A38" s="36"/>
      <c r="B38" s="32"/>
      <c r="C38" s="33" t="s">
        <v>62</v>
      </c>
      <c r="D38" s="34">
        <v>0</v>
      </c>
      <c r="E38" s="34">
        <v>6804119497.22</v>
      </c>
      <c r="F38" s="34">
        <f>D38+-E38</f>
        <v>-6804119497.22</v>
      </c>
      <c r="G38" s="35" t="s">
        <v>47</v>
      </c>
    </row>
    <row r="39" spans="1:7" s="24" customFormat="1" ht="8.25">
      <c r="A39" s="31"/>
      <c r="B39" s="32"/>
      <c r="C39" s="37" t="s">
        <v>14</v>
      </c>
      <c r="D39" s="28">
        <f>SUM(D27:D38)</f>
        <v>8916964043.5</v>
      </c>
      <c r="E39" s="28">
        <f>SUM(E27:E38)</f>
        <v>16312982963.7</v>
      </c>
      <c r="F39" s="28">
        <f>SUM(F27:F38)</f>
        <v>-7396018920.2</v>
      </c>
      <c r="G39" s="38">
        <f>E39/D39</f>
        <v>1.8294324036880367</v>
      </c>
    </row>
    <row r="40" spans="1:7" s="25" customFormat="1" ht="8.25">
      <c r="A40" s="36"/>
      <c r="B40" s="32"/>
      <c r="C40" s="33"/>
      <c r="D40" s="39"/>
      <c r="E40" s="39"/>
      <c r="F40" s="39"/>
      <c r="G40" s="40"/>
    </row>
    <row r="41" spans="1:7" s="25" customFormat="1" ht="8.25">
      <c r="A41" s="31">
        <v>6</v>
      </c>
      <c r="B41" s="32" t="s">
        <v>22</v>
      </c>
      <c r="C41" s="33" t="s">
        <v>9</v>
      </c>
      <c r="D41" s="34">
        <v>470000000</v>
      </c>
      <c r="E41" s="34">
        <v>196823185.47</v>
      </c>
      <c r="F41" s="34">
        <f>D41-E41</f>
        <v>273176814.53</v>
      </c>
      <c r="G41" s="35">
        <f>E41/D41</f>
        <v>0.4187727350425532</v>
      </c>
    </row>
    <row r="42" spans="1:7" s="25" customFormat="1" ht="8.25">
      <c r="A42" s="36"/>
      <c r="B42" s="32"/>
      <c r="C42" s="33" t="s">
        <v>13</v>
      </c>
      <c r="D42" s="34">
        <v>0</v>
      </c>
      <c r="E42" s="34">
        <v>395741700.83</v>
      </c>
      <c r="F42" s="34">
        <f>D42-E42</f>
        <v>-395741700.83</v>
      </c>
      <c r="G42" s="35" t="s">
        <v>47</v>
      </c>
    </row>
    <row r="43" spans="1:7" s="24" customFormat="1" ht="8.25">
      <c r="A43" s="31"/>
      <c r="B43" s="32"/>
      <c r="C43" s="37" t="s">
        <v>14</v>
      </c>
      <c r="D43" s="28">
        <f>SUM(D41:D42)</f>
        <v>470000000</v>
      </c>
      <c r="E43" s="28">
        <f>SUM(E41:E42)</f>
        <v>592564886.3</v>
      </c>
      <c r="F43" s="28">
        <f>SUM(F41:F42)</f>
        <v>-122564886.30000001</v>
      </c>
      <c r="G43" s="38">
        <f>E43/D43</f>
        <v>1.2607763538297871</v>
      </c>
    </row>
    <row r="44" spans="1:7" s="25" customFormat="1" ht="8.25">
      <c r="A44" s="36"/>
      <c r="B44" s="32"/>
      <c r="C44" s="33"/>
      <c r="D44" s="39"/>
      <c r="E44" s="39"/>
      <c r="F44" s="39"/>
      <c r="G44" s="40"/>
    </row>
    <row r="45" spans="1:7" s="25" customFormat="1" ht="24.75">
      <c r="A45" s="31">
        <v>7</v>
      </c>
      <c r="B45" s="32" t="s">
        <v>58</v>
      </c>
      <c r="C45" s="33" t="s">
        <v>9</v>
      </c>
      <c r="D45" s="34">
        <v>2200000000</v>
      </c>
      <c r="E45" s="34">
        <v>452047499.45</v>
      </c>
      <c r="F45" s="34">
        <f>D45-E45</f>
        <v>1747952500.55</v>
      </c>
      <c r="G45" s="35">
        <f>E45/D45</f>
        <v>0.20547613611363635</v>
      </c>
    </row>
    <row r="46" spans="1:7" s="25" customFormat="1" ht="8.25">
      <c r="A46" s="36"/>
      <c r="B46" s="32"/>
      <c r="C46" s="33" t="s">
        <v>13</v>
      </c>
      <c r="D46" s="34">
        <v>0</v>
      </c>
      <c r="E46" s="34">
        <v>215188956.94</v>
      </c>
      <c r="F46" s="34">
        <f>D46-E46</f>
        <v>-215188956.94</v>
      </c>
      <c r="G46" s="35" t="s">
        <v>47</v>
      </c>
    </row>
    <row r="47" spans="1:7" s="24" customFormat="1" ht="8.25">
      <c r="A47" s="31"/>
      <c r="B47" s="32"/>
      <c r="C47" s="37" t="s">
        <v>14</v>
      </c>
      <c r="D47" s="28">
        <f>SUM(D45:D46)</f>
        <v>2200000000</v>
      </c>
      <c r="E47" s="28">
        <f>SUM(E45:E46)</f>
        <v>667236456.39</v>
      </c>
      <c r="F47" s="28">
        <f>SUM(F45:F46)</f>
        <v>1532763543.61</v>
      </c>
      <c r="G47" s="38">
        <f>E47/D47</f>
        <v>0.3032892983590909</v>
      </c>
    </row>
    <row r="48" spans="1:7" s="25" customFormat="1" ht="8.25">
      <c r="A48" s="36"/>
      <c r="B48" s="32"/>
      <c r="C48" s="33"/>
      <c r="D48" s="39"/>
      <c r="E48" s="39"/>
      <c r="F48" s="39"/>
      <c r="G48" s="40"/>
    </row>
    <row r="49" spans="1:7" s="25" customFormat="1" ht="16.5">
      <c r="A49" s="36">
        <v>8</v>
      </c>
      <c r="B49" s="32" t="s">
        <v>23</v>
      </c>
      <c r="C49" s="33" t="s">
        <v>7</v>
      </c>
      <c r="D49" s="34">
        <v>1075000000</v>
      </c>
      <c r="E49" s="34">
        <v>141898429.83</v>
      </c>
      <c r="F49" s="34">
        <f>D49-E49</f>
        <v>933101570.17</v>
      </c>
      <c r="G49" s="35">
        <f>E49/D49</f>
        <v>0.1319985393767442</v>
      </c>
    </row>
    <row r="50" spans="1:7" s="25" customFormat="1" ht="8.25">
      <c r="A50" s="36"/>
      <c r="B50" s="32"/>
      <c r="C50" s="33" t="s">
        <v>8</v>
      </c>
      <c r="D50" s="34">
        <v>142500000</v>
      </c>
      <c r="E50" s="34">
        <v>61235879.5</v>
      </c>
      <c r="F50" s="34">
        <f>D50-E50</f>
        <v>81264120.5</v>
      </c>
      <c r="G50" s="35">
        <f>E50/D50</f>
        <v>0.4297254701754386</v>
      </c>
    </row>
    <row r="51" spans="1:7" s="25" customFormat="1" ht="8.25">
      <c r="A51" s="36"/>
      <c r="B51" s="32"/>
      <c r="C51" s="33" t="s">
        <v>21</v>
      </c>
      <c r="D51" s="34">
        <v>1600000000</v>
      </c>
      <c r="E51" s="34">
        <v>882917690.36</v>
      </c>
      <c r="F51" s="34">
        <f>D51-E51</f>
        <v>717082309.64</v>
      </c>
      <c r="G51" s="35">
        <f>E51/D51</f>
        <v>0.551823556475</v>
      </c>
    </row>
    <row r="52" spans="1:7" s="25" customFormat="1" ht="8.25">
      <c r="A52" s="36"/>
      <c r="B52" s="32"/>
      <c r="C52" s="33" t="s">
        <v>13</v>
      </c>
      <c r="D52" s="34">
        <v>298259685</v>
      </c>
      <c r="E52" s="34">
        <v>8009333249.35</v>
      </c>
      <c r="F52" s="34">
        <f>D52-E52</f>
        <v>-7711073564.35</v>
      </c>
      <c r="G52" s="35">
        <f>E52/D52</f>
        <v>26.85355632072769</v>
      </c>
    </row>
    <row r="53" spans="1:7" s="24" customFormat="1" ht="8.25">
      <c r="A53" s="31"/>
      <c r="B53" s="32"/>
      <c r="C53" s="37" t="s">
        <v>14</v>
      </c>
      <c r="D53" s="28">
        <f>SUM(D49:D52)</f>
        <v>3115759685</v>
      </c>
      <c r="E53" s="28">
        <f>SUM(E49:E52)</f>
        <v>9095385249.04</v>
      </c>
      <c r="F53" s="28">
        <f>SUM(F49:F52)</f>
        <v>-5979625564.040001</v>
      </c>
      <c r="G53" s="38">
        <f>E53/D53</f>
        <v>2.9191549312443206</v>
      </c>
    </row>
    <row r="54" spans="1:7" s="25" customFormat="1" ht="8.25">
      <c r="A54" s="36"/>
      <c r="B54" s="32"/>
      <c r="C54" s="33"/>
      <c r="D54" s="39"/>
      <c r="E54" s="39"/>
      <c r="F54" s="39"/>
      <c r="G54" s="40"/>
    </row>
    <row r="55" spans="1:7" s="25" customFormat="1" ht="16.5">
      <c r="A55" s="36">
        <v>9</v>
      </c>
      <c r="B55" s="32" t="s">
        <v>24</v>
      </c>
      <c r="C55" s="33" t="s">
        <v>12</v>
      </c>
      <c r="D55" s="34">
        <v>2578328452.53</v>
      </c>
      <c r="E55" s="34">
        <v>1702766450.4</v>
      </c>
      <c r="F55" s="34">
        <f>D55-E55</f>
        <v>875562002.1300001</v>
      </c>
      <c r="G55" s="35">
        <f>E55/D55</f>
        <v>0.6604148702346865</v>
      </c>
    </row>
    <row r="56" spans="1:7" s="25" customFormat="1" ht="8.25">
      <c r="A56" s="36"/>
      <c r="B56" s="32"/>
      <c r="C56" s="33" t="s">
        <v>17</v>
      </c>
      <c r="D56" s="34">
        <v>827204448.29</v>
      </c>
      <c r="E56" s="34">
        <v>0</v>
      </c>
      <c r="F56" s="34">
        <f>D56-E56</f>
        <v>827204448.29</v>
      </c>
      <c r="G56" s="35">
        <f>E56/D56</f>
        <v>0</v>
      </c>
    </row>
    <row r="57" spans="1:7" s="25" customFormat="1" ht="8.25">
      <c r="A57" s="36"/>
      <c r="B57" s="32"/>
      <c r="C57" s="33" t="s">
        <v>13</v>
      </c>
      <c r="D57" s="34">
        <v>0</v>
      </c>
      <c r="E57" s="34">
        <v>1984382934.62</v>
      </c>
      <c r="F57" s="34">
        <f>D57-E57</f>
        <v>-1984382934.62</v>
      </c>
      <c r="G57" s="35" t="s">
        <v>47</v>
      </c>
    </row>
    <row r="58" spans="1:7" s="24" customFormat="1" ht="8.25">
      <c r="A58" s="31"/>
      <c r="B58" s="32"/>
      <c r="C58" s="37" t="s">
        <v>14</v>
      </c>
      <c r="D58" s="28">
        <f>SUM(D55:D57)</f>
        <v>3405532900.82</v>
      </c>
      <c r="E58" s="28">
        <f>SUM(E55:E57)</f>
        <v>3687149385.02</v>
      </c>
      <c r="F58" s="28">
        <f>SUM(F55:F57)</f>
        <v>-281616484.1999998</v>
      </c>
      <c r="G58" s="38">
        <f>E58/D58</f>
        <v>1.0826938081062705</v>
      </c>
    </row>
    <row r="59" spans="1:7" s="25" customFormat="1" ht="8.25">
      <c r="A59" s="36"/>
      <c r="B59" s="32"/>
      <c r="C59" s="33"/>
      <c r="D59" s="39"/>
      <c r="E59" s="39"/>
      <c r="F59" s="39"/>
      <c r="G59" s="40"/>
    </row>
    <row r="60" spans="1:7" s="25" customFormat="1" ht="24.75">
      <c r="A60" s="31">
        <v>10</v>
      </c>
      <c r="B60" s="32" t="s">
        <v>25</v>
      </c>
      <c r="C60" s="33" t="s">
        <v>10</v>
      </c>
      <c r="D60" s="34">
        <v>0</v>
      </c>
      <c r="E60" s="34">
        <v>41692250.15</v>
      </c>
      <c r="F60" s="34">
        <f>D60-E60</f>
        <v>-41692250.15</v>
      </c>
      <c r="G60" s="35" t="s">
        <v>47</v>
      </c>
    </row>
    <row r="61" spans="1:7" s="25" customFormat="1" ht="8.25">
      <c r="A61" s="36"/>
      <c r="B61" s="41"/>
      <c r="C61" s="33" t="s">
        <v>11</v>
      </c>
      <c r="D61" s="34">
        <v>0</v>
      </c>
      <c r="E61" s="34">
        <v>0</v>
      </c>
      <c r="F61" s="34">
        <f>D61-E61</f>
        <v>0</v>
      </c>
      <c r="G61" s="35" t="s">
        <v>47</v>
      </c>
    </row>
    <row r="62" spans="1:7" s="25" customFormat="1" ht="8.25">
      <c r="A62" s="36"/>
      <c r="B62" s="41"/>
      <c r="C62" s="33" t="s">
        <v>12</v>
      </c>
      <c r="D62" s="34">
        <v>602210197.27</v>
      </c>
      <c r="E62" s="34">
        <v>-1441950.07</v>
      </c>
      <c r="F62" s="34">
        <f>D62-E62</f>
        <v>603652147.34</v>
      </c>
      <c r="G62" s="35">
        <f>E62/D62</f>
        <v>-0.002394429846151383</v>
      </c>
    </row>
    <row r="63" spans="1:7" s="25" customFormat="1" ht="8.25">
      <c r="A63" s="36"/>
      <c r="B63" s="41"/>
      <c r="C63" s="33" t="s">
        <v>46</v>
      </c>
      <c r="D63" s="34">
        <v>0</v>
      </c>
      <c r="E63" s="34">
        <v>0</v>
      </c>
      <c r="F63" s="34">
        <f>D63-E63</f>
        <v>0</v>
      </c>
      <c r="G63" s="35" t="s">
        <v>47</v>
      </c>
    </row>
    <row r="64" spans="1:7" s="25" customFormat="1" ht="8.25">
      <c r="A64" s="36"/>
      <c r="B64" s="41"/>
      <c r="C64" s="33" t="s">
        <v>62</v>
      </c>
      <c r="D64" s="34">
        <v>232195787.58</v>
      </c>
      <c r="E64" s="34">
        <v>232195787.58</v>
      </c>
      <c r="F64" s="34">
        <f>D64-E64</f>
        <v>0</v>
      </c>
      <c r="G64" s="42">
        <f>E64/D64</f>
        <v>1</v>
      </c>
    </row>
    <row r="65" spans="1:7" s="25" customFormat="1" ht="8.25">
      <c r="A65" s="36"/>
      <c r="B65" s="41"/>
      <c r="C65" s="37" t="s">
        <v>14</v>
      </c>
      <c r="D65" s="28">
        <f>SUM(D61:D64)</f>
        <v>834405984.85</v>
      </c>
      <c r="E65" s="28">
        <f>SUM(E60:E64)</f>
        <v>272446087.66</v>
      </c>
      <c r="F65" s="28">
        <f>SUM(F60:F64)</f>
        <v>561959897.19</v>
      </c>
      <c r="G65" s="35">
        <f>E65/D65</f>
        <v>0.3265150209930209</v>
      </c>
    </row>
    <row r="66" spans="1:7" s="50" customFormat="1" ht="15" customHeight="1">
      <c r="A66" s="71" t="s">
        <v>67</v>
      </c>
      <c r="B66" s="72"/>
      <c r="C66" s="47"/>
      <c r="D66" s="48">
        <f>D17+D21+D25+D39+D43+D47+D53+D58+D65</f>
        <v>338944982447.2</v>
      </c>
      <c r="E66" s="48">
        <f>E17+E21+E25+E39+E43+E47+E53+E58+E65</f>
        <v>216251203140.09003</v>
      </c>
      <c r="F66" s="48">
        <f>F17+F21+F25+F39+F43+F47+F53+F58+F65</f>
        <v>122693779307.11</v>
      </c>
      <c r="G66" s="49">
        <f>E66/D66</f>
        <v>0.638012699225536</v>
      </c>
    </row>
    <row r="67" spans="5:6" ht="8.25">
      <c r="E67" s="29"/>
      <c r="F67" s="29"/>
    </row>
    <row r="70" ht="8.25">
      <c r="E70" s="29"/>
    </row>
  </sheetData>
  <sheetProtection/>
  <mergeCells count="3">
    <mergeCell ref="A66:B66"/>
    <mergeCell ref="A4:B4"/>
    <mergeCell ref="A3:G3"/>
  </mergeCells>
  <printOptions/>
  <pageMargins left="0.3937007874015748" right="0" top="0.7480314960629921" bottom="0.7480314960629921" header="0.31496062992125984" footer="0.31496062992125984"/>
  <pageSetup fitToHeight="0"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2:G21"/>
  <sheetViews>
    <sheetView zoomScale="126" zoomScaleNormal="126" zoomScalePageLayoutView="0" workbookViewId="0" topLeftCell="C4">
      <selection activeCell="B21" sqref="B21:G21"/>
    </sheetView>
  </sheetViews>
  <sheetFormatPr defaultColWidth="11.421875" defaultRowHeight="15"/>
  <cols>
    <col min="1" max="1" width="11.421875" style="1" customWidth="1"/>
    <col min="2" max="2" width="9.421875" style="1" customWidth="1"/>
    <col min="3" max="3" width="39.00390625" style="1" customWidth="1"/>
    <col min="4" max="4" width="19.00390625" style="1" customWidth="1"/>
    <col min="5" max="5" width="18.28125" style="1" customWidth="1"/>
    <col min="6" max="6" width="18.7109375" style="1" customWidth="1"/>
    <col min="7" max="7" width="11.7109375" style="1" customWidth="1"/>
    <col min="8" max="16384" width="11.421875" style="1" customWidth="1"/>
  </cols>
  <sheetData>
    <row r="2" spans="1:7" ht="9.75">
      <c r="A2" s="62"/>
      <c r="B2" s="62"/>
      <c r="C2" s="62"/>
      <c r="D2" s="62"/>
      <c r="E2" s="62"/>
      <c r="F2" s="62"/>
      <c r="G2" s="62"/>
    </row>
    <row r="3" spans="2:7" ht="14.25">
      <c r="B3" s="80" t="s">
        <v>64</v>
      </c>
      <c r="C3" s="81"/>
      <c r="D3" s="81"/>
      <c r="E3" s="81"/>
      <c r="F3" s="81"/>
      <c r="G3" s="82"/>
    </row>
    <row r="4" spans="2:7" ht="32.25" customHeight="1" thickBot="1">
      <c r="B4" s="63" t="s">
        <v>27</v>
      </c>
      <c r="C4" s="64" t="s">
        <v>1</v>
      </c>
      <c r="D4" s="64" t="s">
        <v>2</v>
      </c>
      <c r="E4" s="65" t="s">
        <v>3</v>
      </c>
      <c r="F4" s="65" t="s">
        <v>28</v>
      </c>
      <c r="G4" s="66" t="s">
        <v>66</v>
      </c>
    </row>
    <row r="5" spans="2:7" ht="9.75" customHeight="1">
      <c r="B5" s="14" t="s">
        <v>48</v>
      </c>
      <c r="C5" s="15" t="s">
        <v>19</v>
      </c>
      <c r="D5" s="16">
        <v>318800000</v>
      </c>
      <c r="E5" s="16">
        <v>180359532.86</v>
      </c>
      <c r="F5" s="16">
        <f>D5-E5</f>
        <v>138440467.14</v>
      </c>
      <c r="G5" s="17">
        <f>E5/D5</f>
        <v>0.5657450842534505</v>
      </c>
    </row>
    <row r="6" spans="2:7" ht="9.75">
      <c r="B6" s="14" t="s">
        <v>49</v>
      </c>
      <c r="C6" s="15" t="s">
        <v>6</v>
      </c>
      <c r="D6" s="16">
        <v>161200000</v>
      </c>
      <c r="E6" s="16">
        <v>161738835.2</v>
      </c>
      <c r="F6" s="16">
        <f aca="true" t="shared" si="0" ref="F6:F17">D6-E6</f>
        <v>-538835.1999999881</v>
      </c>
      <c r="G6" s="17">
        <f aca="true" t="shared" si="1" ref="G6:G19">E6/D6</f>
        <v>1.0033426501240694</v>
      </c>
    </row>
    <row r="7" spans="2:7" ht="9.75">
      <c r="B7" s="14" t="s">
        <v>50</v>
      </c>
      <c r="C7" s="15" t="s">
        <v>57</v>
      </c>
      <c r="D7" s="16">
        <v>0</v>
      </c>
      <c r="E7" s="16">
        <v>5519599.88</v>
      </c>
      <c r="F7" s="16">
        <f t="shared" si="0"/>
        <v>-5519599.88</v>
      </c>
      <c r="G7" s="17" t="s">
        <v>47</v>
      </c>
    </row>
    <row r="8" spans="2:7" ht="9.75">
      <c r="B8" s="14" t="s">
        <v>51</v>
      </c>
      <c r="C8" s="15" t="s">
        <v>7</v>
      </c>
      <c r="D8" s="16">
        <v>6069829585.86</v>
      </c>
      <c r="E8" s="16">
        <v>1591064944.73</v>
      </c>
      <c r="F8" s="16">
        <f t="shared" si="0"/>
        <v>4478764641.129999</v>
      </c>
      <c r="G8" s="17">
        <f t="shared" si="1"/>
        <v>0.26212678992446065</v>
      </c>
    </row>
    <row r="9" spans="2:7" ht="9.75">
      <c r="B9" s="14" t="s">
        <v>52</v>
      </c>
      <c r="C9" s="15" t="s">
        <v>8</v>
      </c>
      <c r="D9" s="16">
        <v>6166800000</v>
      </c>
      <c r="E9" s="16">
        <v>2156389426.86</v>
      </c>
      <c r="F9" s="16">
        <f t="shared" si="0"/>
        <v>4010410573.14</v>
      </c>
      <c r="G9" s="17">
        <f t="shared" si="1"/>
        <v>0.3496772113348901</v>
      </c>
    </row>
    <row r="10" spans="2:7" ht="9.75">
      <c r="B10" s="14" t="s">
        <v>53</v>
      </c>
      <c r="C10" s="15" t="s">
        <v>42</v>
      </c>
      <c r="D10" s="16">
        <v>8038599188.77</v>
      </c>
      <c r="E10" s="16">
        <v>1783351142.42</v>
      </c>
      <c r="F10" s="16">
        <f t="shared" si="0"/>
        <v>6255248046.35</v>
      </c>
      <c r="G10" s="17">
        <f t="shared" si="1"/>
        <v>0.22184849630410217</v>
      </c>
    </row>
    <row r="11" spans="2:7" ht="9.75">
      <c r="B11" s="14" t="s">
        <v>54</v>
      </c>
      <c r="C11" s="15" t="s">
        <v>10</v>
      </c>
      <c r="D11" s="16">
        <v>315000000</v>
      </c>
      <c r="E11" s="16">
        <v>129680336.15</v>
      </c>
      <c r="F11" s="16">
        <f t="shared" si="0"/>
        <v>185319663.85</v>
      </c>
      <c r="G11" s="17">
        <f t="shared" si="1"/>
        <v>0.41168360682539684</v>
      </c>
    </row>
    <row r="12" spans="2:7" ht="9.75">
      <c r="B12" s="14" t="s">
        <v>55</v>
      </c>
      <c r="C12" s="15" t="s">
        <v>11</v>
      </c>
      <c r="D12" s="16">
        <v>492100000</v>
      </c>
      <c r="E12" s="16">
        <v>84646505.53</v>
      </c>
      <c r="F12" s="16">
        <f t="shared" si="0"/>
        <v>407453494.47</v>
      </c>
      <c r="G12" s="17">
        <f t="shared" si="1"/>
        <v>0.17201078140621825</v>
      </c>
    </row>
    <row r="13" spans="2:7" ht="9.75">
      <c r="B13" s="14" t="s">
        <v>56</v>
      </c>
      <c r="C13" s="15" t="s">
        <v>12</v>
      </c>
      <c r="D13" s="16">
        <v>252622809291.03</v>
      </c>
      <c r="E13" s="16">
        <v>140478518085.11</v>
      </c>
      <c r="F13" s="16">
        <f t="shared" si="0"/>
        <v>112144291205.92001</v>
      </c>
      <c r="G13" s="17">
        <f>E13/D13</f>
        <v>0.5560801040862229</v>
      </c>
    </row>
    <row r="14" spans="2:7" ht="9.75">
      <c r="B14" s="18">
        <v>10</v>
      </c>
      <c r="C14" s="15" t="s">
        <v>45</v>
      </c>
      <c r="D14" s="16">
        <v>149877509.3</v>
      </c>
      <c r="E14" s="16">
        <v>132843490.8</v>
      </c>
      <c r="F14" s="16">
        <f t="shared" si="0"/>
        <v>17034018.500000015</v>
      </c>
      <c r="G14" s="17">
        <f t="shared" si="1"/>
        <v>0.8863470671513219</v>
      </c>
    </row>
    <row r="15" spans="2:7" ht="9.75">
      <c r="B15" s="18">
        <v>11</v>
      </c>
      <c r="C15" s="15" t="s">
        <v>43</v>
      </c>
      <c r="D15" s="16">
        <v>50000000</v>
      </c>
      <c r="E15" s="16">
        <v>48937347.86</v>
      </c>
      <c r="F15" s="16">
        <f t="shared" si="0"/>
        <v>1062652.1400000006</v>
      </c>
      <c r="G15" s="17">
        <f t="shared" si="1"/>
        <v>0.9787469571999999</v>
      </c>
    </row>
    <row r="16" spans="2:7" ht="9.75">
      <c r="B16" s="18">
        <v>12</v>
      </c>
      <c r="C16" s="15" t="s">
        <v>44</v>
      </c>
      <c r="D16" s="16">
        <v>2195000000</v>
      </c>
      <c r="E16" s="16">
        <v>1005849549.43</v>
      </c>
      <c r="F16" s="16">
        <f t="shared" si="0"/>
        <v>1189150450.5700002</v>
      </c>
      <c r="G16" s="17">
        <f t="shared" si="1"/>
        <v>0.4582458083963553</v>
      </c>
    </row>
    <row r="17" spans="2:7" ht="9.75">
      <c r="B17" s="18">
        <v>14</v>
      </c>
      <c r="C17" s="15" t="s">
        <v>17</v>
      </c>
      <c r="D17" s="16">
        <v>25837848778.71</v>
      </c>
      <c r="E17" s="16">
        <v>2508282703.06</v>
      </c>
      <c r="F17" s="16">
        <f t="shared" si="0"/>
        <v>23329566075.649998</v>
      </c>
      <c r="G17" s="17">
        <f t="shared" si="1"/>
        <v>0.09707784593610547</v>
      </c>
    </row>
    <row r="18" spans="2:7" ht="9.75">
      <c r="B18" s="18">
        <v>15</v>
      </c>
      <c r="C18" s="15" t="s">
        <v>13</v>
      </c>
      <c r="D18" s="16">
        <v>36294922305.95</v>
      </c>
      <c r="E18" s="16">
        <v>58947706355.4</v>
      </c>
      <c r="F18" s="16">
        <f>D18-E18</f>
        <v>-22652784049.450005</v>
      </c>
      <c r="G18" s="17">
        <f>E18/D18</f>
        <v>1.6241309420226098</v>
      </c>
    </row>
    <row r="19" spans="2:7" ht="9.75">
      <c r="B19" s="18">
        <v>16</v>
      </c>
      <c r="C19" s="19" t="s">
        <v>63</v>
      </c>
      <c r="D19" s="16">
        <v>232195787.58</v>
      </c>
      <c r="E19" s="16">
        <v>7036315284.8</v>
      </c>
      <c r="F19" s="16">
        <f>D19-E19</f>
        <v>-6804119497.22</v>
      </c>
      <c r="G19" s="17">
        <f t="shared" si="1"/>
        <v>30.30337181451119</v>
      </c>
    </row>
    <row r="20" spans="2:7" ht="15" customHeight="1">
      <c r="B20" s="78" t="s">
        <v>26</v>
      </c>
      <c r="C20" s="79"/>
      <c r="D20" s="59">
        <f>SUM(D5:D19)</f>
        <v>338944982447.2</v>
      </c>
      <c r="E20" s="59">
        <f>SUM(E5:E19)</f>
        <v>216251203140.08994</v>
      </c>
      <c r="F20" s="59">
        <f>SUM(F5:F19)</f>
        <v>122693779307.11002</v>
      </c>
      <c r="G20" s="60">
        <f>E20/D20</f>
        <v>0.6380126992255358</v>
      </c>
    </row>
    <row r="21" spans="2:7" s="61" customFormat="1" ht="72.75" customHeight="1">
      <c r="B21" s="83" t="s">
        <v>70</v>
      </c>
      <c r="C21" s="83"/>
      <c r="D21" s="83"/>
      <c r="E21" s="83"/>
      <c r="F21" s="83"/>
      <c r="G21" s="83"/>
    </row>
    <row r="22" s="62" customFormat="1" ht="9.75"/>
  </sheetData>
  <sheetProtection/>
  <mergeCells count="3">
    <mergeCell ref="B20:C20"/>
    <mergeCell ref="B3:G3"/>
    <mergeCell ref="B21:G2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J69"/>
  <sheetViews>
    <sheetView zoomScale="126" zoomScaleNormal="126" zoomScalePageLayoutView="0" workbookViewId="0" topLeftCell="A49">
      <selection activeCell="G70" sqref="G70"/>
    </sheetView>
  </sheetViews>
  <sheetFormatPr defaultColWidth="11.421875" defaultRowHeight="15"/>
  <cols>
    <col min="1" max="1" width="2.421875" style="4" customWidth="1"/>
    <col min="2" max="2" width="19.00390625" style="3" customWidth="1"/>
    <col min="3" max="3" width="23.00390625" style="3" customWidth="1"/>
    <col min="4" max="4" width="14.421875" style="3" customWidth="1"/>
    <col min="5" max="5" width="14.28125" style="3" customWidth="1"/>
    <col min="6" max="6" width="14.421875" style="3" customWidth="1"/>
    <col min="7" max="7" width="16.421875" style="3" customWidth="1"/>
    <col min="8" max="8" width="12.140625" style="58" customWidth="1"/>
    <col min="9" max="16384" width="11.421875" style="3" customWidth="1"/>
  </cols>
  <sheetData>
    <row r="3" spans="1:8" s="41" customFormat="1" ht="18.75" customHeight="1">
      <c r="A3" s="86" t="s">
        <v>69</v>
      </c>
      <c r="B3" s="87"/>
      <c r="C3" s="87"/>
      <c r="D3" s="87"/>
      <c r="E3" s="87"/>
      <c r="F3" s="87"/>
      <c r="G3" s="87"/>
      <c r="H3" s="70"/>
    </row>
    <row r="4" spans="1:8" s="7" customFormat="1" ht="36.75" customHeight="1">
      <c r="A4" s="84" t="s">
        <v>0</v>
      </c>
      <c r="B4" s="85"/>
      <c r="C4" s="68" t="s">
        <v>1</v>
      </c>
      <c r="D4" s="68" t="s">
        <v>2</v>
      </c>
      <c r="E4" s="68" t="s">
        <v>29</v>
      </c>
      <c r="F4" s="68" t="s">
        <v>30</v>
      </c>
      <c r="G4" s="68" t="s">
        <v>31</v>
      </c>
      <c r="H4" s="69" t="s">
        <v>71</v>
      </c>
    </row>
    <row r="5" spans="1:8" s="8" customFormat="1" ht="8.25">
      <c r="A5" s="31">
        <v>1</v>
      </c>
      <c r="B5" s="43" t="s">
        <v>5</v>
      </c>
      <c r="C5" s="44" t="s">
        <v>32</v>
      </c>
      <c r="D5" s="45">
        <v>204963905839.38</v>
      </c>
      <c r="E5" s="45">
        <v>109884674497.76</v>
      </c>
      <c r="F5" s="45">
        <v>0</v>
      </c>
      <c r="G5" s="45">
        <f>D5-E5-F5</f>
        <v>95079231341.62001</v>
      </c>
      <c r="H5" s="35">
        <f>(E5+F5)/D5</f>
        <v>0.5361171960875449</v>
      </c>
    </row>
    <row r="6" spans="1:8" s="8" customFormat="1" ht="8.25">
      <c r="A6" s="31"/>
      <c r="B6" s="43"/>
      <c r="C6" s="44" t="s">
        <v>33</v>
      </c>
      <c r="D6" s="45">
        <v>17141313798.41</v>
      </c>
      <c r="E6" s="45">
        <v>6233720400.28</v>
      </c>
      <c r="F6" s="45">
        <v>2657489180.67</v>
      </c>
      <c r="G6" s="45">
        <f aca="true" t="shared" si="0" ref="G6:G11">D6-E6-F6</f>
        <v>8250104217.460001</v>
      </c>
      <c r="H6" s="35">
        <f aca="true" t="shared" si="1" ref="H6:H18">(E6+F6)/D6</f>
        <v>0.5187005900198114</v>
      </c>
    </row>
    <row r="7" spans="1:8" s="8" customFormat="1" ht="8.25">
      <c r="A7" s="31"/>
      <c r="B7" s="43"/>
      <c r="C7" s="44" t="s">
        <v>34</v>
      </c>
      <c r="D7" s="45">
        <v>5848048870.1</v>
      </c>
      <c r="E7" s="45">
        <v>1297039261.95</v>
      </c>
      <c r="F7" s="45">
        <v>727718730.84</v>
      </c>
      <c r="G7" s="45">
        <f t="shared" si="0"/>
        <v>3823290877.3100004</v>
      </c>
      <c r="H7" s="35">
        <f t="shared" si="1"/>
        <v>0.346227953590165</v>
      </c>
    </row>
    <row r="8" spans="1:8" s="8" customFormat="1" ht="8.25">
      <c r="A8" s="31"/>
      <c r="B8" s="43"/>
      <c r="C8" s="44" t="s">
        <v>35</v>
      </c>
      <c r="D8" s="45">
        <v>143917949.02</v>
      </c>
      <c r="E8" s="45">
        <v>47813575.49</v>
      </c>
      <c r="F8" s="45">
        <v>0</v>
      </c>
      <c r="G8" s="45">
        <f t="shared" si="0"/>
        <v>96104373.53</v>
      </c>
      <c r="H8" s="35">
        <f t="shared" si="1"/>
        <v>0.33222802169974947</v>
      </c>
    </row>
    <row r="9" spans="1:8" s="8" customFormat="1" ht="8.25">
      <c r="A9" s="31"/>
      <c r="B9" s="43"/>
      <c r="C9" s="44" t="s">
        <v>36</v>
      </c>
      <c r="D9" s="45">
        <v>20953435212.21</v>
      </c>
      <c r="E9" s="45">
        <v>3567806698.3</v>
      </c>
      <c r="F9" s="45">
        <v>3975428702.17</v>
      </c>
      <c r="G9" s="45">
        <f t="shared" si="0"/>
        <v>13410199811.74</v>
      </c>
      <c r="H9" s="35">
        <f t="shared" si="1"/>
        <v>0.35999993910661493</v>
      </c>
    </row>
    <row r="10" spans="1:8" s="8" customFormat="1" ht="8.25">
      <c r="A10" s="31"/>
      <c r="B10" s="43"/>
      <c r="C10" s="44" t="s">
        <v>37</v>
      </c>
      <c r="D10" s="45">
        <v>44645123970.79</v>
      </c>
      <c r="E10" s="45">
        <v>21342176998.48</v>
      </c>
      <c r="F10" s="45">
        <v>52663302.4</v>
      </c>
      <c r="G10" s="45">
        <f t="shared" si="0"/>
        <v>23250283669.91</v>
      </c>
      <c r="H10" s="35">
        <f t="shared" si="1"/>
        <v>0.47922008940725574</v>
      </c>
    </row>
    <row r="11" spans="1:8" s="8" customFormat="1" ht="8.25">
      <c r="A11" s="31"/>
      <c r="B11" s="43"/>
      <c r="C11" s="44" t="s">
        <v>59</v>
      </c>
      <c r="D11" s="45">
        <v>0</v>
      </c>
      <c r="E11" s="45">
        <v>0</v>
      </c>
      <c r="F11" s="45">
        <v>0</v>
      </c>
      <c r="G11" s="45">
        <f t="shared" si="0"/>
        <v>0</v>
      </c>
      <c r="H11" s="35" t="s">
        <v>47</v>
      </c>
    </row>
    <row r="12" spans="1:8" s="10" customFormat="1" ht="8.25">
      <c r="A12" s="31"/>
      <c r="B12" s="43"/>
      <c r="C12" s="46" t="s">
        <v>14</v>
      </c>
      <c r="D12" s="26">
        <f>SUM(D5:D11)</f>
        <v>293695745639.91</v>
      </c>
      <c r="E12" s="26">
        <f>SUM(E5:E11)</f>
        <v>142373231432.26</v>
      </c>
      <c r="F12" s="26">
        <f>SUM(F5:F11)</f>
        <v>7413299916.08</v>
      </c>
      <c r="G12" s="26">
        <f>SUM(G5:G11)</f>
        <v>143909214291.57</v>
      </c>
      <c r="H12" s="38">
        <f t="shared" si="1"/>
        <v>0.5100057919531051</v>
      </c>
    </row>
    <row r="13" spans="1:8" s="8" customFormat="1" ht="8.25">
      <c r="A13" s="31">
        <v>2</v>
      </c>
      <c r="B13" s="43" t="s">
        <v>15</v>
      </c>
      <c r="C13" s="44" t="s">
        <v>32</v>
      </c>
      <c r="D13" s="45">
        <v>995973808.06</v>
      </c>
      <c r="E13" s="45">
        <v>433920195.94</v>
      </c>
      <c r="F13" s="45">
        <v>0</v>
      </c>
      <c r="G13" s="45">
        <f aca="true" t="shared" si="2" ref="G13:G18">D13-E13-F13</f>
        <v>562053612.1199999</v>
      </c>
      <c r="H13" s="35">
        <f t="shared" si="1"/>
        <v>0.43567430431248805</v>
      </c>
    </row>
    <row r="14" spans="1:8" s="8" customFormat="1" ht="8.25">
      <c r="A14" s="31"/>
      <c r="B14" s="43"/>
      <c r="C14" s="44" t="s">
        <v>33</v>
      </c>
      <c r="D14" s="45">
        <v>1178747189.95</v>
      </c>
      <c r="E14" s="45">
        <v>219001141.61</v>
      </c>
      <c r="F14" s="45">
        <v>130365453.9</v>
      </c>
      <c r="G14" s="45">
        <f t="shared" si="2"/>
        <v>829380594.44</v>
      </c>
      <c r="H14" s="35">
        <f t="shared" si="1"/>
        <v>0.29638806224837694</v>
      </c>
    </row>
    <row r="15" spans="1:8" s="8" customFormat="1" ht="8.25">
      <c r="A15" s="31"/>
      <c r="B15" s="43"/>
      <c r="C15" s="44" t="s">
        <v>34</v>
      </c>
      <c r="D15" s="45">
        <v>407380329.9</v>
      </c>
      <c r="E15" s="45">
        <v>77050759.3</v>
      </c>
      <c r="F15" s="45">
        <v>66436504.46</v>
      </c>
      <c r="G15" s="45">
        <f t="shared" si="2"/>
        <v>263893066.13999996</v>
      </c>
      <c r="H15" s="35">
        <f t="shared" si="1"/>
        <v>0.3522194205970179</v>
      </c>
    </row>
    <row r="16" spans="1:8" s="8" customFormat="1" ht="8.25">
      <c r="A16" s="31"/>
      <c r="B16" s="43"/>
      <c r="C16" s="44" t="s">
        <v>36</v>
      </c>
      <c r="D16" s="45">
        <v>443051574.12</v>
      </c>
      <c r="E16" s="45">
        <v>138128701.25</v>
      </c>
      <c r="F16" s="45">
        <v>37880855.01</v>
      </c>
      <c r="G16" s="45">
        <f t="shared" si="2"/>
        <v>267042017.86</v>
      </c>
      <c r="H16" s="35">
        <f t="shared" si="1"/>
        <v>0.39726651825940246</v>
      </c>
    </row>
    <row r="17" spans="1:8" s="8" customFormat="1" ht="8.25">
      <c r="A17" s="31"/>
      <c r="B17" s="43"/>
      <c r="C17" s="44" t="s">
        <v>37</v>
      </c>
      <c r="D17" s="45">
        <v>753373161.38</v>
      </c>
      <c r="E17" s="45">
        <v>109277605.1</v>
      </c>
      <c r="F17" s="45">
        <v>0</v>
      </c>
      <c r="G17" s="45">
        <f t="shared" si="2"/>
        <v>644095556.28</v>
      </c>
      <c r="H17" s="35">
        <f t="shared" si="1"/>
        <v>0.14505109911246306</v>
      </c>
    </row>
    <row r="18" spans="1:8" s="8" customFormat="1" ht="8.25">
      <c r="A18" s="31"/>
      <c r="B18" s="43"/>
      <c r="C18" s="44" t="s">
        <v>59</v>
      </c>
      <c r="D18" s="45">
        <v>171473936.59</v>
      </c>
      <c r="E18" s="45">
        <v>0</v>
      </c>
      <c r="F18" s="45">
        <v>0</v>
      </c>
      <c r="G18" s="45">
        <f t="shared" si="2"/>
        <v>171473936.59</v>
      </c>
      <c r="H18" s="35">
        <f t="shared" si="1"/>
        <v>0</v>
      </c>
    </row>
    <row r="19" spans="1:8" s="10" customFormat="1" ht="8.25">
      <c r="A19" s="31"/>
      <c r="B19" s="43"/>
      <c r="C19" s="46" t="s">
        <v>14</v>
      </c>
      <c r="D19" s="26">
        <f>SUM(D13:D18)</f>
        <v>3950000000.0000005</v>
      </c>
      <c r="E19" s="26">
        <f>SUM(E13:E18)</f>
        <v>977378403.1999999</v>
      </c>
      <c r="F19" s="26">
        <f>SUM(F13:F18)</f>
        <v>234682813.37</v>
      </c>
      <c r="G19" s="26">
        <f>SUM(G13:G18)</f>
        <v>2737938783.4300003</v>
      </c>
      <c r="H19" s="38">
        <f aca="true" t="shared" si="3" ref="H19:H27">(E19+F19)/D19</f>
        <v>0.3068509409037974</v>
      </c>
    </row>
    <row r="20" spans="1:8" s="8" customFormat="1" ht="8.25">
      <c r="A20" s="31">
        <v>3</v>
      </c>
      <c r="B20" s="43" t="s">
        <v>40</v>
      </c>
      <c r="C20" s="44" t="s">
        <v>33</v>
      </c>
      <c r="D20" s="45">
        <v>556223738.37</v>
      </c>
      <c r="E20" s="45">
        <v>283402892.73</v>
      </c>
      <c r="F20" s="45">
        <v>95994010.4</v>
      </c>
      <c r="G20" s="45">
        <f>D20-E20-F20</f>
        <v>176826835.23999998</v>
      </c>
      <c r="H20" s="35">
        <f t="shared" si="3"/>
        <v>0.6820940512927645</v>
      </c>
    </row>
    <row r="21" spans="1:8" s="8" customFormat="1" ht="8.25">
      <c r="A21" s="31"/>
      <c r="B21" s="43"/>
      <c r="C21" s="44" t="s">
        <v>34</v>
      </c>
      <c r="D21" s="45">
        <v>12624848</v>
      </c>
      <c r="E21" s="45">
        <v>609108</v>
      </c>
      <c r="F21" s="45">
        <v>1324021.45</v>
      </c>
      <c r="G21" s="45">
        <f>D21-E21-F21</f>
        <v>10691718.55</v>
      </c>
      <c r="H21" s="35">
        <f t="shared" si="3"/>
        <v>0.15312100787272845</v>
      </c>
    </row>
    <row r="22" spans="1:8" s="8" customFormat="1" ht="8.25">
      <c r="A22" s="31"/>
      <c r="B22" s="43"/>
      <c r="C22" s="44" t="s">
        <v>35</v>
      </c>
      <c r="D22" s="45">
        <v>4298831330.57</v>
      </c>
      <c r="E22" s="45">
        <v>2193377622.32</v>
      </c>
      <c r="F22" s="45">
        <v>0</v>
      </c>
      <c r="G22" s="45">
        <f>D22-E22-F22</f>
        <v>2105453708.2499995</v>
      </c>
      <c r="H22" s="35">
        <f t="shared" si="3"/>
        <v>0.5102264903306106</v>
      </c>
    </row>
    <row r="23" spans="1:8" s="8" customFormat="1" ht="8.25">
      <c r="A23" s="31"/>
      <c r="B23" s="43"/>
      <c r="C23" s="44" t="s">
        <v>36</v>
      </c>
      <c r="D23" s="45">
        <v>16821629398.04</v>
      </c>
      <c r="E23" s="45">
        <v>1967756281.75</v>
      </c>
      <c r="F23" s="45">
        <v>1512690272.93</v>
      </c>
      <c r="G23" s="45">
        <f>D23-E23-F23</f>
        <v>13341182843.36</v>
      </c>
      <c r="H23" s="35">
        <f t="shared" si="3"/>
        <v>0.20690305750556662</v>
      </c>
    </row>
    <row r="24" spans="1:8" s="8" customFormat="1" ht="8.25">
      <c r="A24" s="31"/>
      <c r="B24" s="43"/>
      <c r="C24" s="44" t="s">
        <v>38</v>
      </c>
      <c r="D24" s="34">
        <v>663823130.57</v>
      </c>
      <c r="E24" s="45">
        <v>342528367.97</v>
      </c>
      <c r="F24" s="45">
        <v>0</v>
      </c>
      <c r="G24" s="45">
        <f>D24-E24-F24</f>
        <v>321294762.6</v>
      </c>
      <c r="H24" s="35">
        <f t="shared" si="3"/>
        <v>0.515993420831666</v>
      </c>
    </row>
    <row r="25" spans="1:8" s="10" customFormat="1" ht="8.25">
      <c r="A25" s="31"/>
      <c r="B25" s="43"/>
      <c r="C25" s="46" t="s">
        <v>14</v>
      </c>
      <c r="D25" s="26">
        <f>SUM(D20:D24)</f>
        <v>22353132445.55</v>
      </c>
      <c r="E25" s="26">
        <f>SUM(E20:E24)</f>
        <v>4787674272.77</v>
      </c>
      <c r="F25" s="26">
        <f>SUM(F20:F24)</f>
        <v>1610008304.78</v>
      </c>
      <c r="G25" s="26">
        <f>SUM(G20:G24)</f>
        <v>15955449868</v>
      </c>
      <c r="H25" s="38">
        <f t="shared" si="3"/>
        <v>0.2862096662798432</v>
      </c>
    </row>
    <row r="26" spans="1:8" s="8" customFormat="1" ht="8.25">
      <c r="A26" s="31">
        <v>4</v>
      </c>
      <c r="B26" s="43" t="s">
        <v>16</v>
      </c>
      <c r="C26" s="44" t="s">
        <v>41</v>
      </c>
      <c r="D26" s="45">
        <v>3441747.57</v>
      </c>
      <c r="E26" s="45">
        <v>428851.83</v>
      </c>
      <c r="F26" s="45">
        <v>0</v>
      </c>
      <c r="G26" s="45">
        <f>D26-E26-F26</f>
        <v>3012895.7399999998</v>
      </c>
      <c r="H26" s="35">
        <f t="shared" si="3"/>
        <v>0.12460292955186136</v>
      </c>
    </row>
    <row r="27" spans="1:8" s="10" customFormat="1" ht="8.25">
      <c r="A27" s="31"/>
      <c r="B27" s="43"/>
      <c r="C27" s="46" t="s">
        <v>14</v>
      </c>
      <c r="D27" s="26">
        <f>SUM(D26)</f>
        <v>3441747.57</v>
      </c>
      <c r="E27" s="26">
        <f>SUM(E26)</f>
        <v>428851.83</v>
      </c>
      <c r="F27" s="26">
        <f>SUM(F26)</f>
        <v>0</v>
      </c>
      <c r="G27" s="26">
        <f>SUM(G26)</f>
        <v>3012895.7399999998</v>
      </c>
      <c r="H27" s="38">
        <f t="shared" si="3"/>
        <v>0.12460292955186136</v>
      </c>
    </row>
    <row r="28" spans="1:8" s="8" customFormat="1" ht="8.25">
      <c r="A28" s="31">
        <v>5</v>
      </c>
      <c r="B28" s="43" t="s">
        <v>18</v>
      </c>
      <c r="C28" s="44" t="s">
        <v>32</v>
      </c>
      <c r="D28" s="45">
        <v>3317108702.52</v>
      </c>
      <c r="E28" s="45">
        <v>1630955277.25</v>
      </c>
      <c r="F28" s="45">
        <v>0</v>
      </c>
      <c r="G28" s="45">
        <f aca="true" t="shared" si="4" ref="G28:G34">D28-E28-F28</f>
        <v>1686153425.27</v>
      </c>
      <c r="H28" s="35">
        <f aca="true" t="shared" si="5" ref="H28:H35">(E28+F28)/D28</f>
        <v>0.4916797800478974</v>
      </c>
    </row>
    <row r="29" spans="1:8" s="8" customFormat="1" ht="8.25">
      <c r="A29" s="31"/>
      <c r="B29" s="43"/>
      <c r="C29" s="44" t="s">
        <v>33</v>
      </c>
      <c r="D29" s="45">
        <v>850455397.73</v>
      </c>
      <c r="E29" s="45">
        <v>609693946.82</v>
      </c>
      <c r="F29" s="45">
        <v>216461897.43</v>
      </c>
      <c r="G29" s="45">
        <f t="shared" si="4"/>
        <v>24299553.47999996</v>
      </c>
      <c r="H29" s="35">
        <f t="shared" si="5"/>
        <v>0.9714275980317612</v>
      </c>
    </row>
    <row r="30" spans="1:8" s="8" customFormat="1" ht="8.25">
      <c r="A30" s="31"/>
      <c r="B30" s="43"/>
      <c r="C30" s="44" t="s">
        <v>34</v>
      </c>
      <c r="D30" s="45">
        <v>351495153.57</v>
      </c>
      <c r="E30" s="45">
        <v>79258990.16</v>
      </c>
      <c r="F30" s="45">
        <v>174966403.13</v>
      </c>
      <c r="G30" s="45">
        <f t="shared" si="4"/>
        <v>97269760.27999997</v>
      </c>
      <c r="H30" s="35">
        <f t="shared" si="5"/>
        <v>0.7232685592046754</v>
      </c>
    </row>
    <row r="31" spans="1:8" s="8" customFormat="1" ht="8.25">
      <c r="A31" s="31"/>
      <c r="B31" s="43"/>
      <c r="C31" s="44" t="s">
        <v>35</v>
      </c>
      <c r="D31" s="44">
        <v>0</v>
      </c>
      <c r="E31" s="44">
        <v>0</v>
      </c>
      <c r="F31" s="45">
        <v>0</v>
      </c>
      <c r="G31" s="45">
        <f t="shared" si="4"/>
        <v>0</v>
      </c>
      <c r="H31" s="35" t="s">
        <v>47</v>
      </c>
    </row>
    <row r="32" spans="1:8" s="8" customFormat="1" ht="8.25">
      <c r="A32" s="31"/>
      <c r="B32" s="43"/>
      <c r="C32" s="44" t="s">
        <v>36</v>
      </c>
      <c r="D32" s="45">
        <v>3503755085.36</v>
      </c>
      <c r="E32" s="45">
        <v>471836891.64</v>
      </c>
      <c r="F32" s="45">
        <v>398772532.83</v>
      </c>
      <c r="G32" s="45">
        <f t="shared" si="4"/>
        <v>2633145660.8900003</v>
      </c>
      <c r="H32" s="35">
        <f t="shared" si="5"/>
        <v>0.24847896135997974</v>
      </c>
    </row>
    <row r="33" spans="1:8" s="8" customFormat="1" ht="8.25">
      <c r="A33" s="31"/>
      <c r="B33" s="43"/>
      <c r="C33" s="44" t="s">
        <v>37</v>
      </c>
      <c r="D33" s="45">
        <v>868545704.32</v>
      </c>
      <c r="E33" s="45">
        <v>293021435.4</v>
      </c>
      <c r="F33" s="45">
        <v>0</v>
      </c>
      <c r="G33" s="45">
        <f t="shared" si="4"/>
        <v>575524268.9200001</v>
      </c>
      <c r="H33" s="35">
        <f t="shared" si="5"/>
        <v>0.3373701970346071</v>
      </c>
    </row>
    <row r="34" spans="1:8" s="8" customFormat="1" ht="8.25">
      <c r="A34" s="31"/>
      <c r="B34" s="43"/>
      <c r="C34" s="44" t="s">
        <v>59</v>
      </c>
      <c r="D34" s="45">
        <v>25604000</v>
      </c>
      <c r="E34" s="45">
        <v>0</v>
      </c>
      <c r="F34" s="45">
        <v>0</v>
      </c>
      <c r="G34" s="45">
        <f t="shared" si="4"/>
        <v>25604000</v>
      </c>
      <c r="H34" s="35">
        <f t="shared" si="5"/>
        <v>0</v>
      </c>
    </row>
    <row r="35" spans="1:8" s="10" customFormat="1" ht="8.25">
      <c r="A35" s="31"/>
      <c r="B35" s="43"/>
      <c r="C35" s="46" t="s">
        <v>14</v>
      </c>
      <c r="D35" s="26">
        <f>SUM(D28:D34)</f>
        <v>8916964043.5</v>
      </c>
      <c r="E35" s="26">
        <f>SUM(E28:E34)</f>
        <v>3084766541.27</v>
      </c>
      <c r="F35" s="26">
        <f>SUM(F28:F34)</f>
        <v>790200833.39</v>
      </c>
      <c r="G35" s="26">
        <f>SUM(G28:G34)</f>
        <v>5041996668.84</v>
      </c>
      <c r="H35" s="38">
        <f t="shared" si="5"/>
        <v>0.43456128742435024</v>
      </c>
    </row>
    <row r="36" spans="1:8" s="8" customFormat="1" ht="8.25">
      <c r="A36" s="31">
        <v>6</v>
      </c>
      <c r="B36" s="43" t="s">
        <v>22</v>
      </c>
      <c r="C36" s="44" t="s">
        <v>32</v>
      </c>
      <c r="D36" s="45">
        <v>226915034.75</v>
      </c>
      <c r="E36" s="45">
        <v>89420095.73</v>
      </c>
      <c r="F36" s="45">
        <v>0</v>
      </c>
      <c r="G36" s="45">
        <f aca="true" t="shared" si="6" ref="G36:G41">D36-E36-F36</f>
        <v>137494939.01999998</v>
      </c>
      <c r="H36" s="35">
        <f aca="true" t="shared" si="7" ref="H36:H41">(E36+F36)/D36</f>
        <v>0.3940686249746173</v>
      </c>
    </row>
    <row r="37" spans="1:8" s="8" customFormat="1" ht="8.25">
      <c r="A37" s="31"/>
      <c r="B37" s="43"/>
      <c r="C37" s="44" t="s">
        <v>33</v>
      </c>
      <c r="D37" s="45">
        <v>149282842.56</v>
      </c>
      <c r="E37" s="45">
        <v>46054809.93</v>
      </c>
      <c r="F37" s="45">
        <v>1684522.24</v>
      </c>
      <c r="G37" s="45">
        <f t="shared" si="6"/>
        <v>101543510.39</v>
      </c>
      <c r="H37" s="35">
        <f t="shared" si="7"/>
        <v>0.31979115182518403</v>
      </c>
    </row>
    <row r="38" spans="1:8" s="8" customFormat="1" ht="8.25">
      <c r="A38" s="31"/>
      <c r="B38" s="43"/>
      <c r="C38" s="44" t="s">
        <v>34</v>
      </c>
      <c r="D38" s="45">
        <v>28466826.52</v>
      </c>
      <c r="E38" s="45">
        <v>7253378.86</v>
      </c>
      <c r="F38" s="45">
        <v>0</v>
      </c>
      <c r="G38" s="45">
        <f t="shared" si="6"/>
        <v>21213447.66</v>
      </c>
      <c r="H38" s="35">
        <f t="shared" si="7"/>
        <v>0.2548011052410067</v>
      </c>
    </row>
    <row r="39" spans="1:8" s="8" customFormat="1" ht="8.25">
      <c r="A39" s="31"/>
      <c r="B39" s="43"/>
      <c r="C39" s="44" t="s">
        <v>36</v>
      </c>
      <c r="D39" s="45">
        <v>25496827.51</v>
      </c>
      <c r="E39" s="45">
        <v>749451.8</v>
      </c>
      <c r="F39" s="45">
        <v>3353927.35</v>
      </c>
      <c r="G39" s="45">
        <f t="shared" si="6"/>
        <v>21393448.36</v>
      </c>
      <c r="H39" s="35">
        <f t="shared" si="7"/>
        <v>0.16093685178638917</v>
      </c>
    </row>
    <row r="40" spans="1:8" s="8" customFormat="1" ht="8.25">
      <c r="A40" s="31"/>
      <c r="B40" s="43"/>
      <c r="C40" s="44" t="s">
        <v>37</v>
      </c>
      <c r="D40" s="45">
        <v>38654485.07</v>
      </c>
      <c r="E40" s="45">
        <v>7115664.75</v>
      </c>
      <c r="F40" s="45">
        <v>0</v>
      </c>
      <c r="G40" s="45">
        <f t="shared" si="6"/>
        <v>31538820.32</v>
      </c>
      <c r="H40" s="35">
        <f t="shared" si="7"/>
        <v>0.1840838065004393</v>
      </c>
    </row>
    <row r="41" spans="1:8" s="8" customFormat="1" ht="8.25">
      <c r="A41" s="31"/>
      <c r="B41" s="43"/>
      <c r="C41" s="44" t="s">
        <v>59</v>
      </c>
      <c r="D41" s="45">
        <v>1183983.59</v>
      </c>
      <c r="E41" s="45">
        <v>0</v>
      </c>
      <c r="F41" s="45">
        <v>0</v>
      </c>
      <c r="G41" s="45">
        <f t="shared" si="6"/>
        <v>1183983.59</v>
      </c>
      <c r="H41" s="35">
        <f t="shared" si="7"/>
        <v>0</v>
      </c>
    </row>
    <row r="42" spans="1:8" s="10" customFormat="1" ht="8.25">
      <c r="A42" s="31"/>
      <c r="B42" s="43"/>
      <c r="C42" s="46" t="s">
        <v>14</v>
      </c>
      <c r="D42" s="26">
        <f>SUM(D36:D41)</f>
        <v>469999999.99999994</v>
      </c>
      <c r="E42" s="26">
        <f>SUM(E36:E41)</f>
        <v>150593401.07000002</v>
      </c>
      <c r="F42" s="26">
        <f>SUM(F36:F41)</f>
        <v>5038449.59</v>
      </c>
      <c r="G42" s="26">
        <f>SUM(G36:G41)</f>
        <v>314368149.3399999</v>
      </c>
      <c r="H42" s="38">
        <f aca="true" t="shared" si="8" ref="H42:H50">(E42+F42)/D42</f>
        <v>0.33113159714893625</v>
      </c>
    </row>
    <row r="43" spans="1:8" s="8" customFormat="1" ht="16.5">
      <c r="A43" s="31">
        <v>7</v>
      </c>
      <c r="B43" s="43" t="s">
        <v>58</v>
      </c>
      <c r="C43" s="44" t="s">
        <v>32</v>
      </c>
      <c r="D43" s="45">
        <v>1538915238.47</v>
      </c>
      <c r="E43" s="45">
        <v>481927527.38</v>
      </c>
      <c r="F43" s="45">
        <v>0</v>
      </c>
      <c r="G43" s="45">
        <f aca="true" t="shared" si="9" ref="G43:G49">D43-E43-F43</f>
        <v>1056987711.09</v>
      </c>
      <c r="H43" s="35">
        <f t="shared" si="8"/>
        <v>0.313160540186174</v>
      </c>
    </row>
    <row r="44" spans="1:8" s="8" customFormat="1" ht="8.25">
      <c r="A44" s="31"/>
      <c r="B44" s="43"/>
      <c r="C44" s="44" t="s">
        <v>33</v>
      </c>
      <c r="D44" s="45">
        <v>423442976.75</v>
      </c>
      <c r="E44" s="45">
        <v>73723747.59</v>
      </c>
      <c r="F44" s="45">
        <v>6979966.7</v>
      </c>
      <c r="G44" s="45">
        <f t="shared" si="9"/>
        <v>342739262.46</v>
      </c>
      <c r="H44" s="35">
        <f t="shared" si="8"/>
        <v>0.19058933249859364</v>
      </c>
    </row>
    <row r="45" spans="1:8" s="8" customFormat="1" ht="8.25">
      <c r="A45" s="31"/>
      <c r="B45" s="43"/>
      <c r="C45" s="44" t="s">
        <v>34</v>
      </c>
      <c r="D45" s="45">
        <v>39798593.48</v>
      </c>
      <c r="E45" s="45">
        <v>9061080.04</v>
      </c>
      <c r="F45" s="45">
        <v>7183.95</v>
      </c>
      <c r="G45" s="45">
        <f t="shared" si="9"/>
        <v>30730329.49</v>
      </c>
      <c r="H45" s="35">
        <f t="shared" si="8"/>
        <v>0.22785388118193364</v>
      </c>
    </row>
    <row r="46" spans="1:8" s="8" customFormat="1" ht="8.25">
      <c r="A46" s="31"/>
      <c r="B46" s="43"/>
      <c r="C46" s="44" t="s">
        <v>35</v>
      </c>
      <c r="D46" s="44">
        <v>0</v>
      </c>
      <c r="E46" s="45">
        <v>0</v>
      </c>
      <c r="F46" s="45">
        <v>0</v>
      </c>
      <c r="G46" s="45">
        <f t="shared" si="9"/>
        <v>0</v>
      </c>
      <c r="H46" s="35" t="s">
        <v>47</v>
      </c>
    </row>
    <row r="47" spans="1:8" s="8" customFormat="1" ht="8.25">
      <c r="A47" s="31"/>
      <c r="B47" s="43"/>
      <c r="C47" s="44" t="s">
        <v>36</v>
      </c>
      <c r="D47" s="45">
        <v>65978984.8</v>
      </c>
      <c r="E47" s="45">
        <v>5323256.85</v>
      </c>
      <c r="F47" s="45">
        <v>3861212.21</v>
      </c>
      <c r="G47" s="45">
        <f t="shared" si="9"/>
        <v>56794515.739999995</v>
      </c>
      <c r="H47" s="35">
        <f t="shared" si="8"/>
        <v>0.13920294602653538</v>
      </c>
    </row>
    <row r="48" spans="1:8" s="8" customFormat="1" ht="8.25">
      <c r="A48" s="31"/>
      <c r="B48" s="43"/>
      <c r="C48" s="44" t="s">
        <v>37</v>
      </c>
      <c r="D48" s="45">
        <v>131864206.5</v>
      </c>
      <c r="E48" s="45">
        <v>23917011.1</v>
      </c>
      <c r="F48" s="45">
        <v>0</v>
      </c>
      <c r="G48" s="45">
        <f t="shared" si="9"/>
        <v>107947195.4</v>
      </c>
      <c r="H48" s="35">
        <f t="shared" si="8"/>
        <v>0.1813760665977238</v>
      </c>
    </row>
    <row r="49" spans="1:8" s="8" customFormat="1" ht="8.25">
      <c r="A49" s="31"/>
      <c r="B49" s="43"/>
      <c r="C49" s="44" t="s">
        <v>59</v>
      </c>
      <c r="D49" s="45">
        <v>0</v>
      </c>
      <c r="E49" s="45">
        <v>0</v>
      </c>
      <c r="F49" s="45">
        <v>0</v>
      </c>
      <c r="G49" s="45">
        <f t="shared" si="9"/>
        <v>0</v>
      </c>
      <c r="H49" s="35" t="s">
        <v>47</v>
      </c>
    </row>
    <row r="50" spans="1:10" s="10" customFormat="1" ht="8.25">
      <c r="A50" s="31"/>
      <c r="B50" s="43"/>
      <c r="C50" s="46" t="s">
        <v>14</v>
      </c>
      <c r="D50" s="26">
        <f>SUM(D43:D49)</f>
        <v>2200000000</v>
      </c>
      <c r="E50" s="26">
        <f>SUM(E43:E49)</f>
        <v>593952622.96</v>
      </c>
      <c r="F50" s="26">
        <f>SUM(F43:F49)</f>
        <v>10848362.86</v>
      </c>
      <c r="G50" s="26">
        <f>SUM(G43:G49)</f>
        <v>1595199014.18</v>
      </c>
      <c r="H50" s="38">
        <f t="shared" si="8"/>
        <v>0.27490953900909093</v>
      </c>
      <c r="J50" s="9"/>
    </row>
    <row r="51" spans="1:8" s="8" customFormat="1" ht="16.5">
      <c r="A51" s="31">
        <v>8</v>
      </c>
      <c r="B51" s="43" t="s">
        <v>60</v>
      </c>
      <c r="C51" s="44" t="s">
        <v>32</v>
      </c>
      <c r="D51" s="45">
        <v>322797467.39</v>
      </c>
      <c r="E51" s="45">
        <v>153021813.91</v>
      </c>
      <c r="F51" s="45">
        <v>0</v>
      </c>
      <c r="G51" s="45">
        <f aca="true" t="shared" si="10" ref="G51:G56">D51-E51-F51</f>
        <v>169775653.48</v>
      </c>
      <c r="H51" s="35">
        <f>(E51+F51)/D51</f>
        <v>0.4740489916084778</v>
      </c>
    </row>
    <row r="52" spans="1:8" s="8" customFormat="1" ht="8.25">
      <c r="A52" s="31"/>
      <c r="B52" s="43"/>
      <c r="C52" s="44" t="s">
        <v>33</v>
      </c>
      <c r="D52" s="45">
        <v>454133650.29</v>
      </c>
      <c r="E52" s="45">
        <v>81252806.7</v>
      </c>
      <c r="F52" s="45">
        <v>60046205.44</v>
      </c>
      <c r="G52" s="45">
        <f t="shared" si="10"/>
        <v>312834638.15000004</v>
      </c>
      <c r="H52" s="35">
        <f aca="true" t="shared" si="11" ref="H52:H57">(E52+F52)/D52</f>
        <v>0.3111397097523371</v>
      </c>
    </row>
    <row r="53" spans="1:8" s="8" customFormat="1" ht="8.25">
      <c r="A53" s="31"/>
      <c r="B53" s="43"/>
      <c r="C53" s="44" t="s">
        <v>34</v>
      </c>
      <c r="D53" s="45">
        <v>274389812.97</v>
      </c>
      <c r="E53" s="45">
        <v>93891960.84</v>
      </c>
      <c r="F53" s="45">
        <v>16906980.31</v>
      </c>
      <c r="G53" s="45">
        <f t="shared" si="10"/>
        <v>163590871.82000002</v>
      </c>
      <c r="H53" s="35">
        <f t="shared" si="11"/>
        <v>0.4038012196980288</v>
      </c>
    </row>
    <row r="54" spans="1:8" s="8" customFormat="1" ht="8.25">
      <c r="A54" s="31"/>
      <c r="B54" s="43"/>
      <c r="C54" s="44" t="s">
        <v>36</v>
      </c>
      <c r="D54" s="45">
        <v>1490579779.66</v>
      </c>
      <c r="E54" s="45">
        <v>450857107.81</v>
      </c>
      <c r="F54" s="45">
        <v>452699573.62</v>
      </c>
      <c r="G54" s="45">
        <f t="shared" si="10"/>
        <v>587023098.2300001</v>
      </c>
      <c r="H54" s="35">
        <f t="shared" si="11"/>
        <v>0.6061780078863679</v>
      </c>
    </row>
    <row r="55" spans="1:8" s="8" customFormat="1" ht="8.25">
      <c r="A55" s="31"/>
      <c r="B55" s="43"/>
      <c r="C55" s="44" t="s">
        <v>37</v>
      </c>
      <c r="D55" s="45">
        <v>303825908.47</v>
      </c>
      <c r="E55" s="45">
        <v>97912636.78</v>
      </c>
      <c r="F55" s="45">
        <v>0</v>
      </c>
      <c r="G55" s="45">
        <f t="shared" si="10"/>
        <v>205913271.69000003</v>
      </c>
      <c r="H55" s="35">
        <f>(E55+F55)/D55</f>
        <v>0.32226559371801555</v>
      </c>
    </row>
    <row r="56" spans="1:8" s="8" customFormat="1" ht="8.25">
      <c r="A56" s="31"/>
      <c r="B56" s="43"/>
      <c r="C56" s="44" t="s">
        <v>59</v>
      </c>
      <c r="D56" s="45">
        <v>270033066.22</v>
      </c>
      <c r="E56" s="45">
        <v>0</v>
      </c>
      <c r="F56" s="45">
        <v>0</v>
      </c>
      <c r="G56" s="45">
        <f t="shared" si="10"/>
        <v>270033066.22</v>
      </c>
      <c r="H56" s="35">
        <f>(E56+F56)/D56</f>
        <v>0</v>
      </c>
    </row>
    <row r="57" spans="1:8" s="10" customFormat="1" ht="8.25">
      <c r="A57" s="31"/>
      <c r="B57" s="43"/>
      <c r="C57" s="46" t="s">
        <v>14</v>
      </c>
      <c r="D57" s="26">
        <f>SUM(D51:D56)</f>
        <v>3115759685.000001</v>
      </c>
      <c r="E57" s="26">
        <f>SUM(E51:E56)</f>
        <v>876936326.04</v>
      </c>
      <c r="F57" s="26">
        <f>SUM(F51:F56)</f>
        <v>529652759.37</v>
      </c>
      <c r="G57" s="26">
        <f>SUM(G51:G56)</f>
        <v>1709170599.5900004</v>
      </c>
      <c r="H57" s="38">
        <f t="shared" si="11"/>
        <v>0.45144338062452316</v>
      </c>
    </row>
    <row r="58" spans="1:8" s="8" customFormat="1" ht="16.5">
      <c r="A58" s="31">
        <v>9</v>
      </c>
      <c r="B58" s="43" t="s">
        <v>24</v>
      </c>
      <c r="C58" s="44" t="s">
        <v>32</v>
      </c>
      <c r="D58" s="45">
        <v>1759437372.58</v>
      </c>
      <c r="E58" s="45">
        <v>768488833.07</v>
      </c>
      <c r="F58" s="45">
        <v>0</v>
      </c>
      <c r="G58" s="45">
        <f aca="true" t="shared" si="12" ref="G58:G63">D58-E58-F58</f>
        <v>990948539.5099999</v>
      </c>
      <c r="H58" s="35">
        <f>(E58+F58)/D58</f>
        <v>0.4367810102516494</v>
      </c>
    </row>
    <row r="59" spans="1:8" s="8" customFormat="1" ht="8.25">
      <c r="A59" s="31"/>
      <c r="B59" s="43"/>
      <c r="C59" s="44" t="s">
        <v>33</v>
      </c>
      <c r="D59" s="45">
        <v>237108815.63</v>
      </c>
      <c r="E59" s="45">
        <v>42096705</v>
      </c>
      <c r="F59" s="45">
        <v>14024174.4</v>
      </c>
      <c r="G59" s="45">
        <f t="shared" si="12"/>
        <v>180987936.23</v>
      </c>
      <c r="H59" s="35">
        <f aca="true" t="shared" si="13" ref="H59:H64">(E59+F59)/D59</f>
        <v>0.23668828698286218</v>
      </c>
    </row>
    <row r="60" spans="1:8" s="8" customFormat="1" ht="8.25">
      <c r="A60" s="31"/>
      <c r="B60" s="43"/>
      <c r="C60" s="44" t="s">
        <v>34</v>
      </c>
      <c r="D60" s="45">
        <v>38295605.9</v>
      </c>
      <c r="E60" s="45">
        <v>19998695.6</v>
      </c>
      <c r="F60" s="45">
        <v>1185466.25</v>
      </c>
      <c r="G60" s="45">
        <f t="shared" si="12"/>
        <v>17111444.049999997</v>
      </c>
      <c r="H60" s="35">
        <f>(E60+F60)/D60</f>
        <v>0.5531747403427295</v>
      </c>
    </row>
    <row r="61" spans="1:8" s="8" customFormat="1" ht="8.25">
      <c r="A61" s="31"/>
      <c r="B61" s="43"/>
      <c r="C61" s="44" t="s">
        <v>36</v>
      </c>
      <c r="D61" s="45">
        <v>998844792.79</v>
      </c>
      <c r="E61" s="45">
        <v>531436767.73</v>
      </c>
      <c r="F61" s="45">
        <v>656730539.68</v>
      </c>
      <c r="G61" s="45">
        <f t="shared" si="12"/>
        <v>-189322514.62</v>
      </c>
      <c r="H61" s="35">
        <f t="shared" si="13"/>
        <v>1.1895414742977026</v>
      </c>
    </row>
    <row r="62" spans="1:8" s="8" customFormat="1" ht="8.25">
      <c r="A62" s="31"/>
      <c r="B62" s="43"/>
      <c r="C62" s="44" t="s">
        <v>37</v>
      </c>
      <c r="D62" s="45">
        <v>371846313.92</v>
      </c>
      <c r="E62" s="45">
        <v>268094982.2</v>
      </c>
      <c r="F62" s="45">
        <v>0</v>
      </c>
      <c r="G62" s="45">
        <f t="shared" si="12"/>
        <v>103751331.72000003</v>
      </c>
      <c r="H62" s="35">
        <f t="shared" si="13"/>
        <v>0.7209832991854765</v>
      </c>
    </row>
    <row r="63" spans="1:8" s="8" customFormat="1" ht="8.25">
      <c r="A63" s="31"/>
      <c r="B63" s="43"/>
      <c r="C63" s="44" t="s">
        <v>59</v>
      </c>
      <c r="D63" s="45">
        <v>0</v>
      </c>
      <c r="E63" s="45">
        <v>0</v>
      </c>
      <c r="F63" s="45">
        <v>0</v>
      </c>
      <c r="G63" s="45">
        <f t="shared" si="12"/>
        <v>0</v>
      </c>
      <c r="H63" s="35" t="s">
        <v>47</v>
      </c>
    </row>
    <row r="64" spans="1:8" s="10" customFormat="1" ht="8.25">
      <c r="A64" s="31"/>
      <c r="B64" s="43"/>
      <c r="C64" s="46" t="s">
        <v>14</v>
      </c>
      <c r="D64" s="26">
        <f>SUM(D58:D63)</f>
        <v>3405532900.82</v>
      </c>
      <c r="E64" s="26">
        <f>SUM(E58:E63)</f>
        <v>1630115983.6000001</v>
      </c>
      <c r="F64" s="26">
        <f>SUM(F58:F63)</f>
        <v>671940180.3299999</v>
      </c>
      <c r="G64" s="26">
        <f>SUM(G58:G63)</f>
        <v>1103476736.8899999</v>
      </c>
      <c r="H64" s="38">
        <f t="shared" si="13"/>
        <v>0.6759753116393914</v>
      </c>
    </row>
    <row r="65" spans="1:8" s="8" customFormat="1" ht="16.5">
      <c r="A65" s="31">
        <v>10</v>
      </c>
      <c r="B65" s="43" t="s">
        <v>61</v>
      </c>
      <c r="C65" s="44" t="s">
        <v>33</v>
      </c>
      <c r="D65" s="45">
        <v>4034820.29</v>
      </c>
      <c r="E65" s="45">
        <v>0</v>
      </c>
      <c r="F65" s="45">
        <v>2471795.34</v>
      </c>
      <c r="G65" s="45">
        <f>D65-E65-F65</f>
        <v>1563024.9500000002</v>
      </c>
      <c r="H65" s="35">
        <f>(E65+F65)/D65</f>
        <v>0.6126159685788632</v>
      </c>
    </row>
    <row r="66" spans="1:8" s="8" customFormat="1" ht="8.25">
      <c r="A66" s="31"/>
      <c r="B66" s="44"/>
      <c r="C66" s="44" t="s">
        <v>36</v>
      </c>
      <c r="D66" s="45">
        <v>830371164.56</v>
      </c>
      <c r="E66" s="45">
        <v>697360326.8</v>
      </c>
      <c r="F66" s="45">
        <v>8135418.15</v>
      </c>
      <c r="G66" s="45">
        <f>D66-E66-F66</f>
        <v>124875419.60999998</v>
      </c>
      <c r="H66" s="35">
        <f>(E66+F66)/D66</f>
        <v>0.8496149373441099</v>
      </c>
    </row>
    <row r="67" spans="1:8" s="10" customFormat="1" ht="8.25">
      <c r="A67" s="31"/>
      <c r="B67" s="46"/>
      <c r="C67" s="46" t="s">
        <v>14</v>
      </c>
      <c r="D67" s="26">
        <f>SUM(D65:D66)</f>
        <v>834405984.8499999</v>
      </c>
      <c r="E67" s="26">
        <f>SUM(E65:E66)</f>
        <v>697360326.8</v>
      </c>
      <c r="F67" s="26">
        <f>SUM(F65:F66)</f>
        <v>10607213.49</v>
      </c>
      <c r="G67" s="26">
        <f>SUM(G65:G66)</f>
        <v>126438444.55999999</v>
      </c>
      <c r="H67" s="38">
        <v>0</v>
      </c>
    </row>
    <row r="68" spans="1:8" s="57" customFormat="1" ht="15" customHeight="1">
      <c r="A68" s="55"/>
      <c r="B68" s="54"/>
      <c r="C68" s="54" t="s">
        <v>26</v>
      </c>
      <c r="D68" s="56">
        <f>D12+D19+D25+D27+D35+D42+D50+D57+D64+D67</f>
        <v>338944982447.19995</v>
      </c>
      <c r="E68" s="56">
        <f>E12+E19+E25+E27+E35+E42+E50+E57+E64+E67</f>
        <v>155172438161.8</v>
      </c>
      <c r="F68" s="56">
        <f>F12+F19+F25+F27+F35+F42+F50+F57+F64+F67</f>
        <v>11276278833.26</v>
      </c>
      <c r="G68" s="56">
        <f>G12+G19+G25+G27+G35+G42+G50+G57+G64+G67</f>
        <v>172496265452.13998</v>
      </c>
      <c r="H68" s="49">
        <f>(E68+F68)/D68</f>
        <v>0.49107886416636654</v>
      </c>
    </row>
    <row r="69" ht="8.25">
      <c r="D69" s="5"/>
    </row>
  </sheetData>
  <sheetProtection/>
  <mergeCells count="2">
    <mergeCell ref="A4:B4"/>
    <mergeCell ref="A3:G3"/>
  </mergeCells>
  <printOptions/>
  <pageMargins left="0.7" right="0.7" top="0.75" bottom="0.75" header="0.3" footer="0.3"/>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2:F17"/>
  <sheetViews>
    <sheetView tabSelected="1" zoomScale="126" zoomScaleNormal="126" zoomScalePageLayoutView="0" workbookViewId="0" topLeftCell="A1">
      <selection activeCell="B16" sqref="B16"/>
    </sheetView>
  </sheetViews>
  <sheetFormatPr defaultColWidth="11.421875" defaultRowHeight="15"/>
  <cols>
    <col min="1" max="1" width="33.00390625" style="1" customWidth="1"/>
    <col min="2" max="2" width="18.7109375" style="1" customWidth="1"/>
    <col min="3" max="3" width="19.7109375" style="1" customWidth="1"/>
    <col min="4" max="4" width="17.28125" style="1" customWidth="1"/>
    <col min="5" max="5" width="18.7109375" style="1" customWidth="1"/>
    <col min="6" max="6" width="12.28125" style="1" customWidth="1"/>
    <col min="7" max="16384" width="11.421875" style="1" customWidth="1"/>
  </cols>
  <sheetData>
    <row r="2" ht="9.75">
      <c r="E2" s="2"/>
    </row>
    <row r="3" spans="1:6" s="21" customFormat="1" ht="15">
      <c r="A3" s="80" t="s">
        <v>65</v>
      </c>
      <c r="B3" s="81"/>
      <c r="C3" s="81"/>
      <c r="D3" s="81"/>
      <c r="E3" s="81"/>
      <c r="F3" s="82"/>
    </row>
    <row r="4" spans="1:6" ht="30.75" thickBot="1">
      <c r="A4" s="67" t="s">
        <v>1</v>
      </c>
      <c r="B4" s="64" t="s">
        <v>2</v>
      </c>
      <c r="C4" s="64" t="s">
        <v>29</v>
      </c>
      <c r="D4" s="64" t="s">
        <v>30</v>
      </c>
      <c r="E4" s="64" t="s">
        <v>31</v>
      </c>
      <c r="F4" s="66" t="s">
        <v>72</v>
      </c>
    </row>
    <row r="5" spans="1:6" ht="9.75">
      <c r="A5" s="22" t="s">
        <v>32</v>
      </c>
      <c r="B5" s="16">
        <v>213125053463.15</v>
      </c>
      <c r="C5" s="16">
        <v>113442408241.04</v>
      </c>
      <c r="D5" s="16">
        <v>0</v>
      </c>
      <c r="E5" s="16">
        <f>B5-(C5+D5)</f>
        <v>99682645222.11</v>
      </c>
      <c r="F5" s="17">
        <f>(C5+D5)/B5</f>
        <v>0.5322809608615748</v>
      </c>
    </row>
    <row r="6" spans="1:6" ht="9.75">
      <c r="A6" s="22" t="s">
        <v>33</v>
      </c>
      <c r="B6" s="16">
        <v>20994743229.98</v>
      </c>
      <c r="C6" s="16">
        <v>7588946450.66</v>
      </c>
      <c r="D6" s="16">
        <v>3185517206.52</v>
      </c>
      <c r="E6" s="16">
        <f aca="true" t="shared" si="0" ref="E6:E13">B6-(C6+D6)</f>
        <v>10220279572.8</v>
      </c>
      <c r="F6" s="17">
        <f aca="true" t="shared" si="1" ref="F6:F14">(C6+D6)/B6</f>
        <v>0.5131981629474905</v>
      </c>
    </row>
    <row r="7" spans="1:6" ht="9.75">
      <c r="A7" s="22" t="s">
        <v>34</v>
      </c>
      <c r="B7" s="16">
        <v>7000500040.44</v>
      </c>
      <c r="C7" s="16">
        <v>1584163234.75</v>
      </c>
      <c r="D7" s="16">
        <v>988545290.39</v>
      </c>
      <c r="E7" s="16">
        <f t="shared" si="0"/>
        <v>4427791515.299999</v>
      </c>
      <c r="F7" s="17">
        <f t="shared" si="1"/>
        <v>0.367503536929956</v>
      </c>
    </row>
    <row r="8" spans="1:6" ht="9.75">
      <c r="A8" s="22" t="s">
        <v>35</v>
      </c>
      <c r="B8" s="16">
        <v>4442749279.59</v>
      </c>
      <c r="C8" s="16">
        <v>2241191197.81</v>
      </c>
      <c r="D8" s="16">
        <v>0</v>
      </c>
      <c r="E8" s="16">
        <f t="shared" si="0"/>
        <v>2201558081.78</v>
      </c>
      <c r="F8" s="17">
        <f t="shared" si="1"/>
        <v>0.5044604268140984</v>
      </c>
    </row>
    <row r="9" spans="1:6" ht="9.75">
      <c r="A9" s="22" t="s">
        <v>41</v>
      </c>
      <c r="B9" s="16">
        <v>3441747.57</v>
      </c>
      <c r="C9" s="16">
        <v>428851.83</v>
      </c>
      <c r="D9" s="16">
        <v>0</v>
      </c>
      <c r="E9" s="16">
        <f>B9-(C9+D9)</f>
        <v>3012895.7399999998</v>
      </c>
      <c r="F9" s="17">
        <f>(C9+D9)/B9</f>
        <v>0.12460292955186136</v>
      </c>
    </row>
    <row r="10" spans="1:6" ht="9.75">
      <c r="A10" s="22" t="s">
        <v>36</v>
      </c>
      <c r="B10" s="16">
        <v>45133142819.05</v>
      </c>
      <c r="C10" s="16">
        <v>7831255483.93</v>
      </c>
      <c r="D10" s="16">
        <v>7049553033.95</v>
      </c>
      <c r="E10" s="16">
        <f t="shared" si="0"/>
        <v>30252334301.170002</v>
      </c>
      <c r="F10" s="17">
        <f t="shared" si="1"/>
        <v>0.32970911371142186</v>
      </c>
    </row>
    <row r="11" spans="1:6" ht="9.75">
      <c r="A11" s="22" t="s">
        <v>37</v>
      </c>
      <c r="B11" s="16">
        <v>47113233750.45</v>
      </c>
      <c r="C11" s="16">
        <v>22141516333.81</v>
      </c>
      <c r="D11" s="16">
        <v>52663302.4</v>
      </c>
      <c r="E11" s="16">
        <f t="shared" si="0"/>
        <v>24919054114.239994</v>
      </c>
      <c r="F11" s="17">
        <f t="shared" si="1"/>
        <v>0.4710816445707894</v>
      </c>
    </row>
    <row r="12" spans="1:6" ht="9.75">
      <c r="A12" s="22" t="s">
        <v>38</v>
      </c>
      <c r="B12" s="16">
        <v>663823130.57</v>
      </c>
      <c r="C12" s="16">
        <v>342528367.97</v>
      </c>
      <c r="D12" s="16">
        <v>0</v>
      </c>
      <c r="E12" s="16">
        <f t="shared" si="0"/>
        <v>321294762.6</v>
      </c>
      <c r="F12" s="17">
        <f t="shared" si="1"/>
        <v>0.515993420831666</v>
      </c>
    </row>
    <row r="13" spans="1:6" ht="9.75">
      <c r="A13" s="22" t="s">
        <v>39</v>
      </c>
      <c r="B13" s="16">
        <v>468294986.4</v>
      </c>
      <c r="C13" s="16">
        <v>0</v>
      </c>
      <c r="D13" s="16">
        <v>0</v>
      </c>
      <c r="E13" s="16">
        <f t="shared" si="0"/>
        <v>468294986.4</v>
      </c>
      <c r="F13" s="17">
        <f t="shared" si="1"/>
        <v>0</v>
      </c>
    </row>
    <row r="14" spans="1:6" s="20" customFormat="1" ht="15" customHeight="1" thickBot="1">
      <c r="A14" s="51" t="s">
        <v>14</v>
      </c>
      <c r="B14" s="52">
        <f>SUM(B5:B13)</f>
        <v>338944982447.2001</v>
      </c>
      <c r="C14" s="52">
        <f>SUM(C5:C13)</f>
        <v>155172438161.8</v>
      </c>
      <c r="D14" s="52">
        <f>SUM(D5:D13)</f>
        <v>11276278833.26</v>
      </c>
      <c r="E14" s="52">
        <f>SUM(E5:E13)</f>
        <v>172496265452.14</v>
      </c>
      <c r="F14" s="53">
        <f t="shared" si="1"/>
        <v>0.49107886416636637</v>
      </c>
    </row>
    <row r="17" ht="9.75">
      <c r="E17" s="2"/>
    </row>
  </sheetData>
  <sheetProtection/>
  <mergeCells count="1">
    <mergeCell ref="A3:F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Soto Arce</dc:creator>
  <cp:keywords/>
  <dc:description/>
  <cp:lastModifiedBy>Kattia Castillo Diaz</cp:lastModifiedBy>
  <cp:lastPrinted>2019-10-22T15:52:19Z</cp:lastPrinted>
  <dcterms:created xsi:type="dcterms:W3CDTF">2015-11-05T19:51:25Z</dcterms:created>
  <dcterms:modified xsi:type="dcterms:W3CDTF">2020-07-22T23:23:37Z</dcterms:modified>
  <cp:category/>
  <cp:version/>
  <cp:contentType/>
  <cp:contentStatus/>
</cp:coreProperties>
</file>