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Marco Monge\Desktop\Panoramas 2020\4-INVESTIGACION 1\"/>
    </mc:Choice>
  </mc:AlternateContent>
  <xr:revisionPtr revIDLastSave="0" documentId="13_ncr:1_{CA3DA4E6-EE7F-440F-8C84-A5CF7EE4BFEA}" xr6:coauthVersionLast="47" xr6:coauthVersionMax="47" xr10:uidLastSave="{00000000-0000-0000-0000-000000000000}"/>
  <bookViews>
    <workbookView xWindow="21480" yWindow="-120" windowWidth="21840" windowHeight="13140" xr2:uid="{00000000-000D-0000-FFFF-FFFF00000000}"/>
  </bookViews>
  <sheets>
    <sheet name="Hoja13" sheetId="47" r:id="rId1"/>
    <sheet name="GI-1" sheetId="26" r:id="rId2"/>
    <sheet name="GI-2" sheetId="28" r:id="rId3"/>
    <sheet name="GI-3" sheetId="29" r:id="rId4"/>
    <sheet name="GI-4" sheetId="30" r:id="rId5"/>
    <sheet name="GI-5" sheetId="31" r:id="rId6"/>
    <sheet name="I-1" sheetId="32" r:id="rId7"/>
    <sheet name="I-2" sheetId="35" r:id="rId8"/>
    <sheet name="I-3" sheetId="36" r:id="rId9"/>
    <sheet name="I-4" sheetId="37" r:id="rId10"/>
    <sheet name="I-5" sheetId="38" r:id="rId11"/>
    <sheet name="I-6" sheetId="39" r:id="rId12"/>
    <sheet name="I-7" sheetId="40" r:id="rId13"/>
    <sheet name="I-8" sheetId="41" r:id="rId14"/>
    <sheet name="I-9" sheetId="42" r:id="rId15"/>
    <sheet name="I-10" sheetId="43" r:id="rId16"/>
    <sheet name="I-11" sheetId="44" r:id="rId17"/>
    <sheet name="I-12" sheetId="45" r:id="rId18"/>
    <sheet name="I-13" sheetId="46" r:id="rId19"/>
  </sheets>
  <definedNames>
    <definedName name="OLE_LINK2" localSheetId="0">Hoja13!$A$15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46" l="1"/>
  <c r="H11" i="46"/>
  <c r="K11" i="46"/>
  <c r="N11" i="46"/>
  <c r="Q11" i="46"/>
  <c r="T11" i="46"/>
  <c r="W11" i="46"/>
  <c r="Z11" i="46"/>
  <c r="AA11" i="46" s="1"/>
  <c r="AC11" i="46"/>
  <c r="AF11" i="46"/>
  <c r="AI11" i="46"/>
  <c r="AL11" i="46"/>
  <c r="AO11" i="46"/>
  <c r="C12" i="46"/>
  <c r="F12" i="46"/>
  <c r="I12" i="46"/>
  <c r="L12" i="46"/>
  <c r="O12" i="46"/>
  <c r="R12" i="46"/>
  <c r="U12" i="46"/>
  <c r="X12" i="46"/>
  <c r="AA12" i="46"/>
  <c r="AD12" i="46"/>
  <c r="AG12" i="46"/>
  <c r="AJ12" i="46"/>
  <c r="AM12" i="46"/>
  <c r="AP12" i="46"/>
  <c r="B13" i="46"/>
  <c r="B11" i="46" s="1"/>
  <c r="F13" i="46"/>
  <c r="I13" i="46"/>
  <c r="L13" i="46"/>
  <c r="O13" i="46"/>
  <c r="R13" i="46"/>
  <c r="U13" i="46"/>
  <c r="X13" i="46"/>
  <c r="AA13" i="46"/>
  <c r="AD13" i="46"/>
  <c r="AG13" i="46"/>
  <c r="AJ13" i="46"/>
  <c r="AM13" i="46"/>
  <c r="AP13" i="46"/>
  <c r="B14" i="46"/>
  <c r="C14" i="46"/>
  <c r="F14" i="46"/>
  <c r="I14" i="46"/>
  <c r="L14" i="46"/>
  <c r="O14" i="46"/>
  <c r="R14" i="46"/>
  <c r="U14" i="46"/>
  <c r="X14" i="46"/>
  <c r="AA14" i="46"/>
  <c r="AD14" i="46"/>
  <c r="AG14" i="46"/>
  <c r="AJ14" i="46"/>
  <c r="AM14" i="46"/>
  <c r="AP14" i="46"/>
  <c r="B15" i="46"/>
  <c r="F15" i="46"/>
  <c r="R15" i="46"/>
  <c r="U15" i="46"/>
  <c r="X15" i="46"/>
  <c r="AA15" i="46"/>
  <c r="AD15" i="46"/>
  <c r="AJ15" i="46"/>
  <c r="AP15" i="46"/>
  <c r="B16" i="46"/>
  <c r="C16" i="46"/>
  <c r="F16" i="46"/>
  <c r="I16" i="46"/>
  <c r="L16" i="46"/>
  <c r="O16" i="46"/>
  <c r="R16" i="46"/>
  <c r="U16" i="46"/>
  <c r="X16" i="46"/>
  <c r="AA16" i="46"/>
  <c r="AD16" i="46"/>
  <c r="AG16" i="46"/>
  <c r="AJ16" i="46"/>
  <c r="AM16" i="46"/>
  <c r="AP16" i="46"/>
  <c r="B17" i="46"/>
  <c r="F17" i="46" s="1"/>
  <c r="U17" i="46"/>
  <c r="X17" i="46"/>
  <c r="AA17" i="46"/>
  <c r="AJ17" i="46"/>
  <c r="B18" i="46"/>
  <c r="C18" i="46"/>
  <c r="F18" i="46"/>
  <c r="I18" i="46"/>
  <c r="L18" i="46"/>
  <c r="O18" i="46"/>
  <c r="R18" i="46"/>
  <c r="U18" i="46"/>
  <c r="X18" i="46"/>
  <c r="AA18" i="46"/>
  <c r="AD18" i="46"/>
  <c r="AG18" i="46"/>
  <c r="AJ18" i="46"/>
  <c r="AM18" i="46"/>
  <c r="AP18" i="46"/>
  <c r="B19" i="46"/>
  <c r="U19" i="46" s="1"/>
  <c r="F19" i="46"/>
  <c r="I19" i="46"/>
  <c r="L19" i="46"/>
  <c r="O19" i="46"/>
  <c r="R19" i="46"/>
  <c r="X19" i="46"/>
  <c r="AA19" i="46"/>
  <c r="AD19" i="46"/>
  <c r="AG19" i="46"/>
  <c r="AJ19" i="46"/>
  <c r="AM19" i="46"/>
  <c r="AP19" i="46"/>
  <c r="B20" i="46"/>
  <c r="C20" i="46"/>
  <c r="F20" i="46"/>
  <c r="I20" i="46"/>
  <c r="L20" i="46"/>
  <c r="O20" i="46"/>
  <c r="R20" i="46"/>
  <c r="U20" i="46"/>
  <c r="X20" i="46"/>
  <c r="AA20" i="46"/>
  <c r="AD20" i="46"/>
  <c r="AG20" i="46"/>
  <c r="AJ20" i="46"/>
  <c r="AM20" i="46"/>
  <c r="AP20" i="46"/>
  <c r="B21" i="46"/>
  <c r="R21" i="46" s="1"/>
  <c r="I21" i="46"/>
  <c r="L21" i="46"/>
  <c r="O21" i="46"/>
  <c r="U21" i="46"/>
  <c r="X21" i="46"/>
  <c r="AA21" i="46"/>
  <c r="AD21" i="46"/>
  <c r="AG21" i="46"/>
  <c r="AJ21" i="46"/>
  <c r="AM21" i="46"/>
  <c r="AP21" i="46"/>
  <c r="B22" i="46"/>
  <c r="C22" i="46"/>
  <c r="F22" i="46"/>
  <c r="I22" i="46"/>
  <c r="L22" i="46"/>
  <c r="O22" i="46"/>
  <c r="R22" i="46"/>
  <c r="U22" i="46"/>
  <c r="X22" i="46"/>
  <c r="AA22" i="46"/>
  <c r="AD22" i="46"/>
  <c r="AG22" i="46"/>
  <c r="AJ22" i="46"/>
  <c r="AM22" i="46"/>
  <c r="AP22" i="46"/>
  <c r="B23" i="46"/>
  <c r="C23" i="46" s="1"/>
  <c r="O23" i="46"/>
  <c r="U23" i="46"/>
  <c r="X23" i="46"/>
  <c r="AA23" i="46"/>
  <c r="AD23" i="46"/>
  <c r="AG23" i="46"/>
  <c r="AJ23" i="46"/>
  <c r="AM23" i="46"/>
  <c r="AP23" i="46"/>
  <c r="B24" i="46"/>
  <c r="C24" i="46"/>
  <c r="F24" i="46"/>
  <c r="I24" i="46"/>
  <c r="L24" i="46"/>
  <c r="O24" i="46"/>
  <c r="R24" i="46"/>
  <c r="U24" i="46"/>
  <c r="X24" i="46"/>
  <c r="AA24" i="46"/>
  <c r="AD24" i="46"/>
  <c r="AG24" i="46"/>
  <c r="AJ24" i="46"/>
  <c r="AM24" i="46"/>
  <c r="AP24" i="46"/>
  <c r="B25" i="46"/>
  <c r="F25" i="46" s="1"/>
  <c r="U25" i="46"/>
  <c r="X25" i="46"/>
  <c r="AA25" i="46"/>
  <c r="AD25" i="46"/>
  <c r="AG25" i="46"/>
  <c r="AJ25" i="46"/>
  <c r="AM25" i="46"/>
  <c r="AP25" i="46"/>
  <c r="B26" i="46"/>
  <c r="C26" i="46"/>
  <c r="F26" i="46"/>
  <c r="I26" i="46"/>
  <c r="L26" i="46"/>
  <c r="O26" i="46"/>
  <c r="R26" i="46"/>
  <c r="U26" i="46"/>
  <c r="X26" i="46"/>
  <c r="AA26" i="46"/>
  <c r="AD26" i="46"/>
  <c r="AG26" i="46"/>
  <c r="AJ26" i="46"/>
  <c r="AM26" i="46"/>
  <c r="AP26" i="46"/>
  <c r="B27" i="46"/>
  <c r="U27" i="46" s="1"/>
  <c r="F27" i="46"/>
  <c r="I27" i="46"/>
  <c r="L27" i="46"/>
  <c r="O27" i="46"/>
  <c r="R27" i="46"/>
  <c r="X27" i="46"/>
  <c r="AA27" i="46"/>
  <c r="AD27" i="46"/>
  <c r="AG27" i="46"/>
  <c r="AJ27" i="46"/>
  <c r="AM27" i="46"/>
  <c r="AP27" i="46"/>
  <c r="B28" i="46"/>
  <c r="C28" i="46"/>
  <c r="F28" i="46"/>
  <c r="I28" i="46"/>
  <c r="L28" i="46"/>
  <c r="O28" i="46"/>
  <c r="R28" i="46"/>
  <c r="U28" i="46"/>
  <c r="X28" i="46"/>
  <c r="AA28" i="46"/>
  <c r="AD28" i="46"/>
  <c r="AG28" i="46"/>
  <c r="AJ28" i="46"/>
  <c r="AM28" i="46"/>
  <c r="AP28" i="46"/>
  <c r="B29" i="46"/>
  <c r="I29" i="46"/>
  <c r="O29" i="46"/>
  <c r="R29" i="46"/>
  <c r="U29" i="46"/>
  <c r="X29" i="46"/>
  <c r="AD29" i="46"/>
  <c r="AG29" i="46"/>
  <c r="AJ29" i="46"/>
  <c r="AM29" i="46"/>
  <c r="AP29" i="46"/>
  <c r="B30" i="46"/>
  <c r="C30" i="46"/>
  <c r="F30" i="46"/>
  <c r="I30" i="46"/>
  <c r="L30" i="46"/>
  <c r="O30" i="46"/>
  <c r="R30" i="46"/>
  <c r="U30" i="46"/>
  <c r="X30" i="46"/>
  <c r="AA30" i="46"/>
  <c r="AD30" i="46"/>
  <c r="AG30" i="46"/>
  <c r="AJ30" i="46"/>
  <c r="AM30" i="46"/>
  <c r="AP30" i="46"/>
  <c r="B31" i="46"/>
  <c r="I31" i="46" s="1"/>
  <c r="F31" i="46"/>
  <c r="L31" i="46"/>
  <c r="O31" i="46"/>
  <c r="U31" i="46"/>
  <c r="X31" i="46"/>
  <c r="AA31" i="46"/>
  <c r="AD31" i="46"/>
  <c r="AJ31" i="46"/>
  <c r="AM31" i="46"/>
  <c r="AP31" i="46"/>
  <c r="B32" i="46"/>
  <c r="C32" i="46"/>
  <c r="F32" i="46"/>
  <c r="I32" i="46"/>
  <c r="L32" i="46"/>
  <c r="O32" i="46"/>
  <c r="R32" i="46"/>
  <c r="U32" i="46"/>
  <c r="X32" i="46"/>
  <c r="AA32" i="46"/>
  <c r="AD32" i="46"/>
  <c r="AG32" i="46"/>
  <c r="AJ32" i="46"/>
  <c r="AM32" i="46"/>
  <c r="AP32" i="46"/>
  <c r="B33" i="46"/>
  <c r="O33" i="46" s="1"/>
  <c r="F33" i="46"/>
  <c r="I33" i="46"/>
  <c r="L33" i="46"/>
  <c r="R33" i="46"/>
  <c r="U33" i="46"/>
  <c r="X33" i="46"/>
  <c r="AA33" i="46"/>
  <c r="AD33" i="46"/>
  <c r="AG33" i="46"/>
  <c r="AJ33" i="46"/>
  <c r="AM33" i="46"/>
  <c r="AP33" i="46"/>
  <c r="B34" i="46"/>
  <c r="C34" i="46"/>
  <c r="F34" i="46"/>
  <c r="I34" i="46"/>
  <c r="L34" i="46"/>
  <c r="O34" i="46"/>
  <c r="R34" i="46"/>
  <c r="U34" i="46"/>
  <c r="X34" i="46"/>
  <c r="AA34" i="46"/>
  <c r="AD34" i="46"/>
  <c r="AG34" i="46"/>
  <c r="AJ34" i="46"/>
  <c r="AM34" i="46"/>
  <c r="AP34" i="46"/>
  <c r="B35" i="46"/>
  <c r="R35" i="46" s="1"/>
  <c r="F35" i="46"/>
  <c r="I35" i="46"/>
  <c r="L35" i="46"/>
  <c r="O35" i="46"/>
  <c r="X35" i="46"/>
  <c r="AA35" i="46"/>
  <c r="AD35" i="46"/>
  <c r="AG35" i="46"/>
  <c r="AJ35" i="46"/>
  <c r="AM35" i="46"/>
  <c r="AP35" i="46"/>
  <c r="H12" i="45"/>
  <c r="I15" i="45" s="1"/>
  <c r="B13" i="45"/>
  <c r="B14" i="45"/>
  <c r="E14" i="45"/>
  <c r="E12" i="45" s="1"/>
  <c r="H14" i="45"/>
  <c r="I14" i="45"/>
  <c r="I12" i="45" s="1"/>
  <c r="B15" i="45"/>
  <c r="B16" i="45"/>
  <c r="I16" i="45"/>
  <c r="B17" i="45"/>
  <c r="B18" i="45"/>
  <c r="I18" i="45"/>
  <c r="B19" i="45"/>
  <c r="B20" i="45"/>
  <c r="I20" i="45"/>
  <c r="B21" i="45"/>
  <c r="B22" i="45"/>
  <c r="I22" i="45"/>
  <c r="B24" i="45"/>
  <c r="B25" i="45"/>
  <c r="I25" i="45"/>
  <c r="B26" i="45"/>
  <c r="I26" i="45"/>
  <c r="B29" i="45"/>
  <c r="E29" i="45"/>
  <c r="H29" i="45"/>
  <c r="I29" i="45"/>
  <c r="B30" i="45"/>
  <c r="B31" i="45"/>
  <c r="I31" i="45"/>
  <c r="B32" i="45"/>
  <c r="B33" i="45"/>
  <c r="I33" i="45"/>
  <c r="B35" i="45"/>
  <c r="B36" i="45"/>
  <c r="I36" i="45"/>
  <c r="E12" i="44"/>
  <c r="H12" i="44"/>
  <c r="I24" i="44" s="1"/>
  <c r="N12" i="44"/>
  <c r="O22" i="44" s="1"/>
  <c r="Q12" i="44"/>
  <c r="T12" i="44"/>
  <c r="U18" i="44" s="1"/>
  <c r="F14" i="44"/>
  <c r="K14" i="44"/>
  <c r="O14" i="44"/>
  <c r="R14" i="44"/>
  <c r="R12" i="44" s="1"/>
  <c r="C15" i="44"/>
  <c r="F15" i="44"/>
  <c r="I15" i="44"/>
  <c r="L15" i="44"/>
  <c r="O15" i="44"/>
  <c r="R15" i="44"/>
  <c r="U15" i="44"/>
  <c r="F16" i="44"/>
  <c r="O16" i="44"/>
  <c r="R16" i="44"/>
  <c r="C17" i="44"/>
  <c r="F17" i="44"/>
  <c r="I17" i="44"/>
  <c r="L17" i="44"/>
  <c r="O17" i="44"/>
  <c r="R17" i="44"/>
  <c r="U17" i="44"/>
  <c r="B18" i="44"/>
  <c r="B12" i="44" s="1"/>
  <c r="F18" i="44"/>
  <c r="O18" i="44"/>
  <c r="R18" i="44"/>
  <c r="C19" i="44"/>
  <c r="F19" i="44"/>
  <c r="F12" i="44" s="1"/>
  <c r="I19" i="44"/>
  <c r="L19" i="44"/>
  <c r="O19" i="44"/>
  <c r="R19" i="44"/>
  <c r="U19" i="44"/>
  <c r="F20" i="44"/>
  <c r="I20" i="44"/>
  <c r="R20" i="44"/>
  <c r="I21" i="44"/>
  <c r="O21" i="44"/>
  <c r="R21" i="44"/>
  <c r="U21" i="44"/>
  <c r="B22" i="44"/>
  <c r="F22" i="44"/>
  <c r="R22" i="44"/>
  <c r="U22" i="44"/>
  <c r="C23" i="44"/>
  <c r="F23" i="44"/>
  <c r="I23" i="44"/>
  <c r="L23" i="44"/>
  <c r="O23" i="44"/>
  <c r="R23" i="44"/>
  <c r="U23" i="44"/>
  <c r="F24" i="44"/>
  <c r="O24" i="44"/>
  <c r="R24" i="44"/>
  <c r="AM11" i="46" l="1"/>
  <c r="O11" i="46"/>
  <c r="AJ11" i="46"/>
  <c r="C11" i="46"/>
  <c r="C31" i="46"/>
  <c r="C35" i="46"/>
  <c r="F11" i="46"/>
  <c r="R11" i="46"/>
  <c r="AD11" i="46"/>
  <c r="AP11" i="46"/>
  <c r="C13" i="46"/>
  <c r="I11" i="46"/>
  <c r="U11" i="46"/>
  <c r="AG11" i="46"/>
  <c r="C19" i="46"/>
  <c r="C27" i="46"/>
  <c r="C25" i="46"/>
  <c r="C33" i="46"/>
  <c r="X11" i="46"/>
  <c r="C17" i="46"/>
  <c r="L11" i="46"/>
  <c r="C29" i="46"/>
  <c r="C15" i="46"/>
  <c r="R31" i="46"/>
  <c r="L29" i="46"/>
  <c r="R23" i="46"/>
  <c r="AM15" i="46"/>
  <c r="O15" i="46"/>
  <c r="F29" i="46"/>
  <c r="R25" i="46"/>
  <c r="L23" i="46"/>
  <c r="F21" i="46"/>
  <c r="AP17" i="46"/>
  <c r="R17" i="46"/>
  <c r="L15" i="46"/>
  <c r="U35" i="46"/>
  <c r="AG31" i="46"/>
  <c r="AA29" i="46"/>
  <c r="O25" i="46"/>
  <c r="I23" i="46"/>
  <c r="C21" i="46"/>
  <c r="AM17" i="46"/>
  <c r="O17" i="46"/>
  <c r="AG15" i="46"/>
  <c r="I15" i="46"/>
  <c r="L25" i="46"/>
  <c r="F23" i="46"/>
  <c r="L17" i="46"/>
  <c r="I25" i="46"/>
  <c r="AG17" i="46"/>
  <c r="I17" i="46"/>
  <c r="AD17" i="46"/>
  <c r="C29" i="45"/>
  <c r="C25" i="45"/>
  <c r="B12" i="45"/>
  <c r="F30" i="45"/>
  <c r="F29" i="45"/>
  <c r="F17" i="45"/>
  <c r="F24" i="45"/>
  <c r="F35" i="45"/>
  <c r="F16" i="45"/>
  <c r="F18" i="45"/>
  <c r="F20" i="45"/>
  <c r="F22" i="45"/>
  <c r="F25" i="45"/>
  <c r="F31" i="45"/>
  <c r="F33" i="45"/>
  <c r="F36" i="45"/>
  <c r="F15" i="45"/>
  <c r="F19" i="45"/>
  <c r="F21" i="45"/>
  <c r="F26" i="45"/>
  <c r="F32" i="45"/>
  <c r="I35" i="45"/>
  <c r="I32" i="45"/>
  <c r="I30" i="45"/>
  <c r="F14" i="45"/>
  <c r="F12" i="45" s="1"/>
  <c r="I24" i="45"/>
  <c r="I21" i="45"/>
  <c r="I19" i="45"/>
  <c r="I17" i="45"/>
  <c r="O12" i="44"/>
  <c r="C20" i="44"/>
  <c r="C18" i="44"/>
  <c r="C16" i="44"/>
  <c r="C14" i="44"/>
  <c r="C12" i="44" s="1"/>
  <c r="C22" i="44"/>
  <c r="C24" i="44"/>
  <c r="I22" i="44"/>
  <c r="I14" i="44"/>
  <c r="I12" i="44" s="1"/>
  <c r="I16" i="44"/>
  <c r="O20" i="44"/>
  <c r="I18" i="44"/>
  <c r="K12" i="44"/>
  <c r="L14" i="44" s="1"/>
  <c r="U20" i="44"/>
  <c r="U14" i="44"/>
  <c r="U16" i="44"/>
  <c r="U24" i="44"/>
  <c r="B11" i="43"/>
  <c r="E11" i="43"/>
  <c r="H11" i="43"/>
  <c r="K11" i="43"/>
  <c r="L13" i="43" s="1"/>
  <c r="C13" i="43"/>
  <c r="C11" i="43" s="1"/>
  <c r="F13" i="43"/>
  <c r="F11" i="43" s="1"/>
  <c r="I13" i="43"/>
  <c r="C14" i="43"/>
  <c r="F14" i="43"/>
  <c r="I14" i="43"/>
  <c r="I11" i="43" s="1"/>
  <c r="L14" i="43"/>
  <c r="C15" i="43"/>
  <c r="F15" i="43"/>
  <c r="I15" i="43"/>
  <c r="C16" i="43"/>
  <c r="F16" i="43"/>
  <c r="I16" i="43"/>
  <c r="L16" i="43"/>
  <c r="C17" i="43"/>
  <c r="F17" i="43"/>
  <c r="I17" i="43"/>
  <c r="C18" i="43"/>
  <c r="F18" i="43"/>
  <c r="I18" i="43"/>
  <c r="L18" i="43"/>
  <c r="C19" i="43"/>
  <c r="F19" i="43"/>
  <c r="I19" i="43"/>
  <c r="C21" i="43"/>
  <c r="F21" i="43"/>
  <c r="I21" i="43"/>
  <c r="C22" i="43"/>
  <c r="F22" i="43"/>
  <c r="I22" i="43"/>
  <c r="L22" i="43"/>
  <c r="C23" i="43"/>
  <c r="F23" i="43"/>
  <c r="I23" i="43"/>
  <c r="C11" i="42"/>
  <c r="F11" i="42"/>
  <c r="I11" i="42"/>
  <c r="L11" i="42"/>
  <c r="M15" i="42" s="1"/>
  <c r="O11" i="42"/>
  <c r="R11" i="42"/>
  <c r="D13" i="42"/>
  <c r="D11" i="42" s="1"/>
  <c r="G13" i="42"/>
  <c r="G11" i="42" s="1"/>
  <c r="J13" i="42"/>
  <c r="J11" i="42" s="1"/>
  <c r="P13" i="42"/>
  <c r="P11" i="42" s="1"/>
  <c r="S13" i="42"/>
  <c r="D14" i="42"/>
  <c r="G14" i="42"/>
  <c r="J14" i="42"/>
  <c r="M14" i="42"/>
  <c r="P14" i="42"/>
  <c r="S14" i="42"/>
  <c r="S11" i="42" s="1"/>
  <c r="D15" i="42"/>
  <c r="G15" i="42"/>
  <c r="J15" i="42"/>
  <c r="P15" i="42"/>
  <c r="S15" i="42"/>
  <c r="D16" i="42"/>
  <c r="G16" i="42"/>
  <c r="J16" i="42"/>
  <c r="M16" i="42"/>
  <c r="P16" i="42"/>
  <c r="S16" i="42"/>
  <c r="D17" i="42"/>
  <c r="G17" i="42"/>
  <c r="J17" i="42"/>
  <c r="P17" i="42"/>
  <c r="S17" i="42"/>
  <c r="D18" i="42"/>
  <c r="G18" i="42"/>
  <c r="J18" i="42"/>
  <c r="M18" i="42"/>
  <c r="P18" i="42"/>
  <c r="S18" i="42"/>
  <c r="D19" i="42"/>
  <c r="G19" i="42"/>
  <c r="J19" i="42"/>
  <c r="P19" i="42"/>
  <c r="S19" i="42"/>
  <c r="D20" i="42"/>
  <c r="G20" i="42"/>
  <c r="J20" i="42"/>
  <c r="M20" i="42"/>
  <c r="P20" i="42"/>
  <c r="S20" i="42"/>
  <c r="D21" i="42"/>
  <c r="G21" i="42"/>
  <c r="J21" i="42"/>
  <c r="P21" i="42"/>
  <c r="S21" i="42"/>
  <c r="E11" i="41"/>
  <c r="H11" i="41"/>
  <c r="L11" i="41"/>
  <c r="P11" i="41"/>
  <c r="T11" i="41"/>
  <c r="C12" i="41"/>
  <c r="F12" i="41"/>
  <c r="J12" i="41"/>
  <c r="N12" i="41"/>
  <c r="R12" i="41"/>
  <c r="V12" i="41"/>
  <c r="B13" i="41"/>
  <c r="B11" i="41" s="1"/>
  <c r="F13" i="41"/>
  <c r="J13" i="41"/>
  <c r="N13" i="41"/>
  <c r="R13" i="41"/>
  <c r="V13" i="41"/>
  <c r="C14" i="41"/>
  <c r="F14" i="41"/>
  <c r="J14" i="41"/>
  <c r="N14" i="41"/>
  <c r="R14" i="41"/>
  <c r="V14" i="41"/>
  <c r="B15" i="41"/>
  <c r="C15" i="41" s="1"/>
  <c r="F15" i="41"/>
  <c r="V15" i="41"/>
  <c r="C16" i="41"/>
  <c r="F16" i="41"/>
  <c r="J16" i="41"/>
  <c r="N16" i="41"/>
  <c r="R16" i="41"/>
  <c r="V16" i="41"/>
  <c r="B17" i="41"/>
  <c r="V17" i="41" s="1"/>
  <c r="F17" i="41"/>
  <c r="J17" i="41"/>
  <c r="N17" i="41"/>
  <c r="R17" i="41"/>
  <c r="B18" i="41"/>
  <c r="C18" i="41"/>
  <c r="F18" i="41"/>
  <c r="J18" i="41"/>
  <c r="N18" i="41"/>
  <c r="R18" i="41"/>
  <c r="V18" i="41"/>
  <c r="B19" i="41"/>
  <c r="F19" i="41"/>
  <c r="J19" i="41"/>
  <c r="N19" i="41"/>
  <c r="R19" i="41"/>
  <c r="V19" i="41"/>
  <c r="B20" i="41"/>
  <c r="C20" i="41"/>
  <c r="F20" i="41"/>
  <c r="J20" i="41"/>
  <c r="N20" i="41"/>
  <c r="R20" i="41"/>
  <c r="V20" i="41"/>
  <c r="B21" i="41"/>
  <c r="F21" i="41" s="1"/>
  <c r="J21" i="41"/>
  <c r="N21" i="41"/>
  <c r="R21" i="41"/>
  <c r="V21" i="41"/>
  <c r="B22" i="41"/>
  <c r="C22" i="41"/>
  <c r="F22" i="41"/>
  <c r="J22" i="41"/>
  <c r="N22" i="41"/>
  <c r="R22" i="41"/>
  <c r="V22" i="41"/>
  <c r="B23" i="41"/>
  <c r="F23" i="41" s="1"/>
  <c r="B24" i="41"/>
  <c r="C24" i="41"/>
  <c r="F24" i="41"/>
  <c r="J24" i="41"/>
  <c r="N24" i="41"/>
  <c r="R24" i="41"/>
  <c r="V24" i="41"/>
  <c r="B25" i="41"/>
  <c r="F25" i="41"/>
  <c r="J25" i="41"/>
  <c r="N25" i="41"/>
  <c r="R25" i="41"/>
  <c r="V25" i="41"/>
  <c r="B26" i="41"/>
  <c r="C26" i="41"/>
  <c r="F26" i="41"/>
  <c r="J26" i="41"/>
  <c r="N26" i="41"/>
  <c r="R26" i="41"/>
  <c r="V26" i="41"/>
  <c r="B27" i="41"/>
  <c r="F27" i="41" s="1"/>
  <c r="J27" i="41"/>
  <c r="N27" i="41"/>
  <c r="R27" i="41"/>
  <c r="V27" i="41"/>
  <c r="B28" i="41"/>
  <c r="C28" i="41"/>
  <c r="F28" i="41"/>
  <c r="J28" i="41"/>
  <c r="N28" i="41"/>
  <c r="R28" i="41"/>
  <c r="V28" i="41"/>
  <c r="B29" i="41"/>
  <c r="F29" i="41"/>
  <c r="J29" i="41"/>
  <c r="N29" i="41"/>
  <c r="R29" i="41"/>
  <c r="V29" i="41"/>
  <c r="B30" i="41"/>
  <c r="C30" i="41"/>
  <c r="F30" i="41"/>
  <c r="J30" i="41"/>
  <c r="N30" i="41"/>
  <c r="R30" i="41"/>
  <c r="V30" i="41"/>
  <c r="B31" i="41"/>
  <c r="F31" i="41" s="1"/>
  <c r="B32" i="41"/>
  <c r="C32" i="41"/>
  <c r="F32" i="41"/>
  <c r="J32" i="41"/>
  <c r="N32" i="41"/>
  <c r="R32" i="41"/>
  <c r="V32" i="41"/>
  <c r="B33" i="41"/>
  <c r="F33" i="41"/>
  <c r="J33" i="41"/>
  <c r="N33" i="41"/>
  <c r="R33" i="41"/>
  <c r="V33" i="41"/>
  <c r="B34" i="41"/>
  <c r="C34" i="41"/>
  <c r="F34" i="41"/>
  <c r="J34" i="41"/>
  <c r="N34" i="41"/>
  <c r="R34" i="41"/>
  <c r="V34" i="41"/>
  <c r="B35" i="41"/>
  <c r="J35" i="41"/>
  <c r="N35" i="41"/>
  <c r="R35" i="41"/>
  <c r="V35" i="41"/>
  <c r="B36" i="41"/>
  <c r="J36" i="41"/>
  <c r="N36" i="41"/>
  <c r="R36" i="41"/>
  <c r="V36" i="41"/>
  <c r="B37" i="41"/>
  <c r="F37" i="41" s="1"/>
  <c r="E12" i="40"/>
  <c r="H12" i="40"/>
  <c r="B14" i="40"/>
  <c r="B12" i="40" s="1"/>
  <c r="B15" i="40"/>
  <c r="F15" i="40"/>
  <c r="I15" i="40"/>
  <c r="B16" i="40"/>
  <c r="F16" i="40" s="1"/>
  <c r="B17" i="40"/>
  <c r="F17" i="40"/>
  <c r="C18" i="40"/>
  <c r="A1" i="39"/>
  <c r="C12" i="39"/>
  <c r="E14" i="39"/>
  <c r="E12" i="39" s="1"/>
  <c r="E15" i="39"/>
  <c r="E16" i="39"/>
  <c r="E17" i="39"/>
  <c r="E18" i="39"/>
  <c r="E19" i="39"/>
  <c r="E20" i="39"/>
  <c r="E21" i="39"/>
  <c r="E22" i="39"/>
  <c r="E23" i="39"/>
  <c r="E24" i="39"/>
  <c r="E25" i="39"/>
  <c r="B14" i="38"/>
  <c r="C14" i="38"/>
  <c r="F14" i="38"/>
  <c r="H14" i="38"/>
  <c r="K14" i="38"/>
  <c r="M14" i="38"/>
  <c r="P14" i="38"/>
  <c r="R14" i="38"/>
  <c r="U14" i="38"/>
  <c r="W14" i="38"/>
  <c r="B16" i="38"/>
  <c r="C16" i="38"/>
  <c r="F16" i="38"/>
  <c r="H16" i="38"/>
  <c r="K16" i="38"/>
  <c r="M16" i="38"/>
  <c r="P16" i="38"/>
  <c r="R16" i="38"/>
  <c r="U16" i="38"/>
  <c r="W16" i="38"/>
  <c r="B18" i="38"/>
  <c r="C18" i="38"/>
  <c r="F18" i="38"/>
  <c r="H18" i="38"/>
  <c r="K18" i="38"/>
  <c r="M18" i="38"/>
  <c r="P18" i="38"/>
  <c r="R18" i="38"/>
  <c r="U18" i="38"/>
  <c r="W18" i="38"/>
  <c r="E19" i="38"/>
  <c r="L19" i="38"/>
  <c r="O19" i="38"/>
  <c r="E20" i="38"/>
  <c r="F20" i="38" s="1"/>
  <c r="G20" i="38"/>
  <c r="G19" i="38" s="1"/>
  <c r="J20" i="38"/>
  <c r="B20" i="38" s="1"/>
  <c r="L20" i="38"/>
  <c r="O20" i="38"/>
  <c r="Q20" i="38"/>
  <c r="Q19" i="38" s="1"/>
  <c r="T20" i="38"/>
  <c r="V20" i="38"/>
  <c r="W20" i="38" s="1"/>
  <c r="B21" i="38"/>
  <c r="H21" i="38"/>
  <c r="K21" i="38"/>
  <c r="P21" i="38"/>
  <c r="R21" i="38"/>
  <c r="U21" i="38"/>
  <c r="B22" i="38"/>
  <c r="U22" i="38" s="1"/>
  <c r="F22" i="38"/>
  <c r="M22" i="38"/>
  <c r="P22" i="38"/>
  <c r="R22" i="38"/>
  <c r="B23" i="38"/>
  <c r="U23" i="38" s="1"/>
  <c r="F23" i="38"/>
  <c r="M23" i="38"/>
  <c r="P23" i="38"/>
  <c r="R23" i="38"/>
  <c r="W23" i="38"/>
  <c r="B24" i="38"/>
  <c r="K24" i="38"/>
  <c r="M24" i="38"/>
  <c r="W24" i="38"/>
  <c r="B25" i="38"/>
  <c r="C25" i="38"/>
  <c r="F25" i="38"/>
  <c r="H25" i="38"/>
  <c r="K25" i="38"/>
  <c r="M25" i="38"/>
  <c r="P25" i="38"/>
  <c r="R25" i="38"/>
  <c r="U25" i="38"/>
  <c r="W25" i="38"/>
  <c r="E26" i="38"/>
  <c r="G26" i="38"/>
  <c r="J26" i="38"/>
  <c r="B26" i="38" s="1"/>
  <c r="L26" i="38"/>
  <c r="O26" i="38"/>
  <c r="Q26" i="38"/>
  <c r="T26" i="38"/>
  <c r="V26" i="38"/>
  <c r="B27" i="38"/>
  <c r="K27" i="38"/>
  <c r="M27" i="38"/>
  <c r="R27" i="38"/>
  <c r="U27" i="38"/>
  <c r="B28" i="38"/>
  <c r="K28" i="38"/>
  <c r="M28" i="38"/>
  <c r="R28" i="38"/>
  <c r="U28" i="38"/>
  <c r="B29" i="38"/>
  <c r="K29" i="38"/>
  <c r="M29" i="38"/>
  <c r="R29" i="38"/>
  <c r="U29" i="38"/>
  <c r="B30" i="38"/>
  <c r="K30" i="38"/>
  <c r="M30" i="38"/>
  <c r="R30" i="38"/>
  <c r="U30" i="38"/>
  <c r="F31" i="38"/>
  <c r="H31" i="38"/>
  <c r="K31" i="38"/>
  <c r="M31" i="38"/>
  <c r="P31" i="38"/>
  <c r="R31" i="38"/>
  <c r="U31" i="38"/>
  <c r="G32" i="38"/>
  <c r="L32" i="38"/>
  <c r="Q32" i="38"/>
  <c r="V32" i="38"/>
  <c r="E33" i="38"/>
  <c r="G33" i="38"/>
  <c r="J33" i="38"/>
  <c r="L33" i="38"/>
  <c r="O33" i="38"/>
  <c r="O32" i="38" s="1"/>
  <c r="Q33" i="38"/>
  <c r="T33" i="38"/>
  <c r="V33" i="38"/>
  <c r="B34" i="38"/>
  <c r="H34" i="38"/>
  <c r="K34" i="38"/>
  <c r="U34" i="38"/>
  <c r="W34" i="38"/>
  <c r="B35" i="38"/>
  <c r="F35" i="38"/>
  <c r="H35" i="38"/>
  <c r="K35" i="38"/>
  <c r="M35" i="38"/>
  <c r="P35" i="38"/>
  <c r="R35" i="38"/>
  <c r="U35" i="38"/>
  <c r="B36" i="38"/>
  <c r="B37" i="38"/>
  <c r="B38" i="38"/>
  <c r="H38" i="38"/>
  <c r="K38" i="38"/>
  <c r="P38" i="38"/>
  <c r="R38" i="38"/>
  <c r="U38" i="38"/>
  <c r="B39" i="38"/>
  <c r="K39" i="38" s="1"/>
  <c r="F39" i="38"/>
  <c r="H39" i="38"/>
  <c r="M39" i="38"/>
  <c r="P39" i="38"/>
  <c r="R39" i="38"/>
  <c r="U39" i="38"/>
  <c r="B40" i="38"/>
  <c r="C40" i="38"/>
  <c r="F40" i="38"/>
  <c r="H40" i="38"/>
  <c r="K40" i="38"/>
  <c r="M40" i="38"/>
  <c r="P40" i="38"/>
  <c r="R40" i="38"/>
  <c r="U40" i="38"/>
  <c r="W40" i="38"/>
  <c r="L41" i="38"/>
  <c r="O41" i="38"/>
  <c r="V41" i="38"/>
  <c r="E42" i="38"/>
  <c r="G42" i="38"/>
  <c r="G41" i="38" s="1"/>
  <c r="I42" i="38"/>
  <c r="J42" i="38"/>
  <c r="L42" i="38"/>
  <c r="N42" i="38"/>
  <c r="O42" i="38"/>
  <c r="Q42" i="38"/>
  <c r="S42" i="38"/>
  <c r="T42" i="38"/>
  <c r="V42" i="38"/>
  <c r="B43" i="38"/>
  <c r="H43" i="38" s="1"/>
  <c r="K43" i="38"/>
  <c r="U43" i="38"/>
  <c r="B44" i="38"/>
  <c r="H44" i="38" s="1"/>
  <c r="F44" i="38"/>
  <c r="B45" i="38"/>
  <c r="M45" i="38"/>
  <c r="P45" i="38"/>
  <c r="U45" i="38"/>
  <c r="B46" i="38"/>
  <c r="H46" i="38"/>
  <c r="K46" i="38"/>
  <c r="P46" i="38"/>
  <c r="R46" i="38"/>
  <c r="U46" i="38"/>
  <c r="B47" i="38"/>
  <c r="R47" i="38" s="1"/>
  <c r="F47" i="38"/>
  <c r="K47" i="38"/>
  <c r="M47" i="38"/>
  <c r="P47" i="38"/>
  <c r="U47" i="38"/>
  <c r="W47" i="38"/>
  <c r="B48" i="38"/>
  <c r="C48" i="38"/>
  <c r="F48" i="38"/>
  <c r="H48" i="38"/>
  <c r="K48" i="38"/>
  <c r="M48" i="38"/>
  <c r="P48" i="38"/>
  <c r="R48" i="38"/>
  <c r="U48" i="38"/>
  <c r="W48" i="38"/>
  <c r="B49" i="38"/>
  <c r="M49" i="38" s="1"/>
  <c r="P49" i="38"/>
  <c r="U49" i="38"/>
  <c r="W49" i="38"/>
  <c r="B50" i="38"/>
  <c r="C50" i="38"/>
  <c r="F50" i="38"/>
  <c r="H50" i="38"/>
  <c r="K50" i="38"/>
  <c r="M50" i="38"/>
  <c r="P50" i="38"/>
  <c r="R50" i="38"/>
  <c r="U50" i="38"/>
  <c r="W50" i="38"/>
  <c r="E51" i="38"/>
  <c r="G51" i="38"/>
  <c r="J51" i="38"/>
  <c r="L51" i="38"/>
  <c r="O51" i="38"/>
  <c r="Q51" i="38"/>
  <c r="T51" i="38"/>
  <c r="V51" i="38"/>
  <c r="B52" i="38"/>
  <c r="H52" i="38" s="1"/>
  <c r="F52" i="38"/>
  <c r="B53" i="38"/>
  <c r="M53" i="38"/>
  <c r="P53" i="38"/>
  <c r="U53" i="38"/>
  <c r="B54" i="38"/>
  <c r="H54" i="38"/>
  <c r="K54" i="38"/>
  <c r="P54" i="38"/>
  <c r="R54" i="38"/>
  <c r="U54" i="38"/>
  <c r="B55" i="38"/>
  <c r="R55" i="38" s="1"/>
  <c r="F55" i="38"/>
  <c r="K55" i="38"/>
  <c r="M55" i="38"/>
  <c r="P55" i="38"/>
  <c r="U55" i="38"/>
  <c r="W55" i="38"/>
  <c r="B56" i="38"/>
  <c r="F56" i="38" s="1"/>
  <c r="B57" i="38"/>
  <c r="B58" i="38"/>
  <c r="F58" i="38"/>
  <c r="H58" i="38"/>
  <c r="K58" i="38"/>
  <c r="P58" i="38"/>
  <c r="R58" i="38"/>
  <c r="U58" i="38"/>
  <c r="B59" i="38"/>
  <c r="P59" i="38" s="1"/>
  <c r="F59" i="38"/>
  <c r="K59" i="38"/>
  <c r="M59" i="38"/>
  <c r="U59" i="38"/>
  <c r="W59" i="38"/>
  <c r="B60" i="38"/>
  <c r="F60" i="38"/>
  <c r="H60" i="38"/>
  <c r="R60" i="38"/>
  <c r="U60" i="38"/>
  <c r="B61" i="38"/>
  <c r="C61" i="38"/>
  <c r="F61" i="38"/>
  <c r="H61" i="38"/>
  <c r="K61" i="38"/>
  <c r="M61" i="38"/>
  <c r="P61" i="38"/>
  <c r="R61" i="38"/>
  <c r="U61" i="38"/>
  <c r="W61" i="38"/>
  <c r="E62" i="38"/>
  <c r="G62" i="38"/>
  <c r="J62" i="38"/>
  <c r="L62" i="38"/>
  <c r="O62" i="38"/>
  <c r="Q62" i="38"/>
  <c r="T62" i="38"/>
  <c r="V62" i="38"/>
  <c r="B63" i="38"/>
  <c r="P63" i="38" s="1"/>
  <c r="F63" i="38"/>
  <c r="K63" i="38"/>
  <c r="M63" i="38"/>
  <c r="U63" i="38"/>
  <c r="W63" i="38"/>
  <c r="B64" i="38"/>
  <c r="F64" i="38" s="1"/>
  <c r="H64" i="38"/>
  <c r="R64" i="38"/>
  <c r="U64" i="38"/>
  <c r="B65" i="38"/>
  <c r="W65" i="38"/>
  <c r="B66" i="38"/>
  <c r="F66" i="38"/>
  <c r="H66" i="38"/>
  <c r="K66" i="38"/>
  <c r="P66" i="38"/>
  <c r="R66" i="38"/>
  <c r="U66" i="38"/>
  <c r="B67" i="38"/>
  <c r="P67" i="38" s="1"/>
  <c r="F67" i="38"/>
  <c r="K67" i="38"/>
  <c r="M67" i="38"/>
  <c r="U67" i="38"/>
  <c r="W67" i="38"/>
  <c r="B68" i="38"/>
  <c r="F68" i="38"/>
  <c r="H68" i="38"/>
  <c r="R68" i="38"/>
  <c r="U68" i="38"/>
  <c r="B69" i="38"/>
  <c r="C69" i="38"/>
  <c r="F69" i="38"/>
  <c r="H69" i="38"/>
  <c r="K69" i="38"/>
  <c r="M69" i="38"/>
  <c r="P69" i="38"/>
  <c r="R69" i="38"/>
  <c r="U69" i="38"/>
  <c r="W69" i="38"/>
  <c r="J70" i="38"/>
  <c r="Q70" i="38"/>
  <c r="B71" i="38"/>
  <c r="C71" i="38"/>
  <c r="F71" i="38"/>
  <c r="H71" i="38"/>
  <c r="K71" i="38"/>
  <c r="M71" i="38"/>
  <c r="P71" i="38"/>
  <c r="R71" i="38"/>
  <c r="U71" i="38"/>
  <c r="W71" i="38"/>
  <c r="B72" i="38"/>
  <c r="B73" i="38"/>
  <c r="C73" i="38"/>
  <c r="F73" i="38"/>
  <c r="H73" i="38"/>
  <c r="K73" i="38"/>
  <c r="M73" i="38"/>
  <c r="P73" i="38"/>
  <c r="R73" i="38"/>
  <c r="U73" i="38"/>
  <c r="W73" i="38"/>
  <c r="E74" i="38"/>
  <c r="G74" i="38"/>
  <c r="J74" i="38"/>
  <c r="L74" i="38"/>
  <c r="L70" i="38" s="1"/>
  <c r="O74" i="38"/>
  <c r="O70" i="38" s="1"/>
  <c r="Q74" i="38"/>
  <c r="T74" i="38"/>
  <c r="V74" i="38"/>
  <c r="V70" i="38" s="1"/>
  <c r="B75" i="38"/>
  <c r="P75" i="38" s="1"/>
  <c r="F75" i="38"/>
  <c r="K75" i="38"/>
  <c r="M75" i="38"/>
  <c r="U75" i="38"/>
  <c r="W75" i="38"/>
  <c r="B76" i="38"/>
  <c r="H76" i="38" s="1"/>
  <c r="F76" i="38"/>
  <c r="B77" i="38"/>
  <c r="M77" i="38"/>
  <c r="P77" i="38"/>
  <c r="U77" i="38"/>
  <c r="B78" i="38"/>
  <c r="F78" i="38"/>
  <c r="H78" i="38"/>
  <c r="K78" i="38"/>
  <c r="P78" i="38"/>
  <c r="R78" i="38"/>
  <c r="U78" i="38"/>
  <c r="B79" i="38"/>
  <c r="R79" i="38" s="1"/>
  <c r="F79" i="38"/>
  <c r="K79" i="38"/>
  <c r="M79" i="38"/>
  <c r="P79" i="38"/>
  <c r="U79" i="38"/>
  <c r="B80" i="38"/>
  <c r="W80" i="38"/>
  <c r="B81" i="38"/>
  <c r="C81" i="38"/>
  <c r="F81" i="38"/>
  <c r="H81" i="38"/>
  <c r="K81" i="38"/>
  <c r="M81" i="38"/>
  <c r="P81" i="38"/>
  <c r="R81" i="38"/>
  <c r="U81" i="38"/>
  <c r="W81" i="38"/>
  <c r="B82" i="38"/>
  <c r="K82" i="38" s="1"/>
  <c r="B83" i="38"/>
  <c r="C83" i="38"/>
  <c r="F83" i="38"/>
  <c r="H83" i="38"/>
  <c r="K83" i="38"/>
  <c r="M83" i="38"/>
  <c r="P83" i="38"/>
  <c r="R83" i="38"/>
  <c r="U83" i="38"/>
  <c r="W83" i="38"/>
  <c r="B84" i="38"/>
  <c r="H84" i="38" s="1"/>
  <c r="C85" i="38"/>
  <c r="H85" i="38"/>
  <c r="M85" i="38"/>
  <c r="R85" i="38"/>
  <c r="W85" i="38"/>
  <c r="U87" i="38"/>
  <c r="G103" i="38"/>
  <c r="B104" i="38"/>
  <c r="F104" i="38"/>
  <c r="H104" i="38"/>
  <c r="K104" i="38"/>
  <c r="M104" i="38"/>
  <c r="P104" i="38"/>
  <c r="R104" i="38"/>
  <c r="U104" i="38"/>
  <c r="W104" i="38"/>
  <c r="E105" i="38"/>
  <c r="G105" i="38"/>
  <c r="J105" i="38"/>
  <c r="L105" i="38"/>
  <c r="O105" i="38"/>
  <c r="Q105" i="38"/>
  <c r="T105" i="38"/>
  <c r="V105" i="38"/>
  <c r="V103" i="38" s="1"/>
  <c r="B106" i="38"/>
  <c r="F106" i="38"/>
  <c r="B107" i="38"/>
  <c r="H107" i="38" s="1"/>
  <c r="F107" i="38"/>
  <c r="K107" i="38"/>
  <c r="M107" i="38"/>
  <c r="R107" i="38"/>
  <c r="U107" i="38"/>
  <c r="W107" i="38"/>
  <c r="B108" i="38"/>
  <c r="U108" i="38" s="1"/>
  <c r="W108" i="38"/>
  <c r="B109" i="38"/>
  <c r="W109" i="38"/>
  <c r="B110" i="38"/>
  <c r="F110" i="38"/>
  <c r="H110" i="38"/>
  <c r="K110" i="38"/>
  <c r="M110" i="38"/>
  <c r="P110" i="38"/>
  <c r="R110" i="38"/>
  <c r="U110" i="38"/>
  <c r="W110" i="38"/>
  <c r="B111" i="38"/>
  <c r="P111" i="38" s="1"/>
  <c r="F111" i="38"/>
  <c r="H111" i="38"/>
  <c r="K111" i="38"/>
  <c r="M111" i="38"/>
  <c r="U111" i="38"/>
  <c r="B112" i="38"/>
  <c r="F112" i="38"/>
  <c r="B113" i="38"/>
  <c r="R113" i="38" s="1"/>
  <c r="P113" i="38"/>
  <c r="U113" i="38"/>
  <c r="W113" i="38"/>
  <c r="B114" i="38"/>
  <c r="F114" i="38"/>
  <c r="H114" i="38"/>
  <c r="K114" i="38"/>
  <c r="M114" i="38"/>
  <c r="P114" i="38"/>
  <c r="R114" i="38"/>
  <c r="U114" i="38"/>
  <c r="W114" i="38"/>
  <c r="B115" i="38"/>
  <c r="P115" i="38" s="1"/>
  <c r="F115" i="38"/>
  <c r="H115" i="38"/>
  <c r="K115" i="38"/>
  <c r="M115" i="38"/>
  <c r="U115" i="38"/>
  <c r="B116" i="38"/>
  <c r="C116" i="38"/>
  <c r="F116" i="38"/>
  <c r="H116" i="38"/>
  <c r="K116" i="38"/>
  <c r="M116" i="38"/>
  <c r="P116" i="38"/>
  <c r="R116" i="38"/>
  <c r="U116" i="38"/>
  <c r="W116" i="38"/>
  <c r="E117" i="38"/>
  <c r="L117" i="38"/>
  <c r="O117" i="38"/>
  <c r="V117" i="38"/>
  <c r="B118" i="38"/>
  <c r="F118" i="38"/>
  <c r="H118" i="38"/>
  <c r="K118" i="38"/>
  <c r="M118" i="38"/>
  <c r="P118" i="38"/>
  <c r="R118" i="38"/>
  <c r="U118" i="38"/>
  <c r="W118" i="38"/>
  <c r="E119" i="38"/>
  <c r="G119" i="38"/>
  <c r="G117" i="38" s="1"/>
  <c r="J119" i="38"/>
  <c r="J117" i="38" s="1"/>
  <c r="L119" i="38"/>
  <c r="O119" i="38"/>
  <c r="Q119" i="38"/>
  <c r="Q117" i="38" s="1"/>
  <c r="T119" i="38"/>
  <c r="T117" i="38" s="1"/>
  <c r="V119" i="38"/>
  <c r="B120" i="38"/>
  <c r="P120" i="38" s="1"/>
  <c r="F120" i="38"/>
  <c r="H120" i="38"/>
  <c r="K120" i="38"/>
  <c r="M120" i="38"/>
  <c r="U120" i="38"/>
  <c r="B121" i="38"/>
  <c r="B122" i="38"/>
  <c r="P122" i="38"/>
  <c r="U122" i="38"/>
  <c r="B123" i="38"/>
  <c r="F123" i="38"/>
  <c r="H123" i="38"/>
  <c r="K123" i="38"/>
  <c r="M123" i="38"/>
  <c r="P123" i="38"/>
  <c r="R123" i="38"/>
  <c r="U123" i="38"/>
  <c r="W123" i="38"/>
  <c r="B124" i="38"/>
  <c r="P124" i="38" s="1"/>
  <c r="F124" i="38"/>
  <c r="H124" i="38"/>
  <c r="K124" i="38"/>
  <c r="M124" i="38"/>
  <c r="U124" i="38"/>
  <c r="B125" i="38"/>
  <c r="C125" i="38"/>
  <c r="F125" i="38"/>
  <c r="H125" i="38"/>
  <c r="K125" i="38"/>
  <c r="M125" i="38"/>
  <c r="P125" i="38"/>
  <c r="R125" i="38"/>
  <c r="U125" i="38"/>
  <c r="W125" i="38"/>
  <c r="B126" i="38"/>
  <c r="R126" i="38"/>
  <c r="B127" i="38"/>
  <c r="C127" i="38"/>
  <c r="F127" i="38"/>
  <c r="H127" i="38"/>
  <c r="K127" i="38"/>
  <c r="M127" i="38"/>
  <c r="P127" i="38"/>
  <c r="R127" i="38"/>
  <c r="U127" i="38"/>
  <c r="W127" i="38"/>
  <c r="E128" i="38"/>
  <c r="B129" i="38"/>
  <c r="C129" i="38"/>
  <c r="F129" i="38"/>
  <c r="H129" i="38"/>
  <c r="K129" i="38"/>
  <c r="M129" i="38"/>
  <c r="P129" i="38"/>
  <c r="R129" i="38"/>
  <c r="U129" i="38"/>
  <c r="W129" i="38"/>
  <c r="E130" i="38"/>
  <c r="G130" i="38"/>
  <c r="J130" i="38"/>
  <c r="L130" i="38"/>
  <c r="O130" i="38"/>
  <c r="Q130" i="38"/>
  <c r="T130" i="38"/>
  <c r="V130" i="38"/>
  <c r="B131" i="38"/>
  <c r="F131" i="38"/>
  <c r="H131" i="38"/>
  <c r="K131" i="38"/>
  <c r="M131" i="38"/>
  <c r="P131" i="38"/>
  <c r="R131" i="38"/>
  <c r="U131" i="38"/>
  <c r="W131" i="38"/>
  <c r="B132" i="38"/>
  <c r="P132" i="38" s="1"/>
  <c r="F132" i="38"/>
  <c r="H132" i="38"/>
  <c r="K132" i="38"/>
  <c r="M132" i="38"/>
  <c r="U132" i="38"/>
  <c r="B133" i="38"/>
  <c r="H133" i="38" s="1"/>
  <c r="F133" i="38"/>
  <c r="U133" i="38"/>
  <c r="W133" i="38"/>
  <c r="B134" i="38"/>
  <c r="R134" i="38"/>
  <c r="U134" i="38"/>
  <c r="B135" i="38"/>
  <c r="H135" i="38" s="1"/>
  <c r="F135" i="38"/>
  <c r="K135" i="38"/>
  <c r="M135" i="38"/>
  <c r="P135" i="38"/>
  <c r="R135" i="38"/>
  <c r="U135" i="38"/>
  <c r="W135" i="38"/>
  <c r="B136" i="38"/>
  <c r="P136" i="38" s="1"/>
  <c r="F136" i="38"/>
  <c r="H136" i="38"/>
  <c r="K136" i="38"/>
  <c r="M136" i="38"/>
  <c r="U136" i="38"/>
  <c r="B137" i="38"/>
  <c r="C137" i="38"/>
  <c r="F137" i="38"/>
  <c r="H137" i="38"/>
  <c r="K137" i="38"/>
  <c r="M137" i="38"/>
  <c r="P137" i="38"/>
  <c r="R137" i="38"/>
  <c r="U137" i="38"/>
  <c r="W137" i="38"/>
  <c r="B138" i="38"/>
  <c r="E138" i="38"/>
  <c r="G138" i="38"/>
  <c r="J138" i="38"/>
  <c r="L138" i="38"/>
  <c r="M138" i="38" s="1"/>
  <c r="O138" i="38"/>
  <c r="Q138" i="38"/>
  <c r="T138" i="38"/>
  <c r="V138" i="38"/>
  <c r="B139" i="38"/>
  <c r="H139" i="38" s="1"/>
  <c r="F139" i="38"/>
  <c r="K139" i="38"/>
  <c r="M139" i="38"/>
  <c r="P139" i="38"/>
  <c r="R139" i="38"/>
  <c r="U139" i="38"/>
  <c r="W139" i="38"/>
  <c r="B140" i="38"/>
  <c r="P140" i="38" s="1"/>
  <c r="F140" i="38"/>
  <c r="H140" i="38"/>
  <c r="K140" i="38"/>
  <c r="M140" i="38"/>
  <c r="U140" i="38"/>
  <c r="B141" i="38"/>
  <c r="H141" i="38" s="1"/>
  <c r="F141" i="38"/>
  <c r="U141" i="38"/>
  <c r="W141" i="38"/>
  <c r="B142" i="38"/>
  <c r="R142" i="38"/>
  <c r="U142" i="38"/>
  <c r="B143" i="38"/>
  <c r="H143" i="38" s="1"/>
  <c r="F143" i="38"/>
  <c r="K143" i="38"/>
  <c r="M143" i="38"/>
  <c r="P143" i="38"/>
  <c r="R143" i="38"/>
  <c r="U143" i="38"/>
  <c r="W143" i="38"/>
  <c r="B144" i="38"/>
  <c r="B145" i="38"/>
  <c r="F145" i="38"/>
  <c r="B146" i="38"/>
  <c r="P146" i="38"/>
  <c r="B147" i="38"/>
  <c r="H147" i="38" s="1"/>
  <c r="F147" i="38"/>
  <c r="K147" i="38"/>
  <c r="M147" i="38"/>
  <c r="P147" i="38"/>
  <c r="R147" i="38"/>
  <c r="U147" i="38"/>
  <c r="B148" i="38"/>
  <c r="R148" i="38" s="1"/>
  <c r="H148" i="38"/>
  <c r="K148" i="38"/>
  <c r="M148" i="38"/>
  <c r="P148" i="38"/>
  <c r="U148" i="38"/>
  <c r="W148" i="38"/>
  <c r="B149" i="38"/>
  <c r="F149" i="38"/>
  <c r="H149" i="38"/>
  <c r="K149" i="38"/>
  <c r="M149" i="38"/>
  <c r="P149" i="38"/>
  <c r="R149" i="38"/>
  <c r="U149" i="38"/>
  <c r="W149" i="38"/>
  <c r="B150" i="38"/>
  <c r="M150" i="38"/>
  <c r="B151" i="38"/>
  <c r="P151" i="38" s="1"/>
  <c r="H151" i="38"/>
  <c r="M151" i="38"/>
  <c r="R151" i="38"/>
  <c r="U151" i="38"/>
  <c r="B152" i="38"/>
  <c r="R152" i="38" s="1"/>
  <c r="H152" i="38"/>
  <c r="K152" i="38"/>
  <c r="M152" i="38"/>
  <c r="P152" i="38"/>
  <c r="U152" i="38"/>
  <c r="W152" i="38"/>
  <c r="B153" i="38"/>
  <c r="F153" i="38"/>
  <c r="H153" i="38"/>
  <c r="K153" i="38"/>
  <c r="M153" i="38"/>
  <c r="P153" i="38"/>
  <c r="R153" i="38"/>
  <c r="U153" i="38"/>
  <c r="W153" i="38"/>
  <c r="B154" i="38"/>
  <c r="M154" i="38" s="1"/>
  <c r="F154" i="38"/>
  <c r="R154" i="38"/>
  <c r="U154" i="38"/>
  <c r="W154" i="38"/>
  <c r="B155" i="38"/>
  <c r="H155" i="38"/>
  <c r="M155" i="38"/>
  <c r="P155" i="38"/>
  <c r="R155" i="38"/>
  <c r="U155" i="38"/>
  <c r="B156" i="38"/>
  <c r="R156" i="38" s="1"/>
  <c r="H156" i="38"/>
  <c r="K156" i="38"/>
  <c r="M156" i="38"/>
  <c r="P156" i="38"/>
  <c r="U156" i="38"/>
  <c r="W156" i="38"/>
  <c r="B157" i="38"/>
  <c r="F157" i="38"/>
  <c r="H157" i="38"/>
  <c r="K157" i="38"/>
  <c r="M157" i="38"/>
  <c r="P157" i="38"/>
  <c r="R157" i="38"/>
  <c r="U157" i="38"/>
  <c r="W157" i="38"/>
  <c r="B158" i="38"/>
  <c r="F158" i="38"/>
  <c r="M158" i="38"/>
  <c r="R158" i="38"/>
  <c r="U158" i="38"/>
  <c r="W158" i="38"/>
  <c r="B159" i="38"/>
  <c r="H159" i="38" s="1"/>
  <c r="P159" i="38"/>
  <c r="R159" i="38"/>
  <c r="B160" i="38"/>
  <c r="R160" i="38" s="1"/>
  <c r="H160" i="38"/>
  <c r="K160" i="38"/>
  <c r="M160" i="38"/>
  <c r="P160" i="38"/>
  <c r="U160" i="38"/>
  <c r="W160" i="38"/>
  <c r="B161" i="38"/>
  <c r="F161" i="38"/>
  <c r="H161" i="38"/>
  <c r="K161" i="38"/>
  <c r="M161" i="38"/>
  <c r="P161" i="38"/>
  <c r="R161" i="38"/>
  <c r="U161" i="38"/>
  <c r="W161" i="38"/>
  <c r="B162" i="38"/>
  <c r="M162" i="38"/>
  <c r="W162" i="38"/>
  <c r="B163" i="38"/>
  <c r="M163" i="38" s="1"/>
  <c r="H163" i="38"/>
  <c r="R163" i="38"/>
  <c r="U163" i="38"/>
  <c r="B164" i="38"/>
  <c r="R164" i="38" s="1"/>
  <c r="H164" i="38"/>
  <c r="K164" i="38"/>
  <c r="M164" i="38"/>
  <c r="P164" i="38"/>
  <c r="U164" i="38"/>
  <c r="W164" i="38"/>
  <c r="B165" i="38"/>
  <c r="F165" i="38"/>
  <c r="H165" i="38"/>
  <c r="K165" i="38"/>
  <c r="M165" i="38"/>
  <c r="P165" i="38"/>
  <c r="R165" i="38"/>
  <c r="U165" i="38"/>
  <c r="W165" i="38"/>
  <c r="B166" i="38"/>
  <c r="F166" i="38" s="1"/>
  <c r="R166" i="38"/>
  <c r="U166" i="38"/>
  <c r="B167" i="38"/>
  <c r="B168" i="38"/>
  <c r="H168" i="38"/>
  <c r="M168" i="38"/>
  <c r="W168" i="38"/>
  <c r="H170" i="38"/>
  <c r="H171" i="38"/>
  <c r="H172" i="38"/>
  <c r="H173" i="38"/>
  <c r="H174" i="38"/>
  <c r="H175" i="38"/>
  <c r="H176" i="38"/>
  <c r="H177" i="38"/>
  <c r="H178" i="38"/>
  <c r="H179" i="38"/>
  <c r="H180" i="38"/>
  <c r="B187" i="38"/>
  <c r="H187" i="38" s="1"/>
  <c r="P187" i="38"/>
  <c r="W187" i="38"/>
  <c r="B188" i="38"/>
  <c r="H188" i="38" s="1"/>
  <c r="F188" i="38"/>
  <c r="K188" i="38"/>
  <c r="M188" i="38"/>
  <c r="P188" i="38"/>
  <c r="R188" i="38"/>
  <c r="U188" i="38"/>
  <c r="W188" i="38"/>
  <c r="B189" i="38"/>
  <c r="F189" i="38" s="1"/>
  <c r="K189" i="38"/>
  <c r="U189" i="38"/>
  <c r="B190" i="38"/>
  <c r="R190" i="38" s="1"/>
  <c r="K190" i="38"/>
  <c r="U190" i="38"/>
  <c r="W190" i="38"/>
  <c r="B191" i="38"/>
  <c r="R191" i="38" s="1"/>
  <c r="P191" i="38"/>
  <c r="U191" i="38"/>
  <c r="B192" i="38"/>
  <c r="R192" i="38" s="1"/>
  <c r="F192" i="38"/>
  <c r="K192" i="38"/>
  <c r="M192" i="38"/>
  <c r="P192" i="38"/>
  <c r="U192" i="38"/>
  <c r="W192" i="38"/>
  <c r="B193" i="38"/>
  <c r="M193" i="38" s="1"/>
  <c r="F193" i="38"/>
  <c r="H193" i="38"/>
  <c r="K193" i="38"/>
  <c r="R193" i="38"/>
  <c r="U193" i="38"/>
  <c r="B194" i="38"/>
  <c r="U194" i="38"/>
  <c r="B195" i="38"/>
  <c r="R195" i="38" s="1"/>
  <c r="P195" i="38"/>
  <c r="U195" i="38"/>
  <c r="B196" i="38"/>
  <c r="R196" i="38" s="1"/>
  <c r="F196" i="38"/>
  <c r="K196" i="38"/>
  <c r="M196" i="38"/>
  <c r="P196" i="38"/>
  <c r="U196" i="38"/>
  <c r="W196" i="38"/>
  <c r="B197" i="38"/>
  <c r="M197" i="38" s="1"/>
  <c r="F197" i="38"/>
  <c r="H197" i="38"/>
  <c r="K197" i="38"/>
  <c r="R197" i="38"/>
  <c r="U197" i="38"/>
  <c r="B198" i="38"/>
  <c r="U198" i="38"/>
  <c r="B199" i="38"/>
  <c r="R199" i="38" s="1"/>
  <c r="P199" i="38"/>
  <c r="U199" i="38"/>
  <c r="B200" i="38"/>
  <c r="R200" i="38" s="1"/>
  <c r="F200" i="38"/>
  <c r="K200" i="38"/>
  <c r="M200" i="38"/>
  <c r="P200" i="38"/>
  <c r="U200" i="38"/>
  <c r="W200" i="38"/>
  <c r="B201" i="38"/>
  <c r="H201" i="38" s="1"/>
  <c r="F201" i="38"/>
  <c r="K201" i="38"/>
  <c r="R201" i="38"/>
  <c r="U201" i="38"/>
  <c r="B202" i="38"/>
  <c r="K202" i="38" s="1"/>
  <c r="F202" i="38"/>
  <c r="H202" i="38"/>
  <c r="M202" i="38"/>
  <c r="P202" i="38"/>
  <c r="R202" i="38"/>
  <c r="U202" i="38"/>
  <c r="B203" i="38"/>
  <c r="F204" i="38"/>
  <c r="H204" i="38"/>
  <c r="K204" i="38"/>
  <c r="M204" i="38"/>
  <c r="P204" i="38"/>
  <c r="R204" i="38"/>
  <c r="U204" i="38"/>
  <c r="B205" i="38"/>
  <c r="C205" i="38"/>
  <c r="F205" i="38"/>
  <c r="H205" i="38"/>
  <c r="K205" i="38"/>
  <c r="M205" i="38"/>
  <c r="P205" i="38"/>
  <c r="R205" i="38"/>
  <c r="U205" i="38"/>
  <c r="W205" i="38"/>
  <c r="E206" i="38"/>
  <c r="G206" i="38"/>
  <c r="G128" i="38" s="1"/>
  <c r="J206" i="38"/>
  <c r="L206" i="38"/>
  <c r="O206" i="38"/>
  <c r="O128" i="38" s="1"/>
  <c r="Q206" i="38"/>
  <c r="Q128" i="38" s="1"/>
  <c r="T206" i="38"/>
  <c r="V206" i="38"/>
  <c r="B207" i="38"/>
  <c r="C207" i="38"/>
  <c r="F207" i="38"/>
  <c r="H207" i="38"/>
  <c r="K207" i="38"/>
  <c r="M207" i="38"/>
  <c r="P207" i="38"/>
  <c r="R207" i="38"/>
  <c r="U207" i="38"/>
  <c r="W207" i="38"/>
  <c r="B208" i="38"/>
  <c r="H208" i="38" s="1"/>
  <c r="F208" i="38"/>
  <c r="K208" i="38"/>
  <c r="U208" i="38"/>
  <c r="B209" i="38"/>
  <c r="C209" i="38"/>
  <c r="F209" i="38"/>
  <c r="H209" i="38"/>
  <c r="K209" i="38"/>
  <c r="M209" i="38"/>
  <c r="P209" i="38"/>
  <c r="R209" i="38"/>
  <c r="U209" i="38"/>
  <c r="W209" i="38"/>
  <c r="J210" i="38"/>
  <c r="L210" i="38"/>
  <c r="Q210" i="38"/>
  <c r="T210" i="38"/>
  <c r="B211" i="38"/>
  <c r="C211" i="38"/>
  <c r="F211" i="38"/>
  <c r="H211" i="38"/>
  <c r="K211" i="38"/>
  <c r="M211" i="38"/>
  <c r="P211" i="38"/>
  <c r="R211" i="38"/>
  <c r="U211" i="38"/>
  <c r="W211" i="38"/>
  <c r="E212" i="38"/>
  <c r="G212" i="38"/>
  <c r="I212" i="38"/>
  <c r="J212" i="38"/>
  <c r="L212" i="38"/>
  <c r="N212" i="38"/>
  <c r="O212" i="38"/>
  <c r="Q212" i="38"/>
  <c r="S212" i="38"/>
  <c r="T212" i="38"/>
  <c r="V212" i="38"/>
  <c r="V210" i="38" s="1"/>
  <c r="B213" i="38"/>
  <c r="K213" i="38" s="1"/>
  <c r="F213" i="38"/>
  <c r="H213" i="38"/>
  <c r="M213" i="38"/>
  <c r="P213" i="38"/>
  <c r="R213" i="38"/>
  <c r="U213" i="38"/>
  <c r="W213" i="38"/>
  <c r="B214" i="38"/>
  <c r="P214" i="38" s="1"/>
  <c r="H214" i="38"/>
  <c r="K214" i="38"/>
  <c r="M214" i="38"/>
  <c r="W214" i="38"/>
  <c r="B215" i="38"/>
  <c r="F215" i="38"/>
  <c r="H215" i="38"/>
  <c r="K215" i="38"/>
  <c r="M215" i="38"/>
  <c r="P215" i="38"/>
  <c r="R215" i="38"/>
  <c r="U215" i="38"/>
  <c r="W215" i="38"/>
  <c r="B216" i="38"/>
  <c r="B217" i="38"/>
  <c r="K217" i="38" s="1"/>
  <c r="F217" i="38"/>
  <c r="H217" i="38"/>
  <c r="M217" i="38"/>
  <c r="P217" i="38"/>
  <c r="R217" i="38"/>
  <c r="U217" i="38"/>
  <c r="B218" i="38"/>
  <c r="R218" i="38" s="1"/>
  <c r="F218" i="38"/>
  <c r="K218" i="38"/>
  <c r="M218" i="38"/>
  <c r="P218" i="38"/>
  <c r="U218" i="38"/>
  <c r="W218" i="38"/>
  <c r="B219" i="38"/>
  <c r="H219" i="38" s="1"/>
  <c r="F219" i="38"/>
  <c r="U219" i="38"/>
  <c r="B220" i="38"/>
  <c r="B221" i="38"/>
  <c r="K221" i="38"/>
  <c r="P221" i="38"/>
  <c r="B222" i="38"/>
  <c r="R222" i="38" s="1"/>
  <c r="F222" i="38"/>
  <c r="K222" i="38"/>
  <c r="M222" i="38"/>
  <c r="P222" i="38"/>
  <c r="W222" i="38"/>
  <c r="B223" i="38"/>
  <c r="F223" i="38"/>
  <c r="H223" i="38"/>
  <c r="K223" i="38"/>
  <c r="U223" i="38"/>
  <c r="B224" i="38"/>
  <c r="F224" i="38"/>
  <c r="W224" i="38"/>
  <c r="B225" i="38"/>
  <c r="K225" i="38" s="1"/>
  <c r="R225" i="38"/>
  <c r="U225" i="38"/>
  <c r="E227" i="38"/>
  <c r="G227" i="38"/>
  <c r="J227" i="38"/>
  <c r="L227" i="38"/>
  <c r="O227" i="38"/>
  <c r="Q227" i="38"/>
  <c r="T227" i="38"/>
  <c r="V227" i="38"/>
  <c r="B228" i="38"/>
  <c r="H228" i="38" s="1"/>
  <c r="F228" i="38"/>
  <c r="U228" i="38"/>
  <c r="B229" i="38"/>
  <c r="B230" i="38"/>
  <c r="K230" i="38"/>
  <c r="P230" i="38"/>
  <c r="B231" i="38"/>
  <c r="R231" i="38" s="1"/>
  <c r="F231" i="38"/>
  <c r="K231" i="38"/>
  <c r="M231" i="38"/>
  <c r="P231" i="38"/>
  <c r="U231" i="38"/>
  <c r="W231" i="38"/>
  <c r="B232" i="38"/>
  <c r="K232" i="38" s="1"/>
  <c r="F232" i="38"/>
  <c r="H232" i="38"/>
  <c r="U232" i="38"/>
  <c r="B233" i="38"/>
  <c r="R233" i="38" s="1"/>
  <c r="F234" i="38"/>
  <c r="C12" i="45" l="1"/>
  <c r="C33" i="45"/>
  <c r="C36" i="45"/>
  <c r="C32" i="45"/>
  <c r="C35" i="45"/>
  <c r="C15" i="45"/>
  <c r="C17" i="45"/>
  <c r="C19" i="45"/>
  <c r="C21" i="45"/>
  <c r="C24" i="45"/>
  <c r="C26" i="45"/>
  <c r="C18" i="45"/>
  <c r="C22" i="45"/>
  <c r="C30" i="45"/>
  <c r="C14" i="45"/>
  <c r="C31" i="45"/>
  <c r="C16" i="45"/>
  <c r="C20" i="45"/>
  <c r="U12" i="44"/>
  <c r="L20" i="44"/>
  <c r="L24" i="44"/>
  <c r="L16" i="44"/>
  <c r="L12" i="44" s="1"/>
  <c r="L22" i="44"/>
  <c r="L18" i="44"/>
  <c r="L23" i="43"/>
  <c r="L21" i="43"/>
  <c r="L19" i="43"/>
  <c r="L17" i="43"/>
  <c r="L15" i="43"/>
  <c r="L11" i="43" s="1"/>
  <c r="M21" i="42"/>
  <c r="M17" i="42"/>
  <c r="M13" i="42"/>
  <c r="M11" i="42" s="1"/>
  <c r="M19" i="42"/>
  <c r="C11" i="41"/>
  <c r="R11" i="41"/>
  <c r="C21" i="41"/>
  <c r="C29" i="41"/>
  <c r="F11" i="41"/>
  <c r="V11" i="41"/>
  <c r="C13" i="41"/>
  <c r="C19" i="41"/>
  <c r="C27" i="41"/>
  <c r="J11" i="41"/>
  <c r="C17" i="41"/>
  <c r="C25" i="41"/>
  <c r="C33" i="41"/>
  <c r="N11" i="41"/>
  <c r="C35" i="41"/>
  <c r="C37" i="41"/>
  <c r="C31" i="41"/>
  <c r="C23" i="41"/>
  <c r="V37" i="41"/>
  <c r="F35" i="41"/>
  <c r="V31" i="41"/>
  <c r="V23" i="41"/>
  <c r="R15" i="41"/>
  <c r="R37" i="41"/>
  <c r="R31" i="41"/>
  <c r="R23" i="41"/>
  <c r="N15" i="41"/>
  <c r="N37" i="41"/>
  <c r="N31" i="41"/>
  <c r="N23" i="41"/>
  <c r="J15" i="41"/>
  <c r="J37" i="41"/>
  <c r="J31" i="41"/>
  <c r="J23" i="41"/>
  <c r="C14" i="40"/>
  <c r="C15" i="40"/>
  <c r="C17" i="40"/>
  <c r="C16" i="40"/>
  <c r="I12" i="40"/>
  <c r="F12" i="40"/>
  <c r="I16" i="40"/>
  <c r="I14" i="40"/>
  <c r="F14" i="40"/>
  <c r="H229" i="38"/>
  <c r="K229" i="38"/>
  <c r="M229" i="38"/>
  <c r="R229" i="38"/>
  <c r="F203" i="38"/>
  <c r="H203" i="38"/>
  <c r="K203" i="38"/>
  <c r="M203" i="38"/>
  <c r="P203" i="38"/>
  <c r="R203" i="38"/>
  <c r="F216" i="38"/>
  <c r="H216" i="38"/>
  <c r="K216" i="38"/>
  <c r="P216" i="38"/>
  <c r="W198" i="38"/>
  <c r="F198" i="38"/>
  <c r="H198" i="38"/>
  <c r="K198" i="38"/>
  <c r="M198" i="38"/>
  <c r="P198" i="38"/>
  <c r="R198" i="38"/>
  <c r="W230" i="38"/>
  <c r="F230" i="38"/>
  <c r="H230" i="38"/>
  <c r="M230" i="38"/>
  <c r="K228" i="38"/>
  <c r="P225" i="38"/>
  <c r="H224" i="38"/>
  <c r="K224" i="38"/>
  <c r="M224" i="38"/>
  <c r="R224" i="38"/>
  <c r="W221" i="38"/>
  <c r="F221" i="38"/>
  <c r="H221" i="38"/>
  <c r="M221" i="38"/>
  <c r="K219" i="38"/>
  <c r="W229" i="38"/>
  <c r="W220" i="38"/>
  <c r="B206" i="38"/>
  <c r="M206" i="38" s="1"/>
  <c r="W194" i="38"/>
  <c r="F194" i="38"/>
  <c r="H194" i="38"/>
  <c r="K194" i="38"/>
  <c r="M194" i="38"/>
  <c r="P194" i="38"/>
  <c r="R194" i="38"/>
  <c r="U220" i="38"/>
  <c r="W233" i="38"/>
  <c r="M228" i="38"/>
  <c r="P228" i="38"/>
  <c r="R228" i="38"/>
  <c r="W228" i="38"/>
  <c r="M219" i="38"/>
  <c r="P219" i="38"/>
  <c r="R219" i="38"/>
  <c r="W219" i="38"/>
  <c r="U230" i="38"/>
  <c r="U224" i="38"/>
  <c r="U221" i="38"/>
  <c r="F138" i="38"/>
  <c r="P138" i="38"/>
  <c r="K138" i="38"/>
  <c r="W138" i="38"/>
  <c r="P144" i="38"/>
  <c r="R144" i="38"/>
  <c r="W144" i="38"/>
  <c r="F144" i="38"/>
  <c r="H144" i="38"/>
  <c r="K144" i="38"/>
  <c r="M144" i="38"/>
  <c r="U144" i="38"/>
  <c r="H233" i="38"/>
  <c r="K233" i="38"/>
  <c r="P233" i="38"/>
  <c r="U233" i="38"/>
  <c r="U229" i="38"/>
  <c r="W225" i="38"/>
  <c r="H225" i="38"/>
  <c r="F225" i="38"/>
  <c r="M225" i="38"/>
  <c r="W216" i="38"/>
  <c r="P229" i="38"/>
  <c r="P220" i="38"/>
  <c r="U216" i="38"/>
  <c r="W167" i="38"/>
  <c r="F167" i="38"/>
  <c r="K167" i="38"/>
  <c r="H167" i="38"/>
  <c r="M167" i="38"/>
  <c r="P167" i="38"/>
  <c r="R167" i="38"/>
  <c r="U167" i="38"/>
  <c r="M232" i="38"/>
  <c r="P232" i="38"/>
  <c r="R232" i="38"/>
  <c r="W232" i="38"/>
  <c r="F229" i="38"/>
  <c r="F220" i="38"/>
  <c r="R216" i="38"/>
  <c r="F233" i="38"/>
  <c r="R230" i="38"/>
  <c r="U227" i="38"/>
  <c r="B227" i="38"/>
  <c r="F227" i="38"/>
  <c r="P224" i="38"/>
  <c r="M223" i="38"/>
  <c r="P223" i="38"/>
  <c r="R223" i="38"/>
  <c r="W223" i="38"/>
  <c r="R221" i="38"/>
  <c r="M216" i="38"/>
  <c r="E210" i="38"/>
  <c r="B212" i="38"/>
  <c r="U203" i="38"/>
  <c r="U138" i="38"/>
  <c r="H220" i="38"/>
  <c r="K220" i="38"/>
  <c r="M220" i="38"/>
  <c r="R220" i="38"/>
  <c r="K121" i="38"/>
  <c r="M121" i="38"/>
  <c r="P121" i="38"/>
  <c r="R121" i="38"/>
  <c r="F57" i="38"/>
  <c r="H57" i="38"/>
  <c r="K57" i="38"/>
  <c r="R57" i="38"/>
  <c r="M57" i="38"/>
  <c r="P57" i="38"/>
  <c r="U57" i="38"/>
  <c r="W57" i="38"/>
  <c r="H26" i="38"/>
  <c r="M26" i="38"/>
  <c r="H231" i="38"/>
  <c r="H222" i="38"/>
  <c r="H218" i="38"/>
  <c r="F214" i="38"/>
  <c r="W208" i="38"/>
  <c r="H200" i="38"/>
  <c r="M199" i="38"/>
  <c r="W197" i="38"/>
  <c r="H196" i="38"/>
  <c r="M195" i="38"/>
  <c r="W193" i="38"/>
  <c r="H192" i="38"/>
  <c r="M191" i="38"/>
  <c r="P190" i="38"/>
  <c r="R189" i="38"/>
  <c r="U187" i="38"/>
  <c r="W166" i="38"/>
  <c r="U162" i="38"/>
  <c r="U159" i="38"/>
  <c r="F150" i="38"/>
  <c r="K146" i="38"/>
  <c r="W142" i="38"/>
  <c r="W134" i="38"/>
  <c r="B130" i="38"/>
  <c r="M130" i="38" s="1"/>
  <c r="P126" i="38"/>
  <c r="H20" i="38"/>
  <c r="M20" i="38"/>
  <c r="G210" i="38"/>
  <c r="K199" i="38"/>
  <c r="K195" i="38"/>
  <c r="K191" i="38"/>
  <c r="M190" i="38"/>
  <c r="M189" i="38"/>
  <c r="R187" i="38"/>
  <c r="R168" i="38"/>
  <c r="F168" i="38"/>
  <c r="R162" i="38"/>
  <c r="K145" i="38"/>
  <c r="M145" i="38"/>
  <c r="R145" i="38"/>
  <c r="F122" i="38"/>
  <c r="H122" i="38"/>
  <c r="K122" i="38"/>
  <c r="M122" i="38"/>
  <c r="B119" i="38"/>
  <c r="K112" i="38"/>
  <c r="M112" i="38"/>
  <c r="P112" i="38"/>
  <c r="R112" i="38"/>
  <c r="E32" i="38"/>
  <c r="B33" i="38"/>
  <c r="F33" i="38"/>
  <c r="W26" i="38"/>
  <c r="F26" i="38"/>
  <c r="H195" i="38"/>
  <c r="H191" i="38"/>
  <c r="H150" i="38"/>
  <c r="K150" i="38"/>
  <c r="P150" i="38"/>
  <c r="F146" i="38"/>
  <c r="H146" i="38"/>
  <c r="M146" i="38"/>
  <c r="L128" i="38"/>
  <c r="B128" i="38" s="1"/>
  <c r="F126" i="38"/>
  <c r="H126" i="38"/>
  <c r="K126" i="38"/>
  <c r="M126" i="38"/>
  <c r="W121" i="38"/>
  <c r="F117" i="38"/>
  <c r="U109" i="38"/>
  <c r="F108" i="38"/>
  <c r="H108" i="38"/>
  <c r="K108" i="38"/>
  <c r="M108" i="38"/>
  <c r="P108" i="38"/>
  <c r="R108" i="38"/>
  <c r="L103" i="38"/>
  <c r="B105" i="38"/>
  <c r="U214" i="38"/>
  <c r="R208" i="38"/>
  <c r="H199" i="38"/>
  <c r="R214" i="38"/>
  <c r="O210" i="38"/>
  <c r="P208" i="38"/>
  <c r="P201" i="38"/>
  <c r="F199" i="38"/>
  <c r="P197" i="38"/>
  <c r="F195" i="38"/>
  <c r="P193" i="38"/>
  <c r="F191" i="38"/>
  <c r="H190" i="38"/>
  <c r="H189" i="38"/>
  <c r="K187" i="38"/>
  <c r="U168" i="38"/>
  <c r="M166" i="38"/>
  <c r="P163" i="38"/>
  <c r="F162" i="38"/>
  <c r="M159" i="38"/>
  <c r="H154" i="38"/>
  <c r="K154" i="38"/>
  <c r="P154" i="38"/>
  <c r="W151" i="38"/>
  <c r="F151" i="38"/>
  <c r="K151" i="38"/>
  <c r="W145" i="38"/>
  <c r="P142" i="38"/>
  <c r="K141" i="38"/>
  <c r="M141" i="38"/>
  <c r="P141" i="38"/>
  <c r="R141" i="38"/>
  <c r="P134" i="38"/>
  <c r="K133" i="38"/>
  <c r="M133" i="38"/>
  <c r="P133" i="38"/>
  <c r="R133" i="38"/>
  <c r="U121" i="38"/>
  <c r="P119" i="38"/>
  <c r="F113" i="38"/>
  <c r="H113" i="38"/>
  <c r="K113" i="38"/>
  <c r="M113" i="38"/>
  <c r="R109" i="38"/>
  <c r="T70" i="38"/>
  <c r="F37" i="38"/>
  <c r="H37" i="38"/>
  <c r="P37" i="38"/>
  <c r="M37" i="38"/>
  <c r="R37" i="38"/>
  <c r="U37" i="38"/>
  <c r="K37" i="38"/>
  <c r="R26" i="38"/>
  <c r="U222" i="38"/>
  <c r="M208" i="38"/>
  <c r="M201" i="38"/>
  <c r="W199" i="38"/>
  <c r="W195" i="38"/>
  <c r="W191" i="38"/>
  <c r="F190" i="38"/>
  <c r="P168" i="38"/>
  <c r="H158" i="38"/>
  <c r="K158" i="38"/>
  <c r="P158" i="38"/>
  <c r="W155" i="38"/>
  <c r="F155" i="38"/>
  <c r="K155" i="38"/>
  <c r="W150" i="38"/>
  <c r="W146" i="38"/>
  <c r="U145" i="38"/>
  <c r="H138" i="38"/>
  <c r="V128" i="38"/>
  <c r="J128" i="38"/>
  <c r="W122" i="38"/>
  <c r="H121" i="38"/>
  <c r="B117" i="38"/>
  <c r="P117" i="38" s="1"/>
  <c r="W112" i="38"/>
  <c r="P109" i="38"/>
  <c r="W106" i="38"/>
  <c r="M106" i="38"/>
  <c r="H106" i="38"/>
  <c r="K106" i="38"/>
  <c r="P106" i="38"/>
  <c r="R106" i="38"/>
  <c r="U106" i="38"/>
  <c r="R20" i="38"/>
  <c r="P189" i="38"/>
  <c r="W189" i="38"/>
  <c r="H162" i="38"/>
  <c r="K162" i="38"/>
  <c r="P162" i="38"/>
  <c r="W159" i="38"/>
  <c r="F159" i="38"/>
  <c r="K159" i="38"/>
  <c r="U150" i="38"/>
  <c r="U146" i="38"/>
  <c r="P145" i="38"/>
  <c r="F142" i="38"/>
  <c r="H142" i="38"/>
  <c r="K142" i="38"/>
  <c r="M142" i="38"/>
  <c r="F134" i="38"/>
  <c r="H134" i="38"/>
  <c r="K134" i="38"/>
  <c r="M134" i="38"/>
  <c r="W126" i="38"/>
  <c r="F121" i="38"/>
  <c r="U112" i="38"/>
  <c r="K72" i="38"/>
  <c r="M72" i="38"/>
  <c r="P72" i="38"/>
  <c r="W72" i="38"/>
  <c r="H72" i="38"/>
  <c r="R72" i="38"/>
  <c r="U72" i="38"/>
  <c r="F72" i="38"/>
  <c r="F187" i="38"/>
  <c r="M187" i="38"/>
  <c r="K168" i="38"/>
  <c r="H166" i="38"/>
  <c r="K166" i="38"/>
  <c r="P166" i="38"/>
  <c r="W163" i="38"/>
  <c r="F163" i="38"/>
  <c r="K163" i="38"/>
  <c r="R150" i="38"/>
  <c r="R146" i="38"/>
  <c r="H145" i="38"/>
  <c r="R138" i="38"/>
  <c r="T128" i="38"/>
  <c r="U126" i="38"/>
  <c r="R122" i="38"/>
  <c r="H112" i="38"/>
  <c r="F109" i="38"/>
  <c r="H109" i="38"/>
  <c r="K109" i="38"/>
  <c r="M109" i="38"/>
  <c r="H74" i="38"/>
  <c r="K51" i="38"/>
  <c r="Q41" i="38"/>
  <c r="U26" i="38"/>
  <c r="T19" i="38"/>
  <c r="U20" i="38"/>
  <c r="F164" i="38"/>
  <c r="F160" i="38"/>
  <c r="F156" i="38"/>
  <c r="F152" i="38"/>
  <c r="F148" i="38"/>
  <c r="W140" i="38"/>
  <c r="W136" i="38"/>
  <c r="W132" i="38"/>
  <c r="W124" i="38"/>
  <c r="W120" i="38"/>
  <c r="F119" i="38"/>
  <c r="W111" i="38"/>
  <c r="W105" i="38"/>
  <c r="J103" i="38"/>
  <c r="K105" i="38"/>
  <c r="W84" i="38"/>
  <c r="U82" i="38"/>
  <c r="U80" i="38"/>
  <c r="F77" i="38"/>
  <c r="H77" i="38"/>
  <c r="K77" i="38"/>
  <c r="R77" i="38"/>
  <c r="B74" i="38"/>
  <c r="G70" i="38"/>
  <c r="K68" i="38"/>
  <c r="M68" i="38"/>
  <c r="P68" i="38"/>
  <c r="W68" i="38"/>
  <c r="U65" i="38"/>
  <c r="U56" i="38"/>
  <c r="F53" i="38"/>
  <c r="H53" i="38"/>
  <c r="K53" i="38"/>
  <c r="R53" i="38"/>
  <c r="U51" i="38"/>
  <c r="F45" i="38"/>
  <c r="H45" i="38"/>
  <c r="K45" i="38"/>
  <c r="R45" i="38"/>
  <c r="U36" i="38"/>
  <c r="P33" i="38"/>
  <c r="P24" i="38"/>
  <c r="R24" i="38"/>
  <c r="U24" i="38"/>
  <c r="F24" i="38"/>
  <c r="U84" i="38"/>
  <c r="R82" i="38"/>
  <c r="K80" i="38"/>
  <c r="U76" i="38"/>
  <c r="P65" i="38"/>
  <c r="K64" i="38"/>
  <c r="M64" i="38"/>
  <c r="P64" i="38"/>
  <c r="W64" i="38"/>
  <c r="R56" i="38"/>
  <c r="U52" i="38"/>
  <c r="B51" i="38"/>
  <c r="F51" i="38" s="1"/>
  <c r="U44" i="38"/>
  <c r="P36" i="38"/>
  <c r="P26" i="38"/>
  <c r="P20" i="38"/>
  <c r="R140" i="38"/>
  <c r="R136" i="38"/>
  <c r="R132" i="38"/>
  <c r="R124" i="38"/>
  <c r="R120" i="38"/>
  <c r="R115" i="38"/>
  <c r="R111" i="38"/>
  <c r="T103" i="38"/>
  <c r="Q103" i="38"/>
  <c r="K84" i="38"/>
  <c r="M82" i="38"/>
  <c r="H80" i="38"/>
  <c r="R76" i="38"/>
  <c r="M65" i="38"/>
  <c r="H56" i="38"/>
  <c r="R52" i="38"/>
  <c r="F49" i="38"/>
  <c r="H49" i="38"/>
  <c r="K49" i="38"/>
  <c r="R49" i="38"/>
  <c r="R44" i="38"/>
  <c r="M43" i="38"/>
  <c r="P43" i="38"/>
  <c r="R43" i="38"/>
  <c r="F43" i="38"/>
  <c r="M42" i="38"/>
  <c r="B42" i="38"/>
  <c r="R42" i="38" s="1"/>
  <c r="E41" i="38"/>
  <c r="M36" i="38"/>
  <c r="V19" i="38"/>
  <c r="B19" i="38"/>
  <c r="H19" i="38" s="1"/>
  <c r="P107" i="38"/>
  <c r="F105" i="38"/>
  <c r="E103" i="38"/>
  <c r="W77" i="38"/>
  <c r="K60" i="38"/>
  <c r="M60" i="38"/>
  <c r="P60" i="38"/>
  <c r="W60" i="38"/>
  <c r="W53" i="38"/>
  <c r="P51" i="38"/>
  <c r="W45" i="38"/>
  <c r="M34" i="38"/>
  <c r="P34" i="38"/>
  <c r="R34" i="38"/>
  <c r="F34" i="38"/>
  <c r="K33" i="38"/>
  <c r="J32" i="38"/>
  <c r="G17" i="38"/>
  <c r="W82" i="38"/>
  <c r="F82" i="38"/>
  <c r="H82" i="38"/>
  <c r="P82" i="38"/>
  <c r="M80" i="38"/>
  <c r="P80" i="38"/>
  <c r="R80" i="38"/>
  <c r="F80" i="38"/>
  <c r="F65" i="38"/>
  <c r="H65" i="38"/>
  <c r="K65" i="38"/>
  <c r="R65" i="38"/>
  <c r="B62" i="38"/>
  <c r="M62" i="38" s="1"/>
  <c r="K56" i="38"/>
  <c r="M56" i="38"/>
  <c r="P56" i="38"/>
  <c r="W56" i="38"/>
  <c r="U42" i="38"/>
  <c r="T41" i="38"/>
  <c r="F36" i="38"/>
  <c r="H36" i="38"/>
  <c r="K36" i="38"/>
  <c r="R36" i="38"/>
  <c r="K26" i="38"/>
  <c r="J19" i="38"/>
  <c r="K20" i="38"/>
  <c r="P105" i="38"/>
  <c r="O103" i="38"/>
  <c r="M84" i="38"/>
  <c r="P84" i="38"/>
  <c r="R84" i="38"/>
  <c r="F84" i="38"/>
  <c r="K76" i="38"/>
  <c r="M76" i="38"/>
  <c r="P76" i="38"/>
  <c r="W76" i="38"/>
  <c r="K52" i="38"/>
  <c r="M52" i="38"/>
  <c r="P52" i="38"/>
  <c r="W52" i="38"/>
  <c r="K44" i="38"/>
  <c r="M44" i="38"/>
  <c r="P44" i="38"/>
  <c r="W44" i="38"/>
  <c r="U33" i="38"/>
  <c r="T32" i="38"/>
  <c r="O17" i="38"/>
  <c r="H79" i="38"/>
  <c r="M78" i="38"/>
  <c r="H75" i="38"/>
  <c r="H67" i="38"/>
  <c r="M66" i="38"/>
  <c r="H63" i="38"/>
  <c r="H59" i="38"/>
  <c r="M58" i="38"/>
  <c r="H55" i="38"/>
  <c r="M54" i="38"/>
  <c r="H47" i="38"/>
  <c r="M46" i="38"/>
  <c r="M38" i="38"/>
  <c r="P30" i="38"/>
  <c r="P29" i="38"/>
  <c r="P28" i="38"/>
  <c r="P27" i="38"/>
  <c r="K23" i="38"/>
  <c r="K22" i="38"/>
  <c r="M21" i="38"/>
  <c r="E70" i="38"/>
  <c r="F54" i="38"/>
  <c r="F46" i="38"/>
  <c r="J41" i="38"/>
  <c r="F38" i="38"/>
  <c r="F30" i="38"/>
  <c r="F29" i="38"/>
  <c r="F28" i="38"/>
  <c r="F27" i="38"/>
  <c r="F21" i="38"/>
  <c r="W78" i="38"/>
  <c r="R75" i="38"/>
  <c r="M74" i="38"/>
  <c r="R67" i="38"/>
  <c r="W66" i="38"/>
  <c r="R63" i="38"/>
  <c r="R59" i="38"/>
  <c r="W58" i="38"/>
  <c r="W54" i="38"/>
  <c r="W46" i="38"/>
  <c r="W21" i="38"/>
  <c r="C12" i="40" l="1"/>
  <c r="P128" i="38"/>
  <c r="R128" i="38"/>
  <c r="H128" i="38"/>
  <c r="F128" i="38"/>
  <c r="K74" i="38"/>
  <c r="P74" i="38"/>
  <c r="F74" i="38"/>
  <c r="W74" i="38"/>
  <c r="R74" i="38"/>
  <c r="H130" i="38"/>
  <c r="U74" i="38"/>
  <c r="H105" i="38"/>
  <c r="M105" i="38"/>
  <c r="W227" i="38"/>
  <c r="M227" i="38"/>
  <c r="H227" i="38"/>
  <c r="R227" i="38"/>
  <c r="O15" i="38"/>
  <c r="U117" i="38"/>
  <c r="W117" i="38"/>
  <c r="M117" i="38"/>
  <c r="R117" i="38"/>
  <c r="F206" i="38"/>
  <c r="P206" i="38"/>
  <c r="M103" i="38"/>
  <c r="P62" i="38"/>
  <c r="F62" i="38"/>
  <c r="U62" i="38"/>
  <c r="V17" i="38"/>
  <c r="W19" i="38"/>
  <c r="R62" i="38"/>
  <c r="K62" i="38"/>
  <c r="U206" i="38"/>
  <c r="K206" i="38"/>
  <c r="U128" i="38"/>
  <c r="R212" i="38"/>
  <c r="K212" i="38"/>
  <c r="U212" i="38"/>
  <c r="M212" i="38"/>
  <c r="W212" i="38"/>
  <c r="H212" i="38"/>
  <c r="G15" i="38"/>
  <c r="W62" i="38"/>
  <c r="F19" i="38"/>
  <c r="B41" i="38"/>
  <c r="F41" i="38"/>
  <c r="H62" i="38"/>
  <c r="U105" i="38"/>
  <c r="R19" i="38"/>
  <c r="F42" i="38"/>
  <c r="K128" i="38"/>
  <c r="P19" i="38"/>
  <c r="M33" i="38"/>
  <c r="W33" i="38"/>
  <c r="H33" i="38"/>
  <c r="R33" i="38"/>
  <c r="M119" i="38"/>
  <c r="W119" i="38"/>
  <c r="K119" i="38"/>
  <c r="H119" i="38"/>
  <c r="U119" i="38"/>
  <c r="H117" i="38"/>
  <c r="H206" i="38"/>
  <c r="R105" i="38"/>
  <c r="B210" i="38"/>
  <c r="F210" i="38"/>
  <c r="W206" i="38"/>
  <c r="P227" i="38"/>
  <c r="M128" i="38"/>
  <c r="U19" i="38"/>
  <c r="T17" i="38"/>
  <c r="P210" i="38"/>
  <c r="J17" i="38"/>
  <c r="K19" i="38"/>
  <c r="B70" i="38"/>
  <c r="F70" i="38"/>
  <c r="B103" i="38"/>
  <c r="P103" i="38" s="1"/>
  <c r="F103" i="38"/>
  <c r="W42" i="38"/>
  <c r="K42" i="38"/>
  <c r="H42" i="38"/>
  <c r="P42" i="38"/>
  <c r="U103" i="38"/>
  <c r="E17" i="38"/>
  <c r="M51" i="38"/>
  <c r="R51" i="38"/>
  <c r="W51" i="38"/>
  <c r="H51" i="38"/>
  <c r="H70" i="38"/>
  <c r="M19" i="38"/>
  <c r="R41" i="38"/>
  <c r="Q17" i="38"/>
  <c r="W128" i="38"/>
  <c r="B32" i="38"/>
  <c r="K32" i="38" s="1"/>
  <c r="R119" i="38"/>
  <c r="R206" i="38"/>
  <c r="F212" i="38"/>
  <c r="K117" i="38"/>
  <c r="P212" i="38"/>
  <c r="K227" i="38"/>
  <c r="L17" i="38"/>
  <c r="H210" i="38"/>
  <c r="F130" i="38"/>
  <c r="P130" i="38"/>
  <c r="U130" i="38"/>
  <c r="K130" i="38"/>
  <c r="W130" i="38"/>
  <c r="R130" i="38"/>
  <c r="P70" i="38" l="1"/>
  <c r="W70" i="38"/>
  <c r="M70" i="38"/>
  <c r="K70" i="38"/>
  <c r="R70" i="38"/>
  <c r="U70" i="38"/>
  <c r="G13" i="38"/>
  <c r="W17" i="38"/>
  <c r="V15" i="38"/>
  <c r="O13" i="38"/>
  <c r="J15" i="38"/>
  <c r="K17" i="38"/>
  <c r="P41" i="38"/>
  <c r="M41" i="38"/>
  <c r="W41" i="38"/>
  <c r="H41" i="38"/>
  <c r="U41" i="38"/>
  <c r="M17" i="38"/>
  <c r="L15" i="38"/>
  <c r="Q15" i="38"/>
  <c r="R17" i="38"/>
  <c r="R32" i="38"/>
  <c r="M32" i="38"/>
  <c r="W32" i="38"/>
  <c r="H32" i="38"/>
  <c r="P32" i="38"/>
  <c r="K41" i="38"/>
  <c r="F32" i="38"/>
  <c r="T15" i="38"/>
  <c r="K210" i="38"/>
  <c r="W210" i="38"/>
  <c r="U210" i="38"/>
  <c r="R210" i="38"/>
  <c r="M210" i="38"/>
  <c r="R103" i="38"/>
  <c r="B17" i="38"/>
  <c r="E15" i="38"/>
  <c r="F17" i="38"/>
  <c r="W103" i="38"/>
  <c r="H103" i="38"/>
  <c r="U32" i="38"/>
  <c r="K103" i="38"/>
  <c r="B12" i="37"/>
  <c r="L12" i="37"/>
  <c r="B14" i="37"/>
  <c r="C14" i="37"/>
  <c r="F14" i="37"/>
  <c r="I14" i="37"/>
  <c r="L14" i="37"/>
  <c r="B16" i="37"/>
  <c r="C16" i="37"/>
  <c r="F16" i="37"/>
  <c r="I16" i="37"/>
  <c r="L16" i="37"/>
  <c r="B18" i="37"/>
  <c r="E18" i="37"/>
  <c r="F18" i="37"/>
  <c r="H18" i="37"/>
  <c r="H17" i="37" s="1"/>
  <c r="I18" i="37"/>
  <c r="K18" i="37"/>
  <c r="K17" i="37" s="1"/>
  <c r="L18" i="37"/>
  <c r="B19" i="37"/>
  <c r="L19" i="37" s="1"/>
  <c r="I19" i="37"/>
  <c r="B20" i="37"/>
  <c r="F20" i="37"/>
  <c r="B21" i="37"/>
  <c r="F21" i="37" s="1"/>
  <c r="I21" i="37"/>
  <c r="B22" i="37"/>
  <c r="L22" i="37"/>
  <c r="B23" i="37"/>
  <c r="C23" i="37"/>
  <c r="F23" i="37"/>
  <c r="I23" i="37"/>
  <c r="L23" i="37"/>
  <c r="E24" i="37"/>
  <c r="H24" i="37"/>
  <c r="K24" i="37"/>
  <c r="B25" i="37"/>
  <c r="I25" i="37" s="1"/>
  <c r="F25" i="37"/>
  <c r="L25" i="37"/>
  <c r="B26" i="37"/>
  <c r="I26" i="37" s="1"/>
  <c r="F26" i="37"/>
  <c r="L26" i="37"/>
  <c r="B27" i="37"/>
  <c r="C27" i="37"/>
  <c r="F27" i="37"/>
  <c r="I27" i="37"/>
  <c r="L27" i="37"/>
  <c r="B29" i="37"/>
  <c r="E29" i="37"/>
  <c r="E28" i="37" s="1"/>
  <c r="F29" i="37"/>
  <c r="H29" i="37"/>
  <c r="H28" i="37" s="1"/>
  <c r="I29" i="37"/>
  <c r="K29" i="37"/>
  <c r="K28" i="37" s="1"/>
  <c r="L29" i="37"/>
  <c r="B30" i="37"/>
  <c r="L30" i="37" s="1"/>
  <c r="I30" i="37"/>
  <c r="B31" i="37"/>
  <c r="F31" i="37"/>
  <c r="B32" i="37"/>
  <c r="F32" i="37" s="1"/>
  <c r="I32" i="37"/>
  <c r="L32" i="37"/>
  <c r="B33" i="37"/>
  <c r="L33" i="37"/>
  <c r="B34" i="37"/>
  <c r="F34" i="37" s="1"/>
  <c r="I34" i="37"/>
  <c r="L34" i="37"/>
  <c r="B35" i="37"/>
  <c r="C35" i="37"/>
  <c r="F35" i="37"/>
  <c r="I35" i="37"/>
  <c r="L35" i="37"/>
  <c r="E37" i="37"/>
  <c r="B37" i="37" s="1"/>
  <c r="H37" i="37"/>
  <c r="H36" i="37" s="1"/>
  <c r="K37" i="37"/>
  <c r="K36" i="37" s="1"/>
  <c r="B38" i="37"/>
  <c r="I38" i="37" s="1"/>
  <c r="F38" i="37"/>
  <c r="L38" i="37"/>
  <c r="B39" i="37"/>
  <c r="B40" i="37"/>
  <c r="L40" i="37" s="1"/>
  <c r="I40" i="37"/>
  <c r="B41" i="37"/>
  <c r="F41" i="37"/>
  <c r="B42" i="37"/>
  <c r="C42" i="37"/>
  <c r="F42" i="37"/>
  <c r="I42" i="37"/>
  <c r="L42" i="37"/>
  <c r="E43" i="37"/>
  <c r="H43" i="37"/>
  <c r="K43" i="37"/>
  <c r="B44" i="37"/>
  <c r="L44" i="37"/>
  <c r="B45" i="37"/>
  <c r="F45" i="37" s="1"/>
  <c r="I45" i="37"/>
  <c r="L45" i="37"/>
  <c r="B46" i="37"/>
  <c r="I46" i="37" s="1"/>
  <c r="F46" i="37"/>
  <c r="L46" i="37"/>
  <c r="B47" i="37"/>
  <c r="I47" i="37" s="1"/>
  <c r="F47" i="37"/>
  <c r="B48" i="37"/>
  <c r="B49" i="37"/>
  <c r="L49" i="37" s="1"/>
  <c r="I49" i="37"/>
  <c r="B50" i="37"/>
  <c r="F50" i="37"/>
  <c r="B51" i="37"/>
  <c r="F51" i="37"/>
  <c r="I51" i="37"/>
  <c r="L51" i="37"/>
  <c r="B52" i="37"/>
  <c r="L52" i="37"/>
  <c r="B53" i="37"/>
  <c r="C53" i="37"/>
  <c r="F53" i="37"/>
  <c r="I53" i="37"/>
  <c r="L53" i="37"/>
  <c r="B54" i="37"/>
  <c r="F54" i="37"/>
  <c r="I54" i="37"/>
  <c r="L54" i="37"/>
  <c r="B55" i="37"/>
  <c r="C55" i="37"/>
  <c r="F55" i="37"/>
  <c r="I55" i="37"/>
  <c r="L55" i="37"/>
  <c r="B56" i="37"/>
  <c r="E56" i="37"/>
  <c r="F56" i="37" s="1"/>
  <c r="H56" i="37"/>
  <c r="K56" i="37"/>
  <c r="B57" i="37"/>
  <c r="B58" i="37"/>
  <c r="L58" i="37" s="1"/>
  <c r="I58" i="37"/>
  <c r="B59" i="37"/>
  <c r="F59" i="37"/>
  <c r="B60" i="37"/>
  <c r="F60" i="37"/>
  <c r="I60" i="37"/>
  <c r="L60" i="37"/>
  <c r="B61" i="37"/>
  <c r="L61" i="37"/>
  <c r="B62" i="37"/>
  <c r="F62" i="37" s="1"/>
  <c r="I62" i="37"/>
  <c r="L62" i="37"/>
  <c r="B63" i="37"/>
  <c r="C63" i="37"/>
  <c r="F63" i="37"/>
  <c r="I63" i="37"/>
  <c r="L63" i="37"/>
  <c r="E65" i="37"/>
  <c r="B65" i="37" s="1"/>
  <c r="H65" i="37"/>
  <c r="H64" i="37" s="1"/>
  <c r="K65" i="37"/>
  <c r="K64" i="37" s="1"/>
  <c r="L65" i="37"/>
  <c r="B66" i="37"/>
  <c r="I66" i="37" s="1"/>
  <c r="F66" i="37"/>
  <c r="B67" i="37"/>
  <c r="L67" i="37" s="1"/>
  <c r="F67" i="37"/>
  <c r="B68" i="37"/>
  <c r="L68" i="37" s="1"/>
  <c r="I68" i="37"/>
  <c r="B69" i="37"/>
  <c r="B70" i="37"/>
  <c r="L70" i="37" s="1"/>
  <c r="F70" i="37"/>
  <c r="I70" i="37"/>
  <c r="B71" i="37"/>
  <c r="L71" i="37"/>
  <c r="B72" i="37"/>
  <c r="C72" i="37"/>
  <c r="F72" i="37"/>
  <c r="I72" i="37"/>
  <c r="L72" i="37"/>
  <c r="B73" i="37"/>
  <c r="F73" i="37"/>
  <c r="I73" i="37"/>
  <c r="L73" i="37"/>
  <c r="B74" i="37"/>
  <c r="C74" i="37"/>
  <c r="F74" i="37"/>
  <c r="I74" i="37"/>
  <c r="L74" i="37"/>
  <c r="B75" i="37"/>
  <c r="F75" i="37"/>
  <c r="L75" i="37"/>
  <c r="B76" i="37"/>
  <c r="F76" i="37"/>
  <c r="I76" i="37"/>
  <c r="L76" i="37"/>
  <c r="E78" i="37"/>
  <c r="B78" i="37" s="1"/>
  <c r="F78" i="37"/>
  <c r="H78" i="37"/>
  <c r="H77" i="37" s="1"/>
  <c r="K78" i="37"/>
  <c r="K77" i="37" s="1"/>
  <c r="L78" i="37"/>
  <c r="B79" i="37"/>
  <c r="F79" i="37"/>
  <c r="I79" i="37"/>
  <c r="L79" i="37"/>
  <c r="B80" i="37"/>
  <c r="I80" i="37" s="1"/>
  <c r="F80" i="37"/>
  <c r="L80" i="37"/>
  <c r="B81" i="37"/>
  <c r="I81" i="37" s="1"/>
  <c r="F81" i="37"/>
  <c r="B82" i="37"/>
  <c r="F82" i="37"/>
  <c r="L82" i="37"/>
  <c r="B83" i="37"/>
  <c r="L83" i="37" s="1"/>
  <c r="I83" i="37"/>
  <c r="B84" i="37"/>
  <c r="F84" i="37"/>
  <c r="B85" i="37"/>
  <c r="F85" i="37" s="1"/>
  <c r="I85" i="37"/>
  <c r="L85" i="37"/>
  <c r="B86" i="37"/>
  <c r="L86" i="37" s="1"/>
  <c r="B87" i="37"/>
  <c r="F87" i="37"/>
  <c r="I87" i="37"/>
  <c r="L87" i="37"/>
  <c r="B88" i="37"/>
  <c r="L88" i="37" s="1"/>
  <c r="I88" i="37"/>
  <c r="B89" i="37"/>
  <c r="C89" i="37"/>
  <c r="F89" i="37"/>
  <c r="I89" i="37"/>
  <c r="L89" i="37"/>
  <c r="E91" i="37"/>
  <c r="H91" i="37"/>
  <c r="K91" i="37"/>
  <c r="B92" i="37"/>
  <c r="I92" i="37" s="1"/>
  <c r="F92" i="37"/>
  <c r="L92" i="37"/>
  <c r="B93" i="37"/>
  <c r="I93" i="37" s="1"/>
  <c r="F93" i="37"/>
  <c r="B94" i="37"/>
  <c r="F94" i="37"/>
  <c r="L94" i="37"/>
  <c r="B95" i="37"/>
  <c r="L95" i="37" s="1"/>
  <c r="I95" i="37"/>
  <c r="B96" i="37"/>
  <c r="C96" i="37"/>
  <c r="F96" i="37"/>
  <c r="I96" i="37"/>
  <c r="L96" i="37"/>
  <c r="B97" i="37"/>
  <c r="F97" i="37" s="1"/>
  <c r="I97" i="37"/>
  <c r="L97" i="37"/>
  <c r="B98" i="37"/>
  <c r="L98" i="37"/>
  <c r="B99" i="37"/>
  <c r="F99" i="37"/>
  <c r="I99" i="37"/>
  <c r="L99" i="37"/>
  <c r="H101" i="37"/>
  <c r="K101" i="37"/>
  <c r="B102" i="37"/>
  <c r="C102" i="37"/>
  <c r="F102" i="37"/>
  <c r="I102" i="37"/>
  <c r="L102" i="37"/>
  <c r="E103" i="37"/>
  <c r="H103" i="37"/>
  <c r="K103" i="37"/>
  <c r="B104" i="37"/>
  <c r="I104" i="37" s="1"/>
  <c r="F104" i="37"/>
  <c r="B105" i="37"/>
  <c r="F105" i="37" s="1"/>
  <c r="B106" i="37"/>
  <c r="I106" i="37"/>
  <c r="B107" i="37"/>
  <c r="F107" i="37"/>
  <c r="I107" i="37"/>
  <c r="B108" i="37"/>
  <c r="C108" i="37"/>
  <c r="I108" i="37"/>
  <c r="L108" i="37"/>
  <c r="E119" i="37"/>
  <c r="H119" i="37"/>
  <c r="K119" i="37"/>
  <c r="B120" i="37"/>
  <c r="I120" i="37" s="1"/>
  <c r="F120" i="37"/>
  <c r="L120" i="37"/>
  <c r="B121" i="37"/>
  <c r="F121" i="37"/>
  <c r="L121" i="37"/>
  <c r="B122" i="37"/>
  <c r="I122" i="37" s="1"/>
  <c r="B123" i="37"/>
  <c r="F123" i="37"/>
  <c r="B124" i="37"/>
  <c r="F124" i="37" s="1"/>
  <c r="I124" i="37"/>
  <c r="B125" i="37"/>
  <c r="B126" i="37"/>
  <c r="F126" i="37"/>
  <c r="B127" i="37"/>
  <c r="I127" i="37"/>
  <c r="B128" i="37"/>
  <c r="F128" i="37" s="1"/>
  <c r="B129" i="37"/>
  <c r="F129" i="37"/>
  <c r="I129" i="37"/>
  <c r="B130" i="37"/>
  <c r="I130" i="37" s="1"/>
  <c r="F130" i="37"/>
  <c r="L130" i="37"/>
  <c r="B131" i="37"/>
  <c r="F131" i="37"/>
  <c r="B132" i="37"/>
  <c r="I132" i="37"/>
  <c r="B133" i="37"/>
  <c r="F133" i="37" s="1"/>
  <c r="B134" i="37"/>
  <c r="L134" i="37" s="1"/>
  <c r="F134" i="37"/>
  <c r="I134" i="37"/>
  <c r="B135" i="37"/>
  <c r="L135" i="37"/>
  <c r="B136" i="37"/>
  <c r="F136" i="37" s="1"/>
  <c r="I136" i="37"/>
  <c r="L136" i="37"/>
  <c r="B137" i="37"/>
  <c r="F137" i="37"/>
  <c r="I137" i="37"/>
  <c r="L137" i="37"/>
  <c r="B138" i="37"/>
  <c r="I138" i="37" s="1"/>
  <c r="F138" i="37"/>
  <c r="L138" i="37"/>
  <c r="B139" i="37"/>
  <c r="F139" i="37"/>
  <c r="L139" i="37"/>
  <c r="B140" i="37"/>
  <c r="I140" i="37" s="1"/>
  <c r="B141" i="37"/>
  <c r="F141" i="37"/>
  <c r="B142" i="37"/>
  <c r="F142" i="37"/>
  <c r="I142" i="37"/>
  <c r="L142" i="37"/>
  <c r="B143" i="37"/>
  <c r="B144" i="37"/>
  <c r="F144" i="37" s="1"/>
  <c r="I144" i="37"/>
  <c r="L144" i="37"/>
  <c r="B145" i="37"/>
  <c r="F145" i="37"/>
  <c r="I145" i="37"/>
  <c r="L145" i="37"/>
  <c r="B146" i="37"/>
  <c r="I146" i="37" s="1"/>
  <c r="F146" i="37"/>
  <c r="L146" i="37"/>
  <c r="B147" i="37"/>
  <c r="F147" i="37"/>
  <c r="L147" i="37"/>
  <c r="B148" i="37"/>
  <c r="I148" i="37"/>
  <c r="B149" i="37"/>
  <c r="F149" i="37"/>
  <c r="I149" i="37"/>
  <c r="B150" i="37"/>
  <c r="F150" i="37" s="1"/>
  <c r="I150" i="37"/>
  <c r="B151" i="37"/>
  <c r="L151" i="37"/>
  <c r="B152" i="37"/>
  <c r="F152" i="37" s="1"/>
  <c r="I152" i="37"/>
  <c r="L152" i="37"/>
  <c r="B153" i="37"/>
  <c r="F153" i="37"/>
  <c r="I153" i="37"/>
  <c r="L153" i="37"/>
  <c r="B154" i="37"/>
  <c r="I154" i="37" s="1"/>
  <c r="F154" i="37"/>
  <c r="L154" i="37"/>
  <c r="B155" i="37"/>
  <c r="L155" i="37" s="1"/>
  <c r="B156" i="37"/>
  <c r="I156" i="37"/>
  <c r="B157" i="37"/>
  <c r="F157" i="37" s="1"/>
  <c r="I157" i="37"/>
  <c r="B158" i="37"/>
  <c r="F158" i="37"/>
  <c r="I158" i="37"/>
  <c r="L158" i="37"/>
  <c r="B159" i="37"/>
  <c r="I159" i="37" s="1"/>
  <c r="F159" i="37"/>
  <c r="L159" i="37"/>
  <c r="B160" i="37"/>
  <c r="B161" i="37"/>
  <c r="I161" i="37"/>
  <c r="B162" i="37"/>
  <c r="F162" i="37" s="1"/>
  <c r="I162" i="37"/>
  <c r="B163" i="37"/>
  <c r="L163" i="37" s="1"/>
  <c r="F163" i="37"/>
  <c r="I163" i="37"/>
  <c r="B164" i="37"/>
  <c r="B165" i="37"/>
  <c r="F165" i="37" s="1"/>
  <c r="I165" i="37"/>
  <c r="L165" i="37"/>
  <c r="B166" i="37"/>
  <c r="F166" i="37"/>
  <c r="I166" i="37"/>
  <c r="L166" i="37"/>
  <c r="B167" i="37"/>
  <c r="I167" i="37" s="1"/>
  <c r="F167" i="37"/>
  <c r="L167" i="37"/>
  <c r="B168" i="37"/>
  <c r="F168" i="37"/>
  <c r="L168" i="37"/>
  <c r="B169" i="37"/>
  <c r="I169" i="37"/>
  <c r="B170" i="37"/>
  <c r="B171" i="37"/>
  <c r="C171" i="37"/>
  <c r="F171" i="37"/>
  <c r="I171" i="37"/>
  <c r="L171" i="37"/>
  <c r="B172" i="37"/>
  <c r="F172" i="37" s="1"/>
  <c r="E172" i="37"/>
  <c r="H172" i="37"/>
  <c r="B173" i="37"/>
  <c r="C173" i="37"/>
  <c r="F173" i="37"/>
  <c r="I173" i="37"/>
  <c r="L173" i="37"/>
  <c r="B174" i="37"/>
  <c r="F174" i="37"/>
  <c r="L174" i="37"/>
  <c r="B175" i="37"/>
  <c r="C175" i="37"/>
  <c r="F175" i="37"/>
  <c r="I175" i="37"/>
  <c r="L175" i="37"/>
  <c r="E176" i="37"/>
  <c r="B177" i="37"/>
  <c r="C177" i="37"/>
  <c r="F177" i="37"/>
  <c r="I177" i="37"/>
  <c r="L177" i="37"/>
  <c r="E178" i="37"/>
  <c r="H178" i="37"/>
  <c r="H176" i="37" s="1"/>
  <c r="K178" i="37"/>
  <c r="B179" i="37"/>
  <c r="F179" i="37" s="1"/>
  <c r="I179" i="37"/>
  <c r="B180" i="37"/>
  <c r="B181" i="37"/>
  <c r="E182" i="37"/>
  <c r="H182" i="37"/>
  <c r="K182" i="37"/>
  <c r="B183" i="37"/>
  <c r="L183" i="37" s="1"/>
  <c r="F183" i="37"/>
  <c r="B184" i="37"/>
  <c r="F184" i="37" s="1"/>
  <c r="L184" i="37"/>
  <c r="B185" i="37"/>
  <c r="L185" i="37" s="1"/>
  <c r="F185" i="37"/>
  <c r="B186" i="37"/>
  <c r="F186" i="37" s="1"/>
  <c r="L186" i="37"/>
  <c r="B187" i="37"/>
  <c r="L187" i="37" s="1"/>
  <c r="F187" i="37"/>
  <c r="Z8" i="36"/>
  <c r="AA8" i="36"/>
  <c r="O11" i="35"/>
  <c r="U11" i="35"/>
  <c r="C14" i="35"/>
  <c r="F14" i="35"/>
  <c r="I14" i="35"/>
  <c r="L14" i="35"/>
  <c r="O14" i="35"/>
  <c r="R14" i="35"/>
  <c r="U14" i="35"/>
  <c r="H15" i="35"/>
  <c r="T15" i="35"/>
  <c r="B16" i="35"/>
  <c r="E16" i="35"/>
  <c r="H16" i="35"/>
  <c r="K16" i="35"/>
  <c r="N16" i="35"/>
  <c r="Q16" i="35"/>
  <c r="T16" i="35"/>
  <c r="C21" i="35"/>
  <c r="F21" i="35"/>
  <c r="I21" i="35"/>
  <c r="L21" i="35"/>
  <c r="O21" i="35"/>
  <c r="R21" i="35"/>
  <c r="U21" i="35"/>
  <c r="B22" i="35"/>
  <c r="E22" i="35"/>
  <c r="E15" i="35" s="1"/>
  <c r="H22" i="35"/>
  <c r="K22" i="35"/>
  <c r="N22" i="35"/>
  <c r="Q22" i="35"/>
  <c r="Q15" i="35" s="1"/>
  <c r="T22" i="35"/>
  <c r="C26" i="35"/>
  <c r="F26" i="35"/>
  <c r="I26" i="35"/>
  <c r="L26" i="35"/>
  <c r="O26" i="35"/>
  <c r="R26" i="35"/>
  <c r="U26" i="35"/>
  <c r="B27" i="35"/>
  <c r="H27" i="35"/>
  <c r="N27" i="35"/>
  <c r="T27" i="35"/>
  <c r="B28" i="35"/>
  <c r="E28" i="35"/>
  <c r="H28" i="35"/>
  <c r="K28" i="35"/>
  <c r="N28" i="35"/>
  <c r="Q28" i="35"/>
  <c r="T28" i="35"/>
  <c r="C34" i="35"/>
  <c r="F34" i="35"/>
  <c r="I34" i="35"/>
  <c r="L34" i="35"/>
  <c r="O34" i="35"/>
  <c r="R34" i="35"/>
  <c r="U34" i="35"/>
  <c r="K35" i="35"/>
  <c r="B36" i="35"/>
  <c r="E36" i="35"/>
  <c r="H36" i="35"/>
  <c r="K36" i="35"/>
  <c r="N36" i="35"/>
  <c r="Q36" i="35"/>
  <c r="T36" i="35"/>
  <c r="C43" i="35"/>
  <c r="F43" i="35"/>
  <c r="I43" i="35"/>
  <c r="L43" i="35"/>
  <c r="O43" i="35"/>
  <c r="R43" i="35"/>
  <c r="U43" i="35"/>
  <c r="B44" i="35"/>
  <c r="E44" i="35"/>
  <c r="H44" i="35"/>
  <c r="H35" i="35" s="1"/>
  <c r="K44" i="35"/>
  <c r="N44" i="35"/>
  <c r="Q44" i="35"/>
  <c r="T44" i="35"/>
  <c r="T35" i="35" s="1"/>
  <c r="C54" i="35"/>
  <c r="F54" i="35"/>
  <c r="I54" i="35"/>
  <c r="L54" i="35"/>
  <c r="O54" i="35"/>
  <c r="R54" i="35"/>
  <c r="U54" i="35"/>
  <c r="B55" i="35"/>
  <c r="E55" i="35"/>
  <c r="H55" i="35"/>
  <c r="K55" i="35"/>
  <c r="N55" i="35"/>
  <c r="Q55" i="35"/>
  <c r="T55" i="35"/>
  <c r="C62" i="35"/>
  <c r="F62" i="35"/>
  <c r="I62" i="35"/>
  <c r="L62" i="35"/>
  <c r="O62" i="35"/>
  <c r="R62" i="35"/>
  <c r="U62" i="35"/>
  <c r="E63" i="35"/>
  <c r="K63" i="35"/>
  <c r="Q63" i="35"/>
  <c r="C64" i="35"/>
  <c r="F64" i="35"/>
  <c r="I64" i="35"/>
  <c r="L64" i="35"/>
  <c r="O64" i="35"/>
  <c r="R64" i="35"/>
  <c r="U64" i="35"/>
  <c r="B65" i="35"/>
  <c r="B63" i="35" s="1"/>
  <c r="E65" i="35"/>
  <c r="H65" i="35"/>
  <c r="K65" i="35"/>
  <c r="N65" i="35"/>
  <c r="N63" i="35" s="1"/>
  <c r="Q65" i="35"/>
  <c r="T65" i="35"/>
  <c r="C72" i="35"/>
  <c r="I72" i="35"/>
  <c r="L72" i="35"/>
  <c r="O72" i="35"/>
  <c r="R72" i="35"/>
  <c r="U72" i="35"/>
  <c r="C74" i="35"/>
  <c r="I74" i="35"/>
  <c r="L74" i="35"/>
  <c r="O74" i="35"/>
  <c r="R74" i="35"/>
  <c r="U74" i="35"/>
  <c r="C76" i="35"/>
  <c r="F76" i="35"/>
  <c r="I76" i="35"/>
  <c r="L76" i="35"/>
  <c r="O76" i="35"/>
  <c r="R76" i="35"/>
  <c r="U76" i="35"/>
  <c r="B77" i="35"/>
  <c r="E77" i="35"/>
  <c r="N77" i="35"/>
  <c r="Q77" i="35"/>
  <c r="C78" i="35"/>
  <c r="F78" i="35"/>
  <c r="I78" i="35"/>
  <c r="L78" i="35"/>
  <c r="O78" i="35"/>
  <c r="R78" i="35"/>
  <c r="U78" i="35"/>
  <c r="B79" i="35"/>
  <c r="E79" i="35"/>
  <c r="H79" i="35"/>
  <c r="H77" i="35" s="1"/>
  <c r="K79" i="35"/>
  <c r="N79" i="35"/>
  <c r="Q79" i="35"/>
  <c r="T79" i="35"/>
  <c r="T77" i="35" s="1"/>
  <c r="B118" i="35"/>
  <c r="E118" i="35"/>
  <c r="H118" i="35"/>
  <c r="K118" i="35"/>
  <c r="N118" i="35"/>
  <c r="Q118" i="35"/>
  <c r="T118" i="35"/>
  <c r="C119" i="35"/>
  <c r="F119" i="35"/>
  <c r="I119" i="35"/>
  <c r="L119" i="35"/>
  <c r="O119" i="35"/>
  <c r="R119" i="35"/>
  <c r="U119" i="35"/>
  <c r="C125" i="35"/>
  <c r="F125" i="35"/>
  <c r="I125" i="35"/>
  <c r="L125" i="35"/>
  <c r="O125" i="35"/>
  <c r="R125" i="35"/>
  <c r="U125" i="35"/>
  <c r="C128" i="35"/>
  <c r="F128" i="35"/>
  <c r="I128" i="35"/>
  <c r="L128" i="35"/>
  <c r="O128" i="35"/>
  <c r="R128" i="35"/>
  <c r="U128" i="35"/>
  <c r="H129" i="35"/>
  <c r="C130" i="35"/>
  <c r="F130" i="35"/>
  <c r="I130" i="35"/>
  <c r="L130" i="35"/>
  <c r="O130" i="35"/>
  <c r="R130" i="35"/>
  <c r="U130" i="35"/>
  <c r="B131" i="35"/>
  <c r="E131" i="35"/>
  <c r="H131" i="35"/>
  <c r="K131" i="35"/>
  <c r="N131" i="35"/>
  <c r="Q131" i="35"/>
  <c r="T131" i="35"/>
  <c r="C137" i="35"/>
  <c r="F137" i="35"/>
  <c r="I137" i="35"/>
  <c r="L137" i="35"/>
  <c r="O137" i="35"/>
  <c r="R137" i="35"/>
  <c r="U137" i="35"/>
  <c r="B138" i="35"/>
  <c r="E138" i="35"/>
  <c r="H138" i="35"/>
  <c r="K138" i="35"/>
  <c r="N138" i="35"/>
  <c r="Q138" i="35"/>
  <c r="T138" i="35"/>
  <c r="E190" i="35"/>
  <c r="H190" i="35"/>
  <c r="K190" i="35"/>
  <c r="N190" i="35"/>
  <c r="Q190" i="35"/>
  <c r="T190" i="35"/>
  <c r="C192" i="35"/>
  <c r="F192" i="35"/>
  <c r="L192" i="35"/>
  <c r="O192" i="35"/>
  <c r="R192" i="35"/>
  <c r="U192" i="35"/>
  <c r="F194" i="35"/>
  <c r="L194" i="35"/>
  <c r="F226" i="35"/>
  <c r="L226" i="35"/>
  <c r="B227" i="35"/>
  <c r="E227" i="35"/>
  <c r="H227" i="35"/>
  <c r="K227" i="35"/>
  <c r="N227" i="35"/>
  <c r="Q227" i="35"/>
  <c r="T227" i="35"/>
  <c r="B231" i="35"/>
  <c r="E231" i="35"/>
  <c r="H231" i="35"/>
  <c r="K231" i="35"/>
  <c r="N231" i="35"/>
  <c r="Q231" i="35"/>
  <c r="T231" i="35"/>
  <c r="Q13" i="38" l="1"/>
  <c r="L13" i="38"/>
  <c r="K15" i="38"/>
  <c r="J13" i="38"/>
  <c r="E13" i="38"/>
  <c r="B15" i="38"/>
  <c r="F15" i="38" s="1"/>
  <c r="P17" i="38"/>
  <c r="H17" i="38"/>
  <c r="U17" i="38"/>
  <c r="V13" i="38"/>
  <c r="W15" i="38"/>
  <c r="U15" i="38"/>
  <c r="T13" i="38"/>
  <c r="L170" i="37"/>
  <c r="L141" i="37"/>
  <c r="I126" i="37"/>
  <c r="L37" i="37"/>
  <c r="I24" i="37"/>
  <c r="L180" i="37"/>
  <c r="L169" i="37"/>
  <c r="F169" i="37"/>
  <c r="L164" i="37"/>
  <c r="I147" i="37"/>
  <c r="I133" i="37"/>
  <c r="I128" i="37"/>
  <c r="L105" i="37"/>
  <c r="L91" i="37"/>
  <c r="I84" i="37"/>
  <c r="L84" i="37"/>
  <c r="I75" i="37"/>
  <c r="F71" i="37"/>
  <c r="I71" i="37"/>
  <c r="F39" i="37"/>
  <c r="I39" i="37"/>
  <c r="L39" i="37"/>
  <c r="B28" i="37"/>
  <c r="F24" i="37"/>
  <c r="B24" i="37"/>
  <c r="B178" i="37"/>
  <c r="L178" i="37" s="1"/>
  <c r="I160" i="37"/>
  <c r="I131" i="37"/>
  <c r="L106" i="37"/>
  <c r="F106" i="37"/>
  <c r="K176" i="37"/>
  <c r="L162" i="37"/>
  <c r="L140" i="37"/>
  <c r="F140" i="37"/>
  <c r="F125" i="37"/>
  <c r="I125" i="37"/>
  <c r="L122" i="37"/>
  <c r="F122" i="37"/>
  <c r="I94" i="37"/>
  <c r="I65" i="37"/>
  <c r="F61" i="37"/>
  <c r="I61" i="37"/>
  <c r="F48" i="37"/>
  <c r="I48" i="37"/>
  <c r="L48" i="37"/>
  <c r="L24" i="37"/>
  <c r="L172" i="37"/>
  <c r="F164" i="37"/>
  <c r="I164" i="37"/>
  <c r="L133" i="37"/>
  <c r="L128" i="37"/>
  <c r="I105" i="37"/>
  <c r="B103" i="37"/>
  <c r="F103" i="37"/>
  <c r="F91" i="37"/>
  <c r="B91" i="37"/>
  <c r="F86" i="37"/>
  <c r="I86" i="37"/>
  <c r="H15" i="37"/>
  <c r="L123" i="37"/>
  <c r="I172" i="37"/>
  <c r="I168" i="37"/>
  <c r="L161" i="37"/>
  <c r="F161" i="37"/>
  <c r="L156" i="37"/>
  <c r="F156" i="37"/>
  <c r="L149" i="37"/>
  <c r="F135" i="37"/>
  <c r="I135" i="37"/>
  <c r="F98" i="37"/>
  <c r="I98" i="37"/>
  <c r="K90" i="37"/>
  <c r="K15" i="37" s="1"/>
  <c r="I67" i="37"/>
  <c r="F57" i="37"/>
  <c r="I57" i="37"/>
  <c r="L57" i="37"/>
  <c r="F180" i="37"/>
  <c r="I180" i="37"/>
  <c r="B182" i="37"/>
  <c r="F182" i="37" s="1"/>
  <c r="I174" i="37"/>
  <c r="I170" i="37"/>
  <c r="L160" i="37"/>
  <c r="I139" i="37"/>
  <c r="L132" i="37"/>
  <c r="F132" i="37"/>
  <c r="L127" i="37"/>
  <c r="F127" i="37"/>
  <c r="I121" i="37"/>
  <c r="E101" i="37"/>
  <c r="H90" i="37"/>
  <c r="L56" i="37"/>
  <c r="L43" i="37"/>
  <c r="L28" i="37"/>
  <c r="E17" i="37"/>
  <c r="I155" i="37"/>
  <c r="I69" i="37"/>
  <c r="L69" i="37"/>
  <c r="F43" i="37"/>
  <c r="F143" i="37"/>
  <c r="I143" i="37"/>
  <c r="F170" i="37"/>
  <c r="F160" i="37"/>
  <c r="F155" i="37"/>
  <c r="F151" i="37"/>
  <c r="I151" i="37"/>
  <c r="L148" i="37"/>
  <c r="F148" i="37"/>
  <c r="L143" i="37"/>
  <c r="I141" i="37"/>
  <c r="L131" i="37"/>
  <c r="L126" i="37"/>
  <c r="I123" i="37"/>
  <c r="B119" i="37"/>
  <c r="L107" i="37"/>
  <c r="I82" i="37"/>
  <c r="F69" i="37"/>
  <c r="I56" i="37"/>
  <c r="I43" i="37"/>
  <c r="B43" i="37"/>
  <c r="I37" i="37"/>
  <c r="L104" i="37"/>
  <c r="F95" i="37"/>
  <c r="L93" i="37"/>
  <c r="F88" i="37"/>
  <c r="F83" i="37"/>
  <c r="L81" i="37"/>
  <c r="F68" i="37"/>
  <c r="L66" i="37"/>
  <c r="F58" i="37"/>
  <c r="I52" i="37"/>
  <c r="F49" i="37"/>
  <c r="L47" i="37"/>
  <c r="I44" i="37"/>
  <c r="F40" i="37"/>
  <c r="I33" i="37"/>
  <c r="F30" i="37"/>
  <c r="I22" i="37"/>
  <c r="F19" i="37"/>
  <c r="I78" i="37"/>
  <c r="F65" i="37"/>
  <c r="L59" i="37"/>
  <c r="F52" i="37"/>
  <c r="L50" i="37"/>
  <c r="F44" i="37"/>
  <c r="L41" i="37"/>
  <c r="F37" i="37"/>
  <c r="F33" i="37"/>
  <c r="L31" i="37"/>
  <c r="F22" i="37"/>
  <c r="L20" i="37"/>
  <c r="E64" i="37"/>
  <c r="I59" i="37"/>
  <c r="I50" i="37"/>
  <c r="I41" i="37"/>
  <c r="E36" i="37"/>
  <c r="I31" i="37"/>
  <c r="I20" i="37"/>
  <c r="L179" i="37"/>
  <c r="L150" i="37"/>
  <c r="L124" i="37"/>
  <c r="E77" i="37"/>
  <c r="L21" i="37"/>
  <c r="Q13" i="35"/>
  <c r="K129" i="35"/>
  <c r="B129" i="35"/>
  <c r="H63" i="35"/>
  <c r="Q35" i="35"/>
  <c r="B35" i="35"/>
  <c r="E129" i="35"/>
  <c r="K15" i="35"/>
  <c r="T129" i="35"/>
  <c r="T63" i="35"/>
  <c r="Q129" i="35"/>
  <c r="N129" i="35"/>
  <c r="E35" i="35"/>
  <c r="N35" i="35"/>
  <c r="K27" i="35"/>
  <c r="K77" i="35"/>
  <c r="N15" i="35"/>
  <c r="B15" i="35"/>
  <c r="Q27" i="35"/>
  <c r="E27" i="35"/>
  <c r="C13" i="32"/>
  <c r="D13" i="32"/>
  <c r="G13" i="32"/>
  <c r="J13" i="32"/>
  <c r="M13" i="32"/>
  <c r="F14" i="32"/>
  <c r="F12" i="32" s="1"/>
  <c r="C15" i="32"/>
  <c r="D15" i="32"/>
  <c r="G15" i="32"/>
  <c r="J15" i="32"/>
  <c r="M15" i="32"/>
  <c r="F16" i="32"/>
  <c r="C16" i="32" s="1"/>
  <c r="J16" i="32" s="1"/>
  <c r="I16" i="32"/>
  <c r="I14" i="32" s="1"/>
  <c r="L16" i="32"/>
  <c r="C17" i="32"/>
  <c r="D17" i="32"/>
  <c r="G17" i="32"/>
  <c r="J17" i="32"/>
  <c r="M17" i="32"/>
  <c r="C18" i="32"/>
  <c r="G18" i="32" s="1"/>
  <c r="C19" i="32"/>
  <c r="G19" i="32"/>
  <c r="D19" i="32" s="1"/>
  <c r="J19" i="32"/>
  <c r="M19" i="32"/>
  <c r="C20" i="32"/>
  <c r="G20" i="32" s="1"/>
  <c r="C21" i="32"/>
  <c r="J21" i="32" s="1"/>
  <c r="G21" i="32"/>
  <c r="C22" i="32"/>
  <c r="G22" i="32" s="1"/>
  <c r="D22" i="32" s="1"/>
  <c r="J22" i="32"/>
  <c r="M22" i="32"/>
  <c r="C23" i="32"/>
  <c r="G23" i="32" s="1"/>
  <c r="C24" i="32"/>
  <c r="G24" i="32"/>
  <c r="D24" i="32" s="1"/>
  <c r="J24" i="32"/>
  <c r="M24" i="32"/>
  <c r="C25" i="32"/>
  <c r="G25" i="32"/>
  <c r="D25" i="32" s="1"/>
  <c r="J25" i="32"/>
  <c r="M25" i="32"/>
  <c r="C26" i="32"/>
  <c r="G26" i="32" s="1"/>
  <c r="C27" i="32"/>
  <c r="G27" i="32"/>
  <c r="D27" i="32" s="1"/>
  <c r="J27" i="32"/>
  <c r="M27" i="32"/>
  <c r="C28" i="32"/>
  <c r="G28" i="32" s="1"/>
  <c r="C29" i="32"/>
  <c r="J29" i="32" s="1"/>
  <c r="G29" i="32"/>
  <c r="C30" i="32"/>
  <c r="G30" i="32" s="1"/>
  <c r="D30" i="32" s="1"/>
  <c r="J30" i="32"/>
  <c r="M30" i="32"/>
  <c r="C31" i="32"/>
  <c r="G31" i="32" s="1"/>
  <c r="C32" i="32"/>
  <c r="D32" i="32"/>
  <c r="G32" i="32"/>
  <c r="J32" i="32"/>
  <c r="M32" i="32"/>
  <c r="F33" i="32"/>
  <c r="C33" i="32" s="1"/>
  <c r="J33" i="32" s="1"/>
  <c r="I33" i="32"/>
  <c r="L33" i="32"/>
  <c r="M33" i="32" s="1"/>
  <c r="D34" i="32"/>
  <c r="G34" i="32"/>
  <c r="J34" i="32"/>
  <c r="M34" i="32"/>
  <c r="C35" i="32"/>
  <c r="J35" i="32" s="1"/>
  <c r="G35" i="32"/>
  <c r="C36" i="32"/>
  <c r="G36" i="32" s="1"/>
  <c r="D36" i="32" s="1"/>
  <c r="J36" i="32"/>
  <c r="M36" i="32"/>
  <c r="C37" i="32"/>
  <c r="G37" i="32" s="1"/>
  <c r="C38" i="32"/>
  <c r="G38" i="32"/>
  <c r="D38" i="32" s="1"/>
  <c r="J38" i="32"/>
  <c r="M38" i="32"/>
  <c r="C39" i="32"/>
  <c r="G39" i="32"/>
  <c r="D39" i="32" s="1"/>
  <c r="J39" i="32"/>
  <c r="M39" i="32"/>
  <c r="C40" i="32"/>
  <c r="G40" i="32" s="1"/>
  <c r="C41" i="32"/>
  <c r="G41" i="32"/>
  <c r="D41" i="32" s="1"/>
  <c r="J41" i="32"/>
  <c r="M41" i="32"/>
  <c r="C42" i="32"/>
  <c r="G42" i="32" s="1"/>
  <c r="C43" i="32"/>
  <c r="J43" i="32" s="1"/>
  <c r="G43" i="32"/>
  <c r="C44" i="32"/>
  <c r="G44" i="32" s="1"/>
  <c r="D44" i="32" s="1"/>
  <c r="J44" i="32"/>
  <c r="M44" i="32"/>
  <c r="C45" i="32"/>
  <c r="G45" i="32" s="1"/>
  <c r="C46" i="32"/>
  <c r="G46" i="32"/>
  <c r="D46" i="32" s="1"/>
  <c r="J46" i="32"/>
  <c r="M46" i="32"/>
  <c r="C47" i="32"/>
  <c r="G47" i="32"/>
  <c r="D47" i="32" s="1"/>
  <c r="J47" i="32"/>
  <c r="M47" i="32"/>
  <c r="C48" i="32"/>
  <c r="G48" i="32" s="1"/>
  <c r="C49" i="32"/>
  <c r="G49" i="32"/>
  <c r="D49" i="32" s="1"/>
  <c r="J49" i="32"/>
  <c r="M49" i="32"/>
  <c r="C50" i="32"/>
  <c r="G50" i="32" s="1"/>
  <c r="C51" i="32"/>
  <c r="J51" i="32" s="1"/>
  <c r="G51" i="32"/>
  <c r="C52" i="32"/>
  <c r="G52" i="32" s="1"/>
  <c r="D52" i="32" s="1"/>
  <c r="J52" i="32"/>
  <c r="M52" i="32"/>
  <c r="C53" i="32"/>
  <c r="G53" i="32" s="1"/>
  <c r="C54" i="32"/>
  <c r="G54" i="32"/>
  <c r="D54" i="32" s="1"/>
  <c r="J54" i="32"/>
  <c r="M54" i="32"/>
  <c r="C55" i="32"/>
  <c r="G55" i="32"/>
  <c r="D55" i="32" s="1"/>
  <c r="J55" i="32"/>
  <c r="M55" i="32"/>
  <c r="C56" i="32"/>
  <c r="G56" i="32" s="1"/>
  <c r="C57" i="32"/>
  <c r="G57" i="32"/>
  <c r="D57" i="32" s="1"/>
  <c r="J57" i="32"/>
  <c r="M57" i="32"/>
  <c r="C58" i="32"/>
  <c r="G58" i="32" s="1"/>
  <c r="C59" i="32"/>
  <c r="J59" i="32" s="1"/>
  <c r="G59" i="32"/>
  <c r="C60" i="32"/>
  <c r="G60" i="32" s="1"/>
  <c r="D60" i="32" s="1"/>
  <c r="J60" i="32"/>
  <c r="M60" i="32"/>
  <c r="C61" i="32"/>
  <c r="G61" i="32" s="1"/>
  <c r="C62" i="32"/>
  <c r="G62" i="32"/>
  <c r="D62" i="32" s="1"/>
  <c r="J62" i="32"/>
  <c r="M62" i="32"/>
  <c r="C63" i="32"/>
  <c r="J63" i="32" s="1"/>
  <c r="G63" i="32"/>
  <c r="D63" i="32" s="1"/>
  <c r="M63" i="32"/>
  <c r="C64" i="32"/>
  <c r="G64" i="32" s="1"/>
  <c r="C65" i="32"/>
  <c r="G65" i="32"/>
  <c r="D65" i="32" s="1"/>
  <c r="J65" i="32"/>
  <c r="M65" i="32"/>
  <c r="C66" i="32"/>
  <c r="G66" i="32" s="1"/>
  <c r="C67" i="32"/>
  <c r="J67" i="32" s="1"/>
  <c r="G67" i="32"/>
  <c r="C68" i="32"/>
  <c r="G68" i="32" s="1"/>
  <c r="D68" i="32" s="1"/>
  <c r="J68" i="32"/>
  <c r="M68" i="32"/>
  <c r="C69" i="32"/>
  <c r="G69" i="32" s="1"/>
  <c r="C70" i="32"/>
  <c r="G70" i="32"/>
  <c r="D70" i="32" s="1"/>
  <c r="J70" i="32"/>
  <c r="M70" i="32"/>
  <c r="C71" i="32"/>
  <c r="J71" i="32" s="1"/>
  <c r="G71" i="32"/>
  <c r="D71" i="32" s="1"/>
  <c r="M71" i="32"/>
  <c r="C72" i="32"/>
  <c r="G72" i="32" s="1"/>
  <c r="C73" i="32"/>
  <c r="G73" i="32"/>
  <c r="D73" i="32" s="1"/>
  <c r="J73" i="32"/>
  <c r="M73" i="32"/>
  <c r="C74" i="32"/>
  <c r="G74" i="32" s="1"/>
  <c r="C75" i="32"/>
  <c r="J75" i="32" s="1"/>
  <c r="G75" i="32"/>
  <c r="C76" i="32"/>
  <c r="G76" i="32" s="1"/>
  <c r="D76" i="32" s="1"/>
  <c r="J76" i="32"/>
  <c r="M76" i="32"/>
  <c r="C77" i="32"/>
  <c r="G77" i="32" s="1"/>
  <c r="C78" i="32"/>
  <c r="G78" i="32"/>
  <c r="D78" i="32" s="1"/>
  <c r="J78" i="32"/>
  <c r="M78" i="32"/>
  <c r="C79" i="32"/>
  <c r="G79" i="32" s="1"/>
  <c r="M79" i="32"/>
  <c r="C80" i="32"/>
  <c r="G80" i="32" s="1"/>
  <c r="C81" i="32"/>
  <c r="G81" i="32"/>
  <c r="D81" i="32" s="1"/>
  <c r="J81" i="32"/>
  <c r="M81" i="32"/>
  <c r="C82" i="32"/>
  <c r="D82" i="32"/>
  <c r="G82" i="32"/>
  <c r="J82" i="32"/>
  <c r="M82" i="32"/>
  <c r="C83" i="32"/>
  <c r="J83" i="32" s="1"/>
  <c r="G83" i="32"/>
  <c r="C84" i="32"/>
  <c r="D84" i="32"/>
  <c r="G84" i="32"/>
  <c r="J84" i="32"/>
  <c r="M84" i="32"/>
  <c r="C85" i="32"/>
  <c r="M85" i="32" s="1"/>
  <c r="F85" i="32"/>
  <c r="G85" i="32" s="1"/>
  <c r="D85" i="32" s="1"/>
  <c r="I85" i="32"/>
  <c r="J85" i="32" s="1"/>
  <c r="L85" i="32"/>
  <c r="C86" i="32"/>
  <c r="D86" i="32"/>
  <c r="G86" i="32"/>
  <c r="J86" i="32"/>
  <c r="M86" i="32"/>
  <c r="C87" i="32"/>
  <c r="G87" i="32"/>
  <c r="D87" i="32" s="1"/>
  <c r="J87" i="32"/>
  <c r="M87" i="32"/>
  <c r="C88" i="32"/>
  <c r="G88" i="32" s="1"/>
  <c r="M88" i="32"/>
  <c r="C89" i="32"/>
  <c r="G89" i="32" s="1"/>
  <c r="C90" i="32"/>
  <c r="G90" i="32"/>
  <c r="D90" i="32" s="1"/>
  <c r="J90" i="32"/>
  <c r="M90" i="32"/>
  <c r="C91" i="32"/>
  <c r="G91" i="32" s="1"/>
  <c r="G4" i="31"/>
  <c r="B13" i="38" l="1"/>
  <c r="F13" i="38"/>
  <c r="K13" i="38"/>
  <c r="M15" i="38"/>
  <c r="U13" i="38"/>
  <c r="M13" i="38"/>
  <c r="R13" i="38"/>
  <c r="P15" i="38"/>
  <c r="H15" i="38"/>
  <c r="R15" i="38"/>
  <c r="K13" i="37"/>
  <c r="B77" i="37"/>
  <c r="F77" i="37"/>
  <c r="B64" i="37"/>
  <c r="F64" i="37"/>
  <c r="I91" i="37"/>
  <c r="I119" i="37"/>
  <c r="L119" i="37"/>
  <c r="F28" i="37"/>
  <c r="I178" i="37"/>
  <c r="F178" i="37"/>
  <c r="B90" i="37"/>
  <c r="I28" i="37"/>
  <c r="L90" i="37"/>
  <c r="B36" i="37"/>
  <c r="F36" i="37"/>
  <c r="F101" i="37"/>
  <c r="B101" i="37"/>
  <c r="I182" i="37"/>
  <c r="L182" i="37"/>
  <c r="H13" i="37"/>
  <c r="F119" i="37"/>
  <c r="E15" i="37"/>
  <c r="B17" i="37"/>
  <c r="F17" i="37"/>
  <c r="I103" i="37"/>
  <c r="L103" i="37"/>
  <c r="B176" i="37"/>
  <c r="Q12" i="35"/>
  <c r="E13" i="35"/>
  <c r="K13" i="35"/>
  <c r="B13" i="35"/>
  <c r="H13" i="35"/>
  <c r="N13" i="35"/>
  <c r="T13" i="35"/>
  <c r="M16" i="32"/>
  <c r="D43" i="32"/>
  <c r="D88" i="32"/>
  <c r="D42" i="32"/>
  <c r="D31" i="32"/>
  <c r="D21" i="32"/>
  <c r="I12" i="32"/>
  <c r="D53" i="32"/>
  <c r="D51" i="32"/>
  <c r="D35" i="32"/>
  <c r="M91" i="32"/>
  <c r="J88" i="32"/>
  <c r="J79" i="32"/>
  <c r="D79" i="32" s="1"/>
  <c r="M74" i="32"/>
  <c r="D74" i="32" s="1"/>
  <c r="M66" i="32"/>
  <c r="M58" i="32"/>
  <c r="M50" i="32"/>
  <c r="M42" i="32"/>
  <c r="G33" i="32"/>
  <c r="D33" i="32" s="1"/>
  <c r="M28" i="32"/>
  <c r="M20" i="32"/>
  <c r="G16" i="32"/>
  <c r="D16" i="32" s="1"/>
  <c r="J91" i="32"/>
  <c r="D91" i="32" s="1"/>
  <c r="M77" i="32"/>
  <c r="J74" i="32"/>
  <c r="M69" i="32"/>
  <c r="J66" i="32"/>
  <c r="D66" i="32" s="1"/>
  <c r="M61" i="32"/>
  <c r="J58" i="32"/>
  <c r="D58" i="32" s="1"/>
  <c r="M53" i="32"/>
  <c r="J50" i="32"/>
  <c r="D50" i="32" s="1"/>
  <c r="M45" i="32"/>
  <c r="D45" i="32" s="1"/>
  <c r="J42" i="32"/>
  <c r="M37" i="32"/>
  <c r="M31" i="32"/>
  <c r="J28" i="32"/>
  <c r="D28" i="32" s="1"/>
  <c r="M23" i="32"/>
  <c r="J20" i="32"/>
  <c r="D20" i="32" s="1"/>
  <c r="M89" i="32"/>
  <c r="D89" i="32" s="1"/>
  <c r="M80" i="32"/>
  <c r="D80" i="32" s="1"/>
  <c r="J77" i="32"/>
  <c r="D77" i="32" s="1"/>
  <c r="M72" i="32"/>
  <c r="J69" i="32"/>
  <c r="D69" i="32" s="1"/>
  <c r="M64" i="32"/>
  <c r="J61" i="32"/>
  <c r="D61" i="32" s="1"/>
  <c r="M56" i="32"/>
  <c r="D56" i="32" s="1"/>
  <c r="J53" i="32"/>
  <c r="M48" i="32"/>
  <c r="D48" i="32" s="1"/>
  <c r="J45" i="32"/>
  <c r="M40" i="32"/>
  <c r="J37" i="32"/>
  <c r="D37" i="32" s="1"/>
  <c r="J31" i="32"/>
  <c r="M26" i="32"/>
  <c r="J23" i="32"/>
  <c r="D23" i="32" s="1"/>
  <c r="M18" i="32"/>
  <c r="D18" i="32" s="1"/>
  <c r="L14" i="32"/>
  <c r="J89" i="32"/>
  <c r="M83" i="32"/>
  <c r="D83" i="32" s="1"/>
  <c r="J80" i="32"/>
  <c r="M75" i="32"/>
  <c r="D75" i="32" s="1"/>
  <c r="J72" i="32"/>
  <c r="D72" i="32" s="1"/>
  <c r="M67" i="32"/>
  <c r="D67" i="32" s="1"/>
  <c r="J64" i="32"/>
  <c r="D64" i="32" s="1"/>
  <c r="M59" i="32"/>
  <c r="D59" i="32" s="1"/>
  <c r="J56" i="32"/>
  <c r="M51" i="32"/>
  <c r="J48" i="32"/>
  <c r="M43" i="32"/>
  <c r="J40" i="32"/>
  <c r="D40" i="32" s="1"/>
  <c r="M35" i="32"/>
  <c r="M29" i="32"/>
  <c r="D29" i="32" s="1"/>
  <c r="J26" i="32"/>
  <c r="D26" i="32" s="1"/>
  <c r="M21" i="32"/>
  <c r="J18" i="32"/>
  <c r="C39" i="38" l="1"/>
  <c r="C22" i="38"/>
  <c r="C35" i="38"/>
  <c r="C84" i="38"/>
  <c r="C47" i="38"/>
  <c r="C55" i="38"/>
  <c r="C75" i="38"/>
  <c r="C79" i="38"/>
  <c r="C110" i="38"/>
  <c r="C114" i="38"/>
  <c r="C123" i="38"/>
  <c r="C131" i="38"/>
  <c r="C135" i="38"/>
  <c r="C139" i="38"/>
  <c r="C143" i="38"/>
  <c r="C147" i="38"/>
  <c r="C43" i="38"/>
  <c r="C49" i="38"/>
  <c r="C59" i="38"/>
  <c r="C23" i="38"/>
  <c r="C67" i="38"/>
  <c r="C45" i="38"/>
  <c r="C160" i="38"/>
  <c r="C161" i="38"/>
  <c r="C156" i="38"/>
  <c r="C157" i="38"/>
  <c r="C166" i="38"/>
  <c r="C187" i="38"/>
  <c r="C188" i="38"/>
  <c r="C190" i="38"/>
  <c r="C152" i="38"/>
  <c r="C153" i="38"/>
  <c r="C222" i="38"/>
  <c r="C148" i="38"/>
  <c r="C149" i="38"/>
  <c r="C158" i="38"/>
  <c r="C213" i="38"/>
  <c r="C217" i="38"/>
  <c r="C218" i="38"/>
  <c r="C231" i="38"/>
  <c r="C113" i="38"/>
  <c r="C133" i="38"/>
  <c r="C141" i="38"/>
  <c r="C154" i="38"/>
  <c r="C192" i="38"/>
  <c r="C196" i="38"/>
  <c r="C200" i="38"/>
  <c r="C53" i="38"/>
  <c r="C63" i="38"/>
  <c r="C107" i="38"/>
  <c r="C108" i="38"/>
  <c r="C77" i="38"/>
  <c r="C24" i="38"/>
  <c r="C202" i="38"/>
  <c r="C216" i="38"/>
  <c r="C233" i="38"/>
  <c r="C215" i="38"/>
  <c r="C164" i="38"/>
  <c r="C165" i="38"/>
  <c r="C224" i="38"/>
  <c r="C214" i="38"/>
  <c r="C220" i="38"/>
  <c r="C221" i="38"/>
  <c r="C168" i="38"/>
  <c r="C146" i="38"/>
  <c r="C208" i="38"/>
  <c r="C34" i="38"/>
  <c r="C151" i="38"/>
  <c r="C36" i="38"/>
  <c r="C159" i="38"/>
  <c r="C145" i="38"/>
  <c r="C121" i="38"/>
  <c r="C29" i="38"/>
  <c r="C198" i="38"/>
  <c r="C162" i="38"/>
  <c r="C228" i="38"/>
  <c r="C225" i="38"/>
  <c r="C126" i="38"/>
  <c r="C37" i="38"/>
  <c r="C195" i="38"/>
  <c r="C155" i="38"/>
  <c r="C56" i="38"/>
  <c r="C64" i="38"/>
  <c r="C27" i="38"/>
  <c r="C21" i="38"/>
  <c r="C72" i="38"/>
  <c r="C134" i="38"/>
  <c r="C109" i="38"/>
  <c r="C26" i="38"/>
  <c r="C136" i="38"/>
  <c r="C115" i="38"/>
  <c r="C46" i="38"/>
  <c r="C30" i="38"/>
  <c r="C44" i="38"/>
  <c r="C38" i="38"/>
  <c r="C68" i="38"/>
  <c r="C138" i="38"/>
  <c r="C80" i="38"/>
  <c r="C201" i="38"/>
  <c r="C193" i="38"/>
  <c r="C191" i="38"/>
  <c r="C189" i="38"/>
  <c r="C163" i="38"/>
  <c r="C28" i="38"/>
  <c r="C219" i="38"/>
  <c r="C124" i="38"/>
  <c r="C58" i="38"/>
  <c r="C82" i="38"/>
  <c r="C230" i="38"/>
  <c r="C150" i="38"/>
  <c r="C144" i="38"/>
  <c r="C65" i="38"/>
  <c r="C132" i="38"/>
  <c r="C111" i="38"/>
  <c r="C54" i="38"/>
  <c r="C194" i="38"/>
  <c r="C57" i="38"/>
  <c r="C203" i="38"/>
  <c r="C232" i="38"/>
  <c r="C229" i="38"/>
  <c r="C223" i="38"/>
  <c r="C122" i="38"/>
  <c r="C52" i="38"/>
  <c r="C142" i="38"/>
  <c r="C112" i="38"/>
  <c r="C167" i="38"/>
  <c r="C197" i="38"/>
  <c r="C20" i="38"/>
  <c r="C199" i="38"/>
  <c r="C66" i="38"/>
  <c r="C78" i="38"/>
  <c r="C60" i="38"/>
  <c r="C76" i="38"/>
  <c r="C106" i="38"/>
  <c r="C140" i="38"/>
  <c r="C120" i="38"/>
  <c r="C128" i="38"/>
  <c r="C212" i="38"/>
  <c r="C227" i="38"/>
  <c r="C117" i="38"/>
  <c r="C62" i="38"/>
  <c r="C51" i="38"/>
  <c r="C33" i="38"/>
  <c r="C42" i="38"/>
  <c r="C74" i="38"/>
  <c r="C119" i="38"/>
  <c r="C130" i="38"/>
  <c r="C19" i="38"/>
  <c r="C105" i="38"/>
  <c r="C206" i="38"/>
  <c r="C32" i="38"/>
  <c r="C70" i="38"/>
  <c r="C210" i="38"/>
  <c r="C103" i="38"/>
  <c r="C41" i="38"/>
  <c r="P13" i="38"/>
  <c r="C17" i="38"/>
  <c r="H13" i="38"/>
  <c r="C15" i="38"/>
  <c r="W13" i="38"/>
  <c r="C13" i="38" s="1"/>
  <c r="F176" i="37"/>
  <c r="I176" i="37"/>
  <c r="H11" i="37"/>
  <c r="L36" i="37"/>
  <c r="I36" i="37"/>
  <c r="L176" i="37"/>
  <c r="I64" i="37"/>
  <c r="L64" i="37"/>
  <c r="F90" i="37"/>
  <c r="L77" i="37"/>
  <c r="I77" i="37"/>
  <c r="I17" i="37"/>
  <c r="L17" i="37"/>
  <c r="I90" i="37"/>
  <c r="E13" i="37"/>
  <c r="B15" i="37"/>
  <c r="F15" i="37" s="1"/>
  <c r="I101" i="37"/>
  <c r="L101" i="37"/>
  <c r="K11" i="37"/>
  <c r="B12" i="35"/>
  <c r="H12" i="35"/>
  <c r="N12" i="35"/>
  <c r="E12" i="35"/>
  <c r="Q10" i="35"/>
  <c r="R12" i="35" s="1"/>
  <c r="T12" i="35"/>
  <c r="K12" i="35"/>
  <c r="L12" i="32"/>
  <c r="C14" i="32"/>
  <c r="L15" i="37" l="1"/>
  <c r="I15" i="37"/>
  <c r="E11" i="37"/>
  <c r="B13" i="37"/>
  <c r="F13" i="37" s="1"/>
  <c r="E10" i="35"/>
  <c r="F12" i="35"/>
  <c r="N10" i="35"/>
  <c r="O12" i="35"/>
  <c r="T10" i="35"/>
  <c r="U12" i="35"/>
  <c r="H10" i="35"/>
  <c r="K10" i="35"/>
  <c r="L12" i="35"/>
  <c r="R20" i="35"/>
  <c r="R29" i="35"/>
  <c r="R33" i="35"/>
  <c r="R38" i="35"/>
  <c r="R47" i="35"/>
  <c r="R51" i="35"/>
  <c r="R69" i="35"/>
  <c r="R73" i="35"/>
  <c r="R19" i="35"/>
  <c r="R24" i="35"/>
  <c r="R42" i="35"/>
  <c r="R59" i="35"/>
  <c r="R82" i="35"/>
  <c r="R86" i="35"/>
  <c r="R135" i="35"/>
  <c r="R18" i="35"/>
  <c r="R32" i="35"/>
  <c r="R36" i="35"/>
  <c r="R37" i="35"/>
  <c r="R41" i="35"/>
  <c r="R46" i="35"/>
  <c r="R50" i="35"/>
  <c r="R68" i="35"/>
  <c r="R139" i="35"/>
  <c r="R143" i="35"/>
  <c r="R147" i="35"/>
  <c r="R23" i="35"/>
  <c r="R58" i="35"/>
  <c r="R81" i="35"/>
  <c r="R85" i="35"/>
  <c r="R89" i="35"/>
  <c r="R124" i="35"/>
  <c r="R134" i="35"/>
  <c r="R16" i="35"/>
  <c r="R17" i="35"/>
  <c r="R22" i="35"/>
  <c r="R31" i="35"/>
  <c r="R40" i="35"/>
  <c r="R45" i="35"/>
  <c r="R49" i="35"/>
  <c r="R53" i="35"/>
  <c r="R67" i="35"/>
  <c r="R71" i="35"/>
  <c r="R75" i="35"/>
  <c r="R57" i="35"/>
  <c r="R61" i="35"/>
  <c r="R80" i="35"/>
  <c r="R84" i="35"/>
  <c r="R88" i="35"/>
  <c r="R122" i="35"/>
  <c r="R133" i="35"/>
  <c r="R30" i="35"/>
  <c r="R39" i="35"/>
  <c r="R48" i="35"/>
  <c r="R52" i="35"/>
  <c r="R66" i="35"/>
  <c r="R70" i="35"/>
  <c r="R121" i="35"/>
  <c r="R141" i="35"/>
  <c r="R145" i="35"/>
  <c r="R149" i="35"/>
  <c r="R83" i="35"/>
  <c r="R155" i="35"/>
  <c r="R131" i="35"/>
  <c r="R152" i="35"/>
  <c r="R158" i="35"/>
  <c r="R162" i="35"/>
  <c r="R166" i="35"/>
  <c r="R170" i="35"/>
  <c r="R174" i="35"/>
  <c r="R178" i="35"/>
  <c r="R182" i="35"/>
  <c r="R186" i="35"/>
  <c r="R25" i="35"/>
  <c r="R126" i="35"/>
  <c r="R140" i="35"/>
  <c r="R150" i="35"/>
  <c r="R237" i="35"/>
  <c r="R127" i="35"/>
  <c r="R132" i="35"/>
  <c r="R148" i="35"/>
  <c r="R87" i="35"/>
  <c r="R120" i="35"/>
  <c r="R144" i="35"/>
  <c r="R154" i="35"/>
  <c r="R157" i="35"/>
  <c r="R161" i="35"/>
  <c r="R165" i="35"/>
  <c r="R169" i="35"/>
  <c r="R173" i="35"/>
  <c r="R177" i="35"/>
  <c r="R181" i="35"/>
  <c r="R185" i="35"/>
  <c r="R189" i="35"/>
  <c r="R230" i="35"/>
  <c r="R236" i="35"/>
  <c r="R56" i="35"/>
  <c r="R136" i="35"/>
  <c r="R151" i="35"/>
  <c r="R153" i="35"/>
  <c r="R156" i="35"/>
  <c r="R160" i="35"/>
  <c r="R164" i="35"/>
  <c r="R168" i="35"/>
  <c r="R172" i="35"/>
  <c r="R176" i="35"/>
  <c r="R180" i="35"/>
  <c r="R184" i="35"/>
  <c r="R188" i="35"/>
  <c r="R229" i="35"/>
  <c r="R234" i="35"/>
  <c r="R123" i="35"/>
  <c r="R142" i="35"/>
  <c r="R60" i="35"/>
  <c r="R191" i="35"/>
  <c r="R233" i="35"/>
  <c r="R175" i="35"/>
  <c r="R190" i="35"/>
  <c r="R232" i="35"/>
  <c r="R163" i="35"/>
  <c r="R179" i="35"/>
  <c r="R231" i="35"/>
  <c r="R10" i="35" s="1"/>
  <c r="R146" i="35"/>
  <c r="R183" i="35"/>
  <c r="R228" i="35"/>
  <c r="R159" i="35"/>
  <c r="R235" i="35"/>
  <c r="R227" i="35"/>
  <c r="R171" i="35"/>
  <c r="R187" i="35"/>
  <c r="R167" i="35"/>
  <c r="R118" i="35"/>
  <c r="R65" i="35"/>
  <c r="R44" i="35"/>
  <c r="R55" i="35"/>
  <c r="R63" i="35"/>
  <c r="R28" i="35"/>
  <c r="R79" i="35"/>
  <c r="R77" i="35"/>
  <c r="R138" i="35"/>
  <c r="R15" i="35"/>
  <c r="R13" i="35"/>
  <c r="R35" i="35"/>
  <c r="R129" i="35"/>
  <c r="R27" i="35"/>
  <c r="B10" i="35"/>
  <c r="C12" i="35" s="1"/>
  <c r="G14" i="32"/>
  <c r="J14" i="32"/>
  <c r="C12" i="32"/>
  <c r="M14" i="32"/>
  <c r="L13" i="37" l="1"/>
  <c r="I13" i="37"/>
  <c r="B11" i="37"/>
  <c r="F11" i="37"/>
  <c r="U25" i="35"/>
  <c r="U56" i="35"/>
  <c r="U60" i="35"/>
  <c r="U83" i="35"/>
  <c r="U87" i="35"/>
  <c r="U120" i="35"/>
  <c r="U20" i="35"/>
  <c r="U29" i="35"/>
  <c r="U33" i="35"/>
  <c r="U38" i="35"/>
  <c r="U47" i="35"/>
  <c r="U51" i="35"/>
  <c r="U69" i="35"/>
  <c r="U73" i="35"/>
  <c r="U126" i="35"/>
  <c r="U140" i="35"/>
  <c r="U144" i="35"/>
  <c r="U148" i="35"/>
  <c r="U152" i="35"/>
  <c r="U19" i="35"/>
  <c r="U24" i="35"/>
  <c r="U42" i="35"/>
  <c r="U59" i="35"/>
  <c r="U82" i="35"/>
  <c r="U86" i="35"/>
  <c r="U118" i="35"/>
  <c r="U131" i="35"/>
  <c r="U135" i="35"/>
  <c r="U18" i="35"/>
  <c r="U28" i="35"/>
  <c r="U32" i="35"/>
  <c r="U37" i="35"/>
  <c r="U41" i="35"/>
  <c r="U46" i="35"/>
  <c r="U50" i="35"/>
  <c r="U68" i="35"/>
  <c r="U139" i="35"/>
  <c r="U143" i="35"/>
  <c r="U147" i="35"/>
  <c r="U23" i="35"/>
  <c r="U36" i="35"/>
  <c r="U58" i="35"/>
  <c r="U81" i="35"/>
  <c r="U85" i="35"/>
  <c r="U89" i="35"/>
  <c r="U17" i="35"/>
  <c r="U31" i="35"/>
  <c r="U40" i="35"/>
  <c r="U45" i="35"/>
  <c r="U49" i="35"/>
  <c r="U53" i="35"/>
  <c r="U67" i="35"/>
  <c r="U71" i="35"/>
  <c r="U75" i="35"/>
  <c r="U123" i="35"/>
  <c r="U142" i="35"/>
  <c r="U146" i="35"/>
  <c r="U150" i="35"/>
  <c r="U154" i="35"/>
  <c r="U57" i="35"/>
  <c r="U61" i="35"/>
  <c r="U80" i="35"/>
  <c r="U84" i="35"/>
  <c r="U88" i="35"/>
  <c r="U122" i="35"/>
  <c r="U133" i="35"/>
  <c r="U124" i="35"/>
  <c r="U159" i="35"/>
  <c r="U163" i="35"/>
  <c r="U167" i="35"/>
  <c r="U171" i="35"/>
  <c r="U175" i="35"/>
  <c r="U179" i="35"/>
  <c r="U183" i="35"/>
  <c r="U187" i="35"/>
  <c r="U191" i="35"/>
  <c r="U232" i="35"/>
  <c r="U121" i="35"/>
  <c r="U141" i="35"/>
  <c r="U181" i="35"/>
  <c r="U30" i="35"/>
  <c r="U134" i="35"/>
  <c r="U155" i="35"/>
  <c r="U190" i="35"/>
  <c r="U231" i="35"/>
  <c r="U10" i="35" s="1"/>
  <c r="U157" i="35"/>
  <c r="U189" i="35"/>
  <c r="U48" i="35"/>
  <c r="U66" i="35"/>
  <c r="U158" i="35"/>
  <c r="U162" i="35"/>
  <c r="U166" i="35"/>
  <c r="U170" i="35"/>
  <c r="U174" i="35"/>
  <c r="U178" i="35"/>
  <c r="U182" i="35"/>
  <c r="U186" i="35"/>
  <c r="U165" i="35"/>
  <c r="U237" i="35"/>
  <c r="U185" i="35"/>
  <c r="U161" i="35"/>
  <c r="U169" i="35"/>
  <c r="U173" i="35"/>
  <c r="U177" i="35"/>
  <c r="U39" i="35"/>
  <c r="U52" i="35"/>
  <c r="U70" i="35"/>
  <c r="U79" i="35"/>
  <c r="U127" i="35"/>
  <c r="U132" i="35"/>
  <c r="U145" i="35"/>
  <c r="U235" i="35"/>
  <c r="U136" i="35"/>
  <c r="U149" i="35"/>
  <c r="U151" i="35"/>
  <c r="U168" i="35"/>
  <c r="U184" i="35"/>
  <c r="U228" i="35"/>
  <c r="U236" i="35"/>
  <c r="U156" i="35"/>
  <c r="U172" i="35"/>
  <c r="U44" i="35"/>
  <c r="U153" i="35"/>
  <c r="U164" i="35"/>
  <c r="U180" i="35"/>
  <c r="U233" i="35"/>
  <c r="U160" i="35"/>
  <c r="U176" i="35"/>
  <c r="U234" i="35"/>
  <c r="U188" i="35"/>
  <c r="U55" i="35"/>
  <c r="U227" i="35"/>
  <c r="U138" i="35"/>
  <c r="U77" i="35"/>
  <c r="U35" i="35"/>
  <c r="U22" i="35"/>
  <c r="U27" i="35"/>
  <c r="U16" i="35"/>
  <c r="U65" i="35"/>
  <c r="U15" i="35"/>
  <c r="U63" i="35"/>
  <c r="U129" i="35"/>
  <c r="U13" i="35"/>
  <c r="I23" i="35"/>
  <c r="I58" i="35"/>
  <c r="I81" i="35"/>
  <c r="I85" i="35"/>
  <c r="I89" i="35"/>
  <c r="I124" i="35"/>
  <c r="I17" i="35"/>
  <c r="I31" i="35"/>
  <c r="I40" i="35"/>
  <c r="I45" i="35"/>
  <c r="I49" i="35"/>
  <c r="I53" i="35"/>
  <c r="I67" i="35"/>
  <c r="I71" i="35"/>
  <c r="I75" i="35"/>
  <c r="I123" i="35"/>
  <c r="I142" i="35"/>
  <c r="I146" i="35"/>
  <c r="I150" i="35"/>
  <c r="I57" i="35"/>
  <c r="I61" i="35"/>
  <c r="I80" i="35"/>
  <c r="I84" i="35"/>
  <c r="I88" i="35"/>
  <c r="I118" i="35"/>
  <c r="I122" i="35"/>
  <c r="I131" i="35"/>
  <c r="I133" i="35"/>
  <c r="I28" i="35"/>
  <c r="I30" i="35"/>
  <c r="I39" i="35"/>
  <c r="I48" i="35"/>
  <c r="I52" i="35"/>
  <c r="I66" i="35"/>
  <c r="I70" i="35"/>
  <c r="I121" i="35"/>
  <c r="I141" i="35"/>
  <c r="I145" i="35"/>
  <c r="I149" i="35"/>
  <c r="I25" i="35"/>
  <c r="I36" i="35"/>
  <c r="I56" i="35"/>
  <c r="I60" i="35"/>
  <c r="I83" i="35"/>
  <c r="I87" i="35"/>
  <c r="I120" i="35"/>
  <c r="I20" i="35"/>
  <c r="I29" i="35"/>
  <c r="I33" i="35"/>
  <c r="I38" i="35"/>
  <c r="I47" i="35"/>
  <c r="I51" i="35"/>
  <c r="I69" i="35"/>
  <c r="I73" i="35"/>
  <c r="I126" i="35"/>
  <c r="I140" i="35"/>
  <c r="I144" i="35"/>
  <c r="I148" i="35"/>
  <c r="I152" i="35"/>
  <c r="I156" i="35"/>
  <c r="I19" i="35"/>
  <c r="I24" i="35"/>
  <c r="I42" i="35"/>
  <c r="I59" i="35"/>
  <c r="I82" i="35"/>
  <c r="I86" i="35"/>
  <c r="I135" i="35"/>
  <c r="I46" i="35"/>
  <c r="I79" i="35"/>
  <c r="I134" i="35"/>
  <c r="I147" i="35"/>
  <c r="I154" i="35"/>
  <c r="I157" i="35"/>
  <c r="I161" i="35"/>
  <c r="I165" i="35"/>
  <c r="I169" i="35"/>
  <c r="I173" i="35"/>
  <c r="I177" i="35"/>
  <c r="I181" i="35"/>
  <c r="I185" i="35"/>
  <c r="I189" i="35"/>
  <c r="I230" i="35"/>
  <c r="I236" i="35"/>
  <c r="I190" i="35"/>
  <c r="I231" i="35"/>
  <c r="I235" i="35"/>
  <c r="I136" i="35"/>
  <c r="I167" i="35"/>
  <c r="I183" i="35"/>
  <c r="I32" i="35"/>
  <c r="I44" i="35"/>
  <c r="I160" i="35"/>
  <c r="I164" i="35"/>
  <c r="I168" i="35"/>
  <c r="I172" i="35"/>
  <c r="I176" i="35"/>
  <c r="I180" i="35"/>
  <c r="I184" i="35"/>
  <c r="I188" i="35"/>
  <c r="I229" i="35"/>
  <c r="I234" i="35"/>
  <c r="I179" i="35"/>
  <c r="I187" i="35"/>
  <c r="I37" i="35"/>
  <c r="I50" i="35"/>
  <c r="I68" i="35"/>
  <c r="I127" i="35"/>
  <c r="I132" i="35"/>
  <c r="I151" i="35"/>
  <c r="I153" i="35"/>
  <c r="I228" i="35"/>
  <c r="I233" i="35"/>
  <c r="I159" i="35"/>
  <c r="I163" i="35"/>
  <c r="I171" i="35"/>
  <c r="I175" i="35"/>
  <c r="I191" i="35"/>
  <c r="I155" i="35"/>
  <c r="I41" i="35"/>
  <c r="I139" i="35"/>
  <c r="I158" i="35"/>
  <c r="I174" i="35"/>
  <c r="I186" i="35"/>
  <c r="I18" i="35"/>
  <c r="I170" i="35"/>
  <c r="I237" i="35"/>
  <c r="I178" i="35"/>
  <c r="I166" i="35"/>
  <c r="I182" i="35"/>
  <c r="I232" i="35"/>
  <c r="I162" i="35"/>
  <c r="I143" i="35"/>
  <c r="I35" i="35"/>
  <c r="I129" i="35"/>
  <c r="I55" i="35"/>
  <c r="I77" i="35"/>
  <c r="I138" i="35"/>
  <c r="I27" i="35"/>
  <c r="I15" i="35"/>
  <c r="I22" i="35"/>
  <c r="I16" i="35"/>
  <c r="I227" i="35"/>
  <c r="I65" i="35"/>
  <c r="I63" i="35"/>
  <c r="I13" i="35"/>
  <c r="O19" i="35"/>
  <c r="O24" i="35"/>
  <c r="O42" i="35"/>
  <c r="O59" i="35"/>
  <c r="O82" i="35"/>
  <c r="O86" i="35"/>
  <c r="O18" i="35"/>
  <c r="O32" i="35"/>
  <c r="O37" i="35"/>
  <c r="O41" i="35"/>
  <c r="O46" i="35"/>
  <c r="O50" i="35"/>
  <c r="O68" i="35"/>
  <c r="O139" i="35"/>
  <c r="O143" i="35"/>
  <c r="O147" i="35"/>
  <c r="O151" i="35"/>
  <c r="O23" i="35"/>
  <c r="O58" i="35"/>
  <c r="O81" i="35"/>
  <c r="O85" i="35"/>
  <c r="O89" i="35"/>
  <c r="O124" i="35"/>
  <c r="O134" i="35"/>
  <c r="O17" i="35"/>
  <c r="O31" i="35"/>
  <c r="O40" i="35"/>
  <c r="O44" i="35"/>
  <c r="O45" i="35"/>
  <c r="O49" i="35"/>
  <c r="O53" i="35"/>
  <c r="O67" i="35"/>
  <c r="O71" i="35"/>
  <c r="O75" i="35"/>
  <c r="O79" i="35"/>
  <c r="O123" i="35"/>
  <c r="O142" i="35"/>
  <c r="O146" i="35"/>
  <c r="O57" i="35"/>
  <c r="O61" i="35"/>
  <c r="O65" i="35"/>
  <c r="O80" i="35"/>
  <c r="O84" i="35"/>
  <c r="O88" i="35"/>
  <c r="O122" i="35"/>
  <c r="O30" i="35"/>
  <c r="O39" i="35"/>
  <c r="O48" i="35"/>
  <c r="O52" i="35"/>
  <c r="O66" i="35"/>
  <c r="O70" i="35"/>
  <c r="O121" i="35"/>
  <c r="O141" i="35"/>
  <c r="O145" i="35"/>
  <c r="O149" i="35"/>
  <c r="O153" i="35"/>
  <c r="O25" i="35"/>
  <c r="O56" i="35"/>
  <c r="O60" i="35"/>
  <c r="O83" i="35"/>
  <c r="O87" i="35"/>
  <c r="O120" i="35"/>
  <c r="O127" i="35"/>
  <c r="O131" i="35"/>
  <c r="O132" i="35"/>
  <c r="O136" i="35"/>
  <c r="O29" i="35"/>
  <c r="O152" i="35"/>
  <c r="O158" i="35"/>
  <c r="O162" i="35"/>
  <c r="O166" i="35"/>
  <c r="O170" i="35"/>
  <c r="O174" i="35"/>
  <c r="O178" i="35"/>
  <c r="O182" i="35"/>
  <c r="O186" i="35"/>
  <c r="O237" i="35"/>
  <c r="O160" i="35"/>
  <c r="O168" i="35"/>
  <c r="O188" i="35"/>
  <c r="O20" i="35"/>
  <c r="O47" i="35"/>
  <c r="O126" i="35"/>
  <c r="O140" i="35"/>
  <c r="O150" i="35"/>
  <c r="O172" i="35"/>
  <c r="O176" i="35"/>
  <c r="O144" i="35"/>
  <c r="O154" i="35"/>
  <c r="O157" i="35"/>
  <c r="O161" i="35"/>
  <c r="O165" i="35"/>
  <c r="O169" i="35"/>
  <c r="O173" i="35"/>
  <c r="O177" i="35"/>
  <c r="O181" i="35"/>
  <c r="O185" i="35"/>
  <c r="O189" i="35"/>
  <c r="O230" i="35"/>
  <c r="O236" i="35"/>
  <c r="O73" i="35"/>
  <c r="O156" i="35"/>
  <c r="O33" i="35"/>
  <c r="O135" i="35"/>
  <c r="O148" i="35"/>
  <c r="O235" i="35"/>
  <c r="O38" i="35"/>
  <c r="O51" i="35"/>
  <c r="O69" i="35"/>
  <c r="O164" i="35"/>
  <c r="O180" i="35"/>
  <c r="O184" i="35"/>
  <c r="O28" i="35"/>
  <c r="O228" i="35"/>
  <c r="O233" i="35"/>
  <c r="O133" i="35"/>
  <c r="O163" i="35"/>
  <c r="O179" i="35"/>
  <c r="O191" i="35"/>
  <c r="O229" i="35"/>
  <c r="O234" i="35"/>
  <c r="O232" i="35"/>
  <c r="O167" i="35"/>
  <c r="O159" i="35"/>
  <c r="O175" i="35"/>
  <c r="O227" i="35"/>
  <c r="O183" i="35"/>
  <c r="O171" i="35"/>
  <c r="O187" i="35"/>
  <c r="O155" i="35"/>
  <c r="O63" i="35"/>
  <c r="O27" i="35"/>
  <c r="O138" i="35"/>
  <c r="O118" i="35"/>
  <c r="O190" i="35"/>
  <c r="O22" i="35"/>
  <c r="O16" i="35"/>
  <c r="O77" i="35"/>
  <c r="O36" i="35"/>
  <c r="O55" i="35"/>
  <c r="O231" i="35"/>
  <c r="O10" i="35" s="1"/>
  <c r="O129" i="35"/>
  <c r="O35" i="35"/>
  <c r="O15" i="35"/>
  <c r="O13" i="35"/>
  <c r="L18" i="35"/>
  <c r="L32" i="35"/>
  <c r="L37" i="35"/>
  <c r="L41" i="35"/>
  <c r="L46" i="35"/>
  <c r="L50" i="35"/>
  <c r="L68" i="35"/>
  <c r="L23" i="35"/>
  <c r="L58" i="35"/>
  <c r="L81" i="35"/>
  <c r="L85" i="35"/>
  <c r="L89" i="35"/>
  <c r="L124" i="35"/>
  <c r="L134" i="35"/>
  <c r="L17" i="35"/>
  <c r="L31" i="35"/>
  <c r="L40" i="35"/>
  <c r="L45" i="35"/>
  <c r="L49" i="35"/>
  <c r="L53" i="35"/>
  <c r="L65" i="35"/>
  <c r="L67" i="35"/>
  <c r="L71" i="35"/>
  <c r="L75" i="35"/>
  <c r="L123" i="35"/>
  <c r="L142" i="35"/>
  <c r="L146" i="35"/>
  <c r="L57" i="35"/>
  <c r="L61" i="35"/>
  <c r="L80" i="35"/>
  <c r="L84" i="35"/>
  <c r="L88" i="35"/>
  <c r="L122" i="35"/>
  <c r="L133" i="35"/>
  <c r="L30" i="35"/>
  <c r="L39" i="35"/>
  <c r="L48" i="35"/>
  <c r="L52" i="35"/>
  <c r="L55" i="35"/>
  <c r="L66" i="35"/>
  <c r="L70" i="35"/>
  <c r="L118" i="35"/>
  <c r="L121" i="35"/>
  <c r="L25" i="35"/>
  <c r="L56" i="35"/>
  <c r="L60" i="35"/>
  <c r="L83" i="35"/>
  <c r="L87" i="35"/>
  <c r="L120" i="35"/>
  <c r="L127" i="35"/>
  <c r="L132" i="35"/>
  <c r="L136" i="35"/>
  <c r="L20" i="35"/>
  <c r="L29" i="35"/>
  <c r="L33" i="35"/>
  <c r="L38" i="35"/>
  <c r="L47" i="35"/>
  <c r="L51" i="35"/>
  <c r="L69" i="35"/>
  <c r="L73" i="35"/>
  <c r="L126" i="35"/>
  <c r="L140" i="35"/>
  <c r="L144" i="35"/>
  <c r="L148" i="35"/>
  <c r="L152" i="35"/>
  <c r="L19" i="35"/>
  <c r="L143" i="35"/>
  <c r="L150" i="35"/>
  <c r="L237" i="35"/>
  <c r="L24" i="35"/>
  <c r="L147" i="35"/>
  <c r="L154" i="35"/>
  <c r="L157" i="35"/>
  <c r="L161" i="35"/>
  <c r="L165" i="35"/>
  <c r="L169" i="35"/>
  <c r="L173" i="35"/>
  <c r="L177" i="35"/>
  <c r="L181" i="35"/>
  <c r="L185" i="35"/>
  <c r="L189" i="35"/>
  <c r="L230" i="35"/>
  <c r="L236" i="35"/>
  <c r="L151" i="35"/>
  <c r="L86" i="35"/>
  <c r="L135" i="35"/>
  <c r="L138" i="35"/>
  <c r="L235" i="35"/>
  <c r="L141" i="35"/>
  <c r="L156" i="35"/>
  <c r="L160" i="35"/>
  <c r="L164" i="35"/>
  <c r="L168" i="35"/>
  <c r="L172" i="35"/>
  <c r="L176" i="35"/>
  <c r="L180" i="35"/>
  <c r="L184" i="35"/>
  <c r="L188" i="35"/>
  <c r="L190" i="35"/>
  <c r="L229" i="35"/>
  <c r="L234" i="35"/>
  <c r="L145" i="35"/>
  <c r="L153" i="35"/>
  <c r="L149" i="35"/>
  <c r="L159" i="35"/>
  <c r="L163" i="35"/>
  <c r="L167" i="35"/>
  <c r="L171" i="35"/>
  <c r="L175" i="35"/>
  <c r="L179" i="35"/>
  <c r="L183" i="35"/>
  <c r="L187" i="35"/>
  <c r="L191" i="35"/>
  <c r="L232" i="35"/>
  <c r="L59" i="35"/>
  <c r="L131" i="35"/>
  <c r="L233" i="35"/>
  <c r="L186" i="35"/>
  <c r="L162" i="35"/>
  <c r="L158" i="35"/>
  <c r="L174" i="35"/>
  <c r="L228" i="35"/>
  <c r="L42" i="35"/>
  <c r="L170" i="35"/>
  <c r="L82" i="35"/>
  <c r="L178" i="35"/>
  <c r="L139" i="35"/>
  <c r="L155" i="35"/>
  <c r="L182" i="35"/>
  <c r="L166" i="35"/>
  <c r="L36" i="35"/>
  <c r="L35" i="35"/>
  <c r="L63" i="35"/>
  <c r="L22" i="35"/>
  <c r="L28" i="35"/>
  <c r="L44" i="35"/>
  <c r="L231" i="35"/>
  <c r="L10" i="35" s="1"/>
  <c r="L227" i="35"/>
  <c r="L79" i="35"/>
  <c r="L16" i="35"/>
  <c r="L15" i="35"/>
  <c r="L27" i="35"/>
  <c r="L129" i="35"/>
  <c r="L77" i="35"/>
  <c r="L13" i="35"/>
  <c r="F17" i="35"/>
  <c r="F123" i="35"/>
  <c r="F80" i="35"/>
  <c r="F122" i="35"/>
  <c r="F36" i="35"/>
  <c r="F66" i="35"/>
  <c r="F121" i="35"/>
  <c r="F120" i="35"/>
  <c r="F127" i="35"/>
  <c r="F138" i="35"/>
  <c r="F16" i="35"/>
  <c r="F20" i="35"/>
  <c r="F22" i="35"/>
  <c r="F19" i="35"/>
  <c r="F42" i="35"/>
  <c r="F37" i="35"/>
  <c r="F235" i="35"/>
  <c r="F229" i="35"/>
  <c r="F234" i="35"/>
  <c r="F228" i="35"/>
  <c r="F233" i="35"/>
  <c r="F131" i="35"/>
  <c r="F191" i="35"/>
  <c r="F232" i="35"/>
  <c r="F236" i="35"/>
  <c r="F237" i="35"/>
  <c r="F190" i="35"/>
  <c r="F230" i="35"/>
  <c r="F227" i="35"/>
  <c r="F124" i="35"/>
  <c r="F231" i="35"/>
  <c r="F10" i="35" s="1"/>
  <c r="F79" i="35"/>
  <c r="F44" i="35"/>
  <c r="F15" i="35"/>
  <c r="F55" i="35"/>
  <c r="F28" i="35"/>
  <c r="F65" i="35"/>
  <c r="F63" i="35"/>
  <c r="F77" i="35"/>
  <c r="F118" i="35"/>
  <c r="F35" i="35"/>
  <c r="F27" i="35"/>
  <c r="F129" i="35"/>
  <c r="F13" i="35"/>
  <c r="C31" i="35"/>
  <c r="C40" i="35"/>
  <c r="C45" i="35"/>
  <c r="C49" i="35"/>
  <c r="C53" i="35"/>
  <c r="C67" i="35"/>
  <c r="C71" i="35"/>
  <c r="C75" i="35"/>
  <c r="C80" i="35"/>
  <c r="C122" i="35"/>
  <c r="C57" i="35"/>
  <c r="C61" i="35"/>
  <c r="C66" i="35"/>
  <c r="C84" i="35"/>
  <c r="C88" i="35"/>
  <c r="C121" i="35"/>
  <c r="C133" i="35"/>
  <c r="C30" i="35"/>
  <c r="C39" i="35"/>
  <c r="C48" i="35"/>
  <c r="C52" i="35"/>
  <c r="C70" i="35"/>
  <c r="C120" i="35"/>
  <c r="C127" i="35"/>
  <c r="C141" i="35"/>
  <c r="C145" i="35"/>
  <c r="C149" i="35"/>
  <c r="C20" i="35"/>
  <c r="C25" i="35"/>
  <c r="C44" i="35"/>
  <c r="C56" i="35"/>
  <c r="C60" i="35"/>
  <c r="C79" i="35"/>
  <c r="C83" i="35"/>
  <c r="C87" i="35"/>
  <c r="C132" i="35"/>
  <c r="C136" i="35"/>
  <c r="C19" i="35"/>
  <c r="C29" i="35"/>
  <c r="C33" i="35"/>
  <c r="C38" i="35"/>
  <c r="C42" i="35"/>
  <c r="C47" i="35"/>
  <c r="C51" i="35"/>
  <c r="C65" i="35"/>
  <c r="C69" i="35"/>
  <c r="C73" i="35"/>
  <c r="C24" i="35"/>
  <c r="C37" i="35"/>
  <c r="C59" i="35"/>
  <c r="C82" i="35"/>
  <c r="C86" i="35"/>
  <c r="C135" i="35"/>
  <c r="C18" i="35"/>
  <c r="C32" i="35"/>
  <c r="C41" i="35"/>
  <c r="C46" i="35"/>
  <c r="C50" i="35"/>
  <c r="C68" i="35"/>
  <c r="C124" i="35"/>
  <c r="C139" i="35"/>
  <c r="C143" i="35"/>
  <c r="C147" i="35"/>
  <c r="C151" i="35"/>
  <c r="C23" i="35"/>
  <c r="C28" i="35"/>
  <c r="C126" i="35"/>
  <c r="C140" i="35"/>
  <c r="C229" i="35"/>
  <c r="C234" i="35"/>
  <c r="C227" i="35"/>
  <c r="C85" i="35"/>
  <c r="C144" i="35"/>
  <c r="C160" i="35"/>
  <c r="C164" i="35"/>
  <c r="C168" i="35"/>
  <c r="C172" i="35"/>
  <c r="C176" i="35"/>
  <c r="C180" i="35"/>
  <c r="C184" i="35"/>
  <c r="C188" i="35"/>
  <c r="C228" i="35"/>
  <c r="C233" i="35"/>
  <c r="C155" i="35"/>
  <c r="C148" i="35"/>
  <c r="C153" i="35"/>
  <c r="C156" i="35"/>
  <c r="C191" i="35"/>
  <c r="C232" i="35"/>
  <c r="C159" i="35"/>
  <c r="C163" i="35"/>
  <c r="C167" i="35"/>
  <c r="C171" i="35"/>
  <c r="C175" i="35"/>
  <c r="C179" i="35"/>
  <c r="C183" i="35"/>
  <c r="C187" i="35"/>
  <c r="C89" i="35"/>
  <c r="C58" i="35"/>
  <c r="C123" i="35"/>
  <c r="C142" i="35"/>
  <c r="C158" i="35"/>
  <c r="C162" i="35"/>
  <c r="C166" i="35"/>
  <c r="C170" i="35"/>
  <c r="C174" i="35"/>
  <c r="C178" i="35"/>
  <c r="C182" i="35"/>
  <c r="C186" i="35"/>
  <c r="C190" i="35"/>
  <c r="C237" i="35"/>
  <c r="C17" i="35"/>
  <c r="C81" i="35"/>
  <c r="C146" i="35"/>
  <c r="C63" i="35"/>
  <c r="C185" i="35"/>
  <c r="C230" i="35"/>
  <c r="C154" i="35"/>
  <c r="C150" i="35"/>
  <c r="C173" i="35"/>
  <c r="C189" i="35"/>
  <c r="C152" i="35"/>
  <c r="C169" i="35"/>
  <c r="C165" i="35"/>
  <c r="C157" i="35"/>
  <c r="C236" i="35"/>
  <c r="C181" i="35"/>
  <c r="C161" i="35"/>
  <c r="C235" i="35"/>
  <c r="C134" i="35"/>
  <c r="C177" i="35"/>
  <c r="C55" i="35"/>
  <c r="C131" i="35"/>
  <c r="C138" i="35"/>
  <c r="C36" i="35"/>
  <c r="C16" i="35"/>
  <c r="C77" i="35"/>
  <c r="C231" i="35"/>
  <c r="C10" i="35" s="1"/>
  <c r="C22" i="35"/>
  <c r="C27" i="35"/>
  <c r="C118" i="35"/>
  <c r="C35" i="35"/>
  <c r="C15" i="35"/>
  <c r="C129" i="35"/>
  <c r="C13" i="35"/>
  <c r="I12" i="35"/>
  <c r="I10" i="35" s="1"/>
  <c r="G12" i="32"/>
  <c r="D12" i="32" s="1"/>
  <c r="J12" i="32"/>
  <c r="M12" i="32"/>
  <c r="D14" i="32"/>
  <c r="C34" i="37" l="1"/>
  <c r="C45" i="37"/>
  <c r="C62" i="37"/>
  <c r="C26" i="37"/>
  <c r="C38" i="37"/>
  <c r="C47" i="37"/>
  <c r="C25" i="37"/>
  <c r="C80" i="37"/>
  <c r="C137" i="37"/>
  <c r="C145" i="37"/>
  <c r="C153" i="37"/>
  <c r="C158" i="37"/>
  <c r="C166" i="37"/>
  <c r="C32" i="37"/>
  <c r="C60" i="37"/>
  <c r="C66" i="37"/>
  <c r="C85" i="37"/>
  <c r="C163" i="37"/>
  <c r="C186" i="37"/>
  <c r="C120" i="37"/>
  <c r="C134" i="37"/>
  <c r="C104" i="37"/>
  <c r="C151" i="37"/>
  <c r="C179" i="37"/>
  <c r="C187" i="37"/>
  <c r="C138" i="37"/>
  <c r="C97" i="37"/>
  <c r="C129" i="37"/>
  <c r="C143" i="37"/>
  <c r="C165" i="37"/>
  <c r="C181" i="37"/>
  <c r="C51" i="37"/>
  <c r="C70" i="37"/>
  <c r="C93" i="37"/>
  <c r="C124" i="37"/>
  <c r="C142" i="37"/>
  <c r="C144" i="37"/>
  <c r="C146" i="37"/>
  <c r="C184" i="37"/>
  <c r="C81" i="37"/>
  <c r="C167" i="37"/>
  <c r="C130" i="37"/>
  <c r="C135" i="37"/>
  <c r="C136" i="37"/>
  <c r="C150" i="37"/>
  <c r="C78" i="37"/>
  <c r="C21" i="37"/>
  <c r="C152" i="37"/>
  <c r="C154" i="37"/>
  <c r="C159" i="37"/>
  <c r="C79" i="37"/>
  <c r="C99" i="37"/>
  <c r="C185" i="37"/>
  <c r="C183" i="37"/>
  <c r="C54" i="37"/>
  <c r="C157" i="37"/>
  <c r="C67" i="37"/>
  <c r="C148" i="37"/>
  <c r="C95" i="37"/>
  <c r="C125" i="37"/>
  <c r="C50" i="37"/>
  <c r="C37" i="37"/>
  <c r="C147" i="37"/>
  <c r="C39" i="37"/>
  <c r="C94" i="37"/>
  <c r="C48" i="37"/>
  <c r="C161" i="37"/>
  <c r="C155" i="37"/>
  <c r="C172" i="37"/>
  <c r="C107" i="37"/>
  <c r="C41" i="37"/>
  <c r="C46" i="37"/>
  <c r="C88" i="37"/>
  <c r="C30" i="37"/>
  <c r="C160" i="37"/>
  <c r="C127" i="37"/>
  <c r="C164" i="37"/>
  <c r="C61" i="37"/>
  <c r="C20" i="37"/>
  <c r="C65" i="37"/>
  <c r="C75" i="37"/>
  <c r="C106" i="37"/>
  <c r="C140" i="37"/>
  <c r="C133" i="37"/>
  <c r="C123" i="37"/>
  <c r="C57" i="37"/>
  <c r="C132" i="37"/>
  <c r="C83" i="37"/>
  <c r="C49" i="37"/>
  <c r="C56" i="37"/>
  <c r="C73" i="37"/>
  <c r="C128" i="37"/>
  <c r="C22" i="37"/>
  <c r="C156" i="37"/>
  <c r="C126" i="37"/>
  <c r="C29" i="37"/>
  <c r="C40" i="37"/>
  <c r="C105" i="37"/>
  <c r="C168" i="37"/>
  <c r="C44" i="37"/>
  <c r="C170" i="37"/>
  <c r="C52" i="37"/>
  <c r="C84" i="37"/>
  <c r="C59" i="37"/>
  <c r="C131" i="37"/>
  <c r="C122" i="37"/>
  <c r="C33" i="37"/>
  <c r="C139" i="37"/>
  <c r="C121" i="37"/>
  <c r="C92" i="37"/>
  <c r="C58" i="37"/>
  <c r="C141" i="37"/>
  <c r="C98" i="37"/>
  <c r="C174" i="37"/>
  <c r="C69" i="37"/>
  <c r="C82" i="37"/>
  <c r="C18" i="37"/>
  <c r="C86" i="37"/>
  <c r="C19" i="37"/>
  <c r="C180" i="37"/>
  <c r="C31" i="37"/>
  <c r="C169" i="37"/>
  <c r="C162" i="37"/>
  <c r="C149" i="37"/>
  <c r="C71" i="37"/>
  <c r="C68" i="37"/>
  <c r="C119" i="37"/>
  <c r="C182" i="37"/>
  <c r="C103" i="37"/>
  <c r="C28" i="37"/>
  <c r="C91" i="37"/>
  <c r="C43" i="37"/>
  <c r="C24" i="37"/>
  <c r="C178" i="37"/>
  <c r="C17" i="37"/>
  <c r="C64" i="37"/>
  <c r="C90" i="37"/>
  <c r="C36" i="37"/>
  <c r="C77" i="37"/>
  <c r="C176" i="37"/>
  <c r="C101" i="37"/>
  <c r="L11" i="37"/>
  <c r="I11" i="37"/>
  <c r="C11" i="37" s="1"/>
  <c r="C15" i="37"/>
  <c r="C13" i="37"/>
</calcChain>
</file>

<file path=xl/sharedStrings.xml><?xml version="1.0" encoding="utf-8"?>
<sst xmlns="http://schemas.openxmlformats.org/spreadsheetml/2006/main" count="1169" uniqueCount="578">
  <si>
    <t>De Apoyo</t>
  </si>
  <si>
    <t>Docente</t>
  </si>
  <si>
    <t xml:space="preserve">Administración </t>
  </si>
  <si>
    <t>Otros</t>
  </si>
  <si>
    <t>Ampliaciones</t>
  </si>
  <si>
    <t>Terminados</t>
  </si>
  <si>
    <t>Nuevos</t>
  </si>
  <si>
    <t>Activos</t>
  </si>
  <si>
    <t>Tecnológica</t>
  </si>
  <si>
    <t>Apliacada</t>
  </si>
  <si>
    <t>Básica</t>
  </si>
  <si>
    <t>M</t>
  </si>
  <si>
    <t>Master</t>
  </si>
  <si>
    <t>D</t>
  </si>
  <si>
    <t>Doctor</t>
  </si>
  <si>
    <t>L</t>
  </si>
  <si>
    <t>Licenciado</t>
  </si>
  <si>
    <t>B</t>
  </si>
  <si>
    <t>Bachiller</t>
  </si>
  <si>
    <t>H</t>
  </si>
  <si>
    <t>Hombre</t>
  </si>
  <si>
    <t>Mujer</t>
  </si>
  <si>
    <t>Serv. Administrativos</t>
  </si>
  <si>
    <t>Audiovisuales</t>
  </si>
  <si>
    <t>Referencia</t>
  </si>
  <si>
    <t xml:space="preserve">Circulación </t>
  </si>
  <si>
    <t>Otros Servicios</t>
  </si>
  <si>
    <t xml:space="preserve">              Oficina de Planificación Universitaria. </t>
  </si>
  <si>
    <t>Fuente:  Presupuesto por Programas y Actividades, Relación de Puestos 2020 (modificación 3)</t>
  </si>
  <si>
    <t xml:space="preserve">     </t>
  </si>
  <si>
    <r>
      <t>2/</t>
    </r>
    <r>
      <rPr>
        <sz val="10"/>
        <rFont val="Arial"/>
        <family val="2"/>
      </rPr>
      <t xml:space="preserve"> Incluyen el Recinto de Paraíso y el de Guápiles.</t>
    </r>
  </si>
  <si>
    <r>
      <t>1/</t>
    </r>
    <r>
      <rPr>
        <sz val="10"/>
        <color indexed="8"/>
        <rFont val="Arial"/>
        <family val="2"/>
      </rPr>
      <t xml:space="preserve">  Incluyen las horas profesor según corresponda, convertidas a equivalentes de tiempo completo y contemplan plazas en propiedad e interinas.</t>
    </r>
  </si>
  <si>
    <t xml:space="preserve">  Investigación (Puntarenas)</t>
  </si>
  <si>
    <t xml:space="preserve">  Investigación (Caribe)</t>
  </si>
  <si>
    <r>
      <t xml:space="preserve">  Investigación (Turrialba)  </t>
    </r>
    <r>
      <rPr>
        <vertAlign val="superscript"/>
        <sz val="10"/>
        <color indexed="8"/>
        <rFont val="Arial"/>
        <family val="2"/>
      </rPr>
      <t>2/</t>
    </r>
  </si>
  <si>
    <t xml:space="preserve">  Investigación (Guanacaste)</t>
  </si>
  <si>
    <t xml:space="preserve">  Investigación (San Ramón)</t>
  </si>
  <si>
    <t/>
  </si>
  <si>
    <t>Desarrollo Regional</t>
  </si>
  <si>
    <t>Sistema de Estudios de Posgrado</t>
  </si>
  <si>
    <t>Ctro.Inv. Antropológicas</t>
  </si>
  <si>
    <t>Ctro.Inv. en Cs. del Movimiento Huma</t>
  </si>
  <si>
    <t xml:space="preserve"> I. Inv. en Arte</t>
  </si>
  <si>
    <t>Ctro. Inv. en Neurociencias</t>
  </si>
  <si>
    <t>Ctro. Inv. Sobre Diversidad Cult y Estud</t>
  </si>
  <si>
    <t>Ctro. Inv. en Comunicación</t>
  </si>
  <si>
    <t>Ctro. Inv. Tecnol. Infor y Comunicación</t>
  </si>
  <si>
    <t>Ctro. Inv. y Estudios Políticos "J.M. Castro M"</t>
  </si>
  <si>
    <t>Ctro. Inv. en Ciencias Geológicas</t>
  </si>
  <si>
    <t>Ctro. Inv. y Capacitac. En Admin. Pública</t>
  </si>
  <si>
    <t>Ctro de Inv. Atómicas, Nucle. y Molecul</t>
  </si>
  <si>
    <t>Ctro de Inv. Espaciales</t>
  </si>
  <si>
    <t>Centro Centroamericano de Población</t>
  </si>
  <si>
    <t>C. Inv. en Estructuras Microscopicas</t>
  </si>
  <si>
    <t xml:space="preserve"> I. Inv. Jurídicas</t>
  </si>
  <si>
    <t>C. Inv. en Matemática Pura y Aplicada</t>
  </si>
  <si>
    <t xml:space="preserve"> Instituto de Inv. en Lingüística</t>
  </si>
  <si>
    <t xml:space="preserve"> C. Inv. de Agro y Desarrollo Agroempresarial</t>
  </si>
  <si>
    <t>C. de Inv. Matemática y  Metamátematica</t>
  </si>
  <si>
    <t xml:space="preserve"> C. Inv. De identidad de Cultura Latinoamericana</t>
  </si>
  <si>
    <t>C. Inv. en Desarrollo Sostenible</t>
  </si>
  <si>
    <t>C. Inv. en Estudios de la Mujer</t>
  </si>
  <si>
    <t xml:space="preserve"> I. Inv. Farmaceuticas</t>
  </si>
  <si>
    <t xml:space="preserve"> C. Inv. en Ingeniería de Materiales</t>
  </si>
  <si>
    <t xml:space="preserve"> C. Inv. en Protección de Cultivo</t>
  </si>
  <si>
    <t xml:space="preserve"> I. Inv. FilosófIcas</t>
  </si>
  <si>
    <t xml:space="preserve"> I. Inv. Agricolas</t>
  </si>
  <si>
    <t xml:space="preserve"> C. Inv. en Nutrición Animal</t>
  </si>
  <si>
    <t xml:space="preserve"> I. Inv. en Ingeniería </t>
  </si>
  <si>
    <t xml:space="preserve"> I. Inv. en Salud</t>
  </si>
  <si>
    <t xml:space="preserve"> I. Clodomiro Picado</t>
  </si>
  <si>
    <t xml:space="preserve"> I. Inv. Sociales</t>
  </si>
  <si>
    <t xml:space="preserve"> I. Inv. En Educación</t>
  </si>
  <si>
    <t xml:space="preserve"> I. Inv. Psicológicas</t>
  </si>
  <si>
    <t xml:space="preserve"> I. Inv. en Ciencias Económicas</t>
  </si>
  <si>
    <t xml:space="preserve"> C. Inv. en Tecnología de Alimentos</t>
  </si>
  <si>
    <t xml:space="preserve"> C. Inv. en Granos y Semillas</t>
  </si>
  <si>
    <t xml:space="preserve"> C. Inv. Agronómicas</t>
  </si>
  <si>
    <t xml:space="preserve"> C. Inv. en Contaminación Ambiental</t>
  </si>
  <si>
    <t xml:space="preserve"> C. Inv. Históricas de América Central</t>
  </si>
  <si>
    <t xml:space="preserve"> C. Inv. en Enfermedades Tropicales</t>
  </si>
  <si>
    <t xml:space="preserve"> C. Inv. Geofísicas</t>
  </si>
  <si>
    <t xml:space="preserve"> C. Inv. en Productos Naturales</t>
  </si>
  <si>
    <t xml:space="preserve"> C. Inv. en Hem. Anorm. y Trast. Af.</t>
  </si>
  <si>
    <t xml:space="preserve"> C. Inv. en Electroq. y Energ. Quím.</t>
  </si>
  <si>
    <t xml:space="preserve"> C. Inv. en Cs. del Mar y Limnología</t>
  </si>
  <si>
    <t xml:space="preserve"> C. Inv. en Biolog. Celular y Molec.</t>
  </si>
  <si>
    <t>Centros e Inst. de Investigación</t>
  </si>
  <si>
    <t xml:space="preserve"> Unidad Espec Invest de Areas Proteg.</t>
  </si>
  <si>
    <t xml:space="preserve">  Red y Museos </t>
  </si>
  <si>
    <t xml:space="preserve">  Finca Exp. Interdis de Model Agrope</t>
  </si>
  <si>
    <t xml:space="preserve">  Lab. de Materiales y Modelos Estrc.</t>
  </si>
  <si>
    <t xml:space="preserve">  Unidad de Gestión y Transf. del Conoci.</t>
  </si>
  <si>
    <t xml:space="preserve">  Observatorio del Desarrollo</t>
  </si>
  <si>
    <t xml:space="preserve">  Finca de Producción Animal</t>
  </si>
  <si>
    <t xml:space="preserve">  Laboratorio de Ensayos Biologicos</t>
  </si>
  <si>
    <t xml:space="preserve">  Est. Experimental Alfredo Volio Mata</t>
  </si>
  <si>
    <t xml:space="preserve">  Est. Experimental Fabio Baudrit M.</t>
  </si>
  <si>
    <t xml:space="preserve">  Jardín Lankester</t>
  </si>
  <si>
    <t xml:space="preserve">  Ofic. de Biblioteca Doc. e Información</t>
  </si>
  <si>
    <t xml:space="preserve">  Direcc. Editorial  y Difusión de la Invest. </t>
  </si>
  <si>
    <t xml:space="preserve"> Servicios de Apoyo</t>
  </si>
  <si>
    <t>Apoyo a la Investigación</t>
  </si>
  <si>
    <t>Sede Rodrigo Facio</t>
  </si>
  <si>
    <t>Investigación</t>
  </si>
  <si>
    <t>%</t>
  </si>
  <si>
    <t>abs.</t>
  </si>
  <si>
    <t>Total</t>
  </si>
  <si>
    <t>Unidades</t>
  </si>
  <si>
    <r>
      <t xml:space="preserve">Plazas  </t>
    </r>
    <r>
      <rPr>
        <b/>
        <vertAlign val="superscript"/>
        <sz val="10"/>
        <rFont val="Arial"/>
        <family val="2"/>
      </rPr>
      <t>1/</t>
    </r>
  </si>
  <si>
    <t>Cuadro I-1  Distribución de Plazas del Programa de Investigación, por programa y subprograma.  2020</t>
  </si>
  <si>
    <t xml:space="preserve">                      Panorama Cuantitativo Universitario</t>
  </si>
  <si>
    <t xml:space="preserve">                      Universidad de Costa Rica</t>
  </si>
  <si>
    <t xml:space="preserve">              Oficina de Planificación Universitaria.</t>
  </si>
  <si>
    <t>Fuente:  Vicerrectoría de Investigación.</t>
  </si>
  <si>
    <r>
      <t xml:space="preserve">7/  </t>
    </r>
    <r>
      <rPr>
        <sz val="10"/>
        <rFont val="Arial"/>
        <family val="2"/>
      </rPr>
      <t>Reactivación de proyectos suspendidos.</t>
    </r>
  </si>
  <si>
    <r>
      <t xml:space="preserve">6/  </t>
    </r>
    <r>
      <rPr>
        <sz val="10"/>
        <rFont val="Arial"/>
        <family val="2"/>
      </rPr>
      <t>Ampliación de proyectos en desarrollo y se toman por periodo de vigencia.</t>
    </r>
  </si>
  <si>
    <r>
      <t xml:space="preserve">5/ </t>
    </r>
    <r>
      <rPr>
        <sz val="10"/>
        <rFont val="Arial"/>
        <family val="2"/>
      </rPr>
      <t xml:space="preserve"> Son aquellos proyectos que una vez concluída su vigencia de ejecución se dan por terminados. Generalmente los proyectos que terminan en un determinado año se vienen ejecutando de años atrás. Para efectos estadísticos, se contabilizan a partir del momento en que terminan su ejecución.</t>
    </r>
  </si>
  <si>
    <r>
      <t>4/</t>
    </r>
    <r>
      <rPr>
        <sz val="10"/>
        <rFont val="Arial"/>
        <family val="2"/>
      </rPr>
      <t xml:space="preserve">  La ejecución del proyecto ha sido paralizada indefinidamente sin que éste haya alcanzado los objetivos propuestos.</t>
    </r>
  </si>
  <si>
    <r>
      <t>3/</t>
    </r>
    <r>
      <rPr>
        <sz val="10"/>
        <rFont val="Arial"/>
        <family val="2"/>
      </rPr>
      <t xml:space="preserve">  La ejecución del proyecto ha sido paralizada temporalmente, por lo tanto, las actividades registradas para el proyecto se encuentran suspendidas. </t>
    </r>
  </si>
  <si>
    <r>
      <t>2/</t>
    </r>
    <r>
      <rPr>
        <sz val="10"/>
        <rFont val="Arial"/>
        <family val="2"/>
      </rPr>
      <t xml:space="preserve">  Propuestas aprobadas en la Vicerrectoría de Investigación.</t>
    </r>
  </si>
  <si>
    <r>
      <rPr>
        <vertAlign val="superscript"/>
        <sz val="10"/>
        <rFont val="Arial"/>
        <family val="2"/>
      </rPr>
      <t>1/</t>
    </r>
    <r>
      <rPr>
        <sz val="10"/>
        <rFont val="Arial"/>
        <family val="2"/>
      </rPr>
      <t xml:space="preserve">  Todo proyecto que estuvo vigente en el periodo determinado.</t>
    </r>
  </si>
  <si>
    <t xml:space="preserve">   Sede Regional del Sur</t>
  </si>
  <si>
    <t xml:space="preserve">   Sede Regional del Pacífico</t>
  </si>
  <si>
    <t xml:space="preserve">   Sede Regional del Caribe</t>
  </si>
  <si>
    <t xml:space="preserve">   Sede Regional de Guanacaste</t>
  </si>
  <si>
    <t xml:space="preserve">   Sede Regional del Atlántico </t>
  </si>
  <si>
    <t xml:space="preserve">   Sede Regional de Occidente</t>
  </si>
  <si>
    <t xml:space="preserve">  Sedes Regionales</t>
  </si>
  <si>
    <t xml:space="preserve">   </t>
  </si>
  <si>
    <t xml:space="preserve">   Vicerrectoría de Docencia</t>
  </si>
  <si>
    <t xml:space="preserve">   Vicerrectoría de Investigación</t>
  </si>
  <si>
    <t>Programa  de Dirección Superior</t>
  </si>
  <si>
    <t xml:space="preserve">   %</t>
  </si>
  <si>
    <t xml:space="preserve">      abs.</t>
  </si>
  <si>
    <t xml:space="preserve">                             Proyectos</t>
  </si>
  <si>
    <r>
      <t xml:space="preserve">Reactivaciones </t>
    </r>
    <r>
      <rPr>
        <vertAlign val="superscript"/>
        <sz val="10"/>
        <color theme="1"/>
        <rFont val="Arial"/>
        <family val="2"/>
      </rPr>
      <t>7</t>
    </r>
    <r>
      <rPr>
        <vertAlign val="superscript"/>
        <sz val="10"/>
        <rFont val="Arial"/>
        <family val="2"/>
      </rPr>
      <t>/</t>
    </r>
  </si>
  <si>
    <r>
      <t xml:space="preserve">Ampliaciones </t>
    </r>
    <r>
      <rPr>
        <vertAlign val="superscript"/>
        <sz val="10"/>
        <color theme="1"/>
        <rFont val="Arial"/>
        <family val="2"/>
      </rPr>
      <t>6</t>
    </r>
    <r>
      <rPr>
        <vertAlign val="superscript"/>
        <sz val="10"/>
        <rFont val="Arial"/>
        <family val="2"/>
      </rPr>
      <t>/</t>
    </r>
  </si>
  <si>
    <r>
      <t xml:space="preserve">Terminados </t>
    </r>
    <r>
      <rPr>
        <vertAlign val="superscript"/>
        <sz val="10"/>
        <rFont val="Arial"/>
        <family val="2"/>
      </rPr>
      <t>5/</t>
    </r>
  </si>
  <si>
    <r>
      <t xml:space="preserve">Cerrados </t>
    </r>
    <r>
      <rPr>
        <vertAlign val="superscript"/>
        <sz val="10"/>
        <rFont val="Arial"/>
        <family val="2"/>
      </rPr>
      <t>4/</t>
    </r>
  </si>
  <si>
    <r>
      <t>Suspendicos</t>
    </r>
    <r>
      <rPr>
        <vertAlign val="superscript"/>
        <sz val="10"/>
        <color indexed="8"/>
        <rFont val="Arial"/>
        <family val="2"/>
      </rPr>
      <t xml:space="preserve"> 3/</t>
    </r>
  </si>
  <si>
    <r>
      <t>Nuevos</t>
    </r>
    <r>
      <rPr>
        <vertAlign val="superscript"/>
        <sz val="10"/>
        <color indexed="8"/>
        <rFont val="Arial"/>
        <family val="2"/>
      </rPr>
      <t xml:space="preserve"> 2/</t>
    </r>
  </si>
  <si>
    <r>
      <t>Activos</t>
    </r>
    <r>
      <rPr>
        <vertAlign val="superscript"/>
        <sz val="10"/>
        <color indexed="8"/>
        <rFont val="Arial"/>
        <family val="2"/>
      </rPr>
      <t xml:space="preserve"> 1/</t>
    </r>
  </si>
  <si>
    <t xml:space="preserve">    Sistemas de Estudios de Posgrado</t>
  </si>
  <si>
    <t>Programa de Estudios de Posgrado</t>
  </si>
  <si>
    <t xml:space="preserve">   ODD</t>
  </si>
  <si>
    <t xml:space="preserve">   IN.I.SA.</t>
  </si>
  <si>
    <t xml:space="preserve">   INIL</t>
  </si>
  <si>
    <t xml:space="preserve">   IN.I.I.</t>
  </si>
  <si>
    <t xml:space="preserve">   INIFAR</t>
  </si>
  <si>
    <t xml:space="preserve">   IN.I.F.</t>
  </si>
  <si>
    <t xml:space="preserve">   IN.I.E.</t>
  </si>
  <si>
    <t xml:space="preserve">   I.I.S.</t>
  </si>
  <si>
    <t xml:space="preserve">   I.I.P.</t>
  </si>
  <si>
    <t xml:space="preserve">   I.I.J.</t>
  </si>
  <si>
    <t xml:space="preserve">   I.I.C.E.</t>
  </si>
  <si>
    <t xml:space="preserve">   I.I.ARTE</t>
  </si>
  <si>
    <t xml:space="preserve">    IIA</t>
  </si>
  <si>
    <t xml:space="preserve">   I.C.P.</t>
  </si>
  <si>
    <t xml:space="preserve">   FEIMA</t>
  </si>
  <si>
    <t xml:space="preserve">   CITIC</t>
  </si>
  <si>
    <t xml:space="preserve">   C.I.T.A.</t>
  </si>
  <si>
    <t xml:space="preserve">   C.I.PRO.NA.</t>
  </si>
  <si>
    <t xml:space="preserve">   C.I.PRO.C.</t>
  </si>
  <si>
    <t xml:space="preserve">   C.I.NES.PA.</t>
  </si>
  <si>
    <t xml:space="preserve">   C.I.N.A.</t>
  </si>
  <si>
    <t xml:space="preserve">   CIN</t>
  </si>
  <si>
    <t xml:space="preserve">   CIMPA</t>
  </si>
  <si>
    <t xml:space="preserve">   CIMOHU</t>
  </si>
  <si>
    <t xml:space="preserve">   CIMM</t>
  </si>
  <si>
    <t xml:space="preserve">   C.I.MAR.</t>
  </si>
  <si>
    <t xml:space="preserve">   C.I.I.C.LA.</t>
  </si>
  <si>
    <t xml:space="preserve">   C.I.H.A.T.A.</t>
  </si>
  <si>
    <t xml:space="preserve">   C.I.H.A.C.</t>
  </si>
  <si>
    <t xml:space="preserve">   C.I.GRA.S.</t>
  </si>
  <si>
    <t xml:space="preserve">   C.I.GE.FI.</t>
  </si>
  <si>
    <t xml:space="preserve">   C.I.E.T.</t>
  </si>
  <si>
    <t xml:space="preserve">   C.I.E.P.</t>
  </si>
  <si>
    <t xml:space="preserve">   C.I.E.M.I.C.</t>
  </si>
  <si>
    <t xml:space="preserve">   C.I.E.M.</t>
  </si>
  <si>
    <t xml:space="preserve">   C.I.DES</t>
  </si>
  <si>
    <t xml:space="preserve">   C.I.E.D.A.</t>
  </si>
  <si>
    <t xml:space="preserve">   C.I.DI.CER</t>
  </si>
  <si>
    <t xml:space="preserve">   C.I.C.OM</t>
  </si>
  <si>
    <t xml:space="preserve">   C.I.CI.MA</t>
  </si>
  <si>
    <t xml:space="preserve">   CICG</t>
  </si>
  <si>
    <t xml:space="preserve">   C.I.C.ES</t>
  </si>
  <si>
    <t xml:space="preserve">   C.I.C.AP</t>
  </si>
  <si>
    <t xml:space="preserve">   C.I.CANUN.</t>
  </si>
  <si>
    <t xml:space="preserve">   C.I.C.A.</t>
  </si>
  <si>
    <t xml:space="preserve">   C.I.B.E.T.</t>
  </si>
  <si>
    <t xml:space="preserve">   C.I.B.C.M.</t>
  </si>
  <si>
    <t xml:space="preserve">   C.I.A.N</t>
  </si>
  <si>
    <t xml:space="preserve">   C.I.A.</t>
  </si>
  <si>
    <t xml:space="preserve">   C.E.L.E.Q.</t>
  </si>
  <si>
    <t xml:space="preserve">   CCP</t>
  </si>
  <si>
    <t>Centros e Institutos de investigación</t>
  </si>
  <si>
    <t xml:space="preserve">   SIEDIN</t>
  </si>
  <si>
    <t xml:space="preserve">   Jardín Lankester</t>
  </si>
  <si>
    <t xml:space="preserve">   LEBI</t>
  </si>
  <si>
    <t xml:space="preserve">   Est. Exp. Ganado Lechero</t>
  </si>
  <si>
    <t xml:space="preserve">   Est. Exp. Fabio Baudrit</t>
  </si>
  <si>
    <t xml:space="preserve"> Unidades de apoyo</t>
  </si>
  <si>
    <t>Programa de Investigación</t>
  </si>
  <si>
    <t>Centro de Evaluación Académica</t>
  </si>
  <si>
    <t>Escuela de Estudios Generales</t>
  </si>
  <si>
    <t xml:space="preserve">   Economía Agrícola y Agronegocios</t>
  </si>
  <si>
    <t xml:space="preserve">   Agronomia</t>
  </si>
  <si>
    <t xml:space="preserve">   Zootecnía</t>
  </si>
  <si>
    <t xml:space="preserve">   Decanato de Cs. Agroalimentarias</t>
  </si>
  <si>
    <t xml:space="preserve">  Facultad de Cs. Agroalimentarias</t>
  </si>
  <si>
    <t>Área de Ciencias Agroalimentarias</t>
  </si>
  <si>
    <t xml:space="preserve">   Ingeniería Biosistemas</t>
  </si>
  <si>
    <t xml:space="preserve">   Ingeniería Topográfica</t>
  </si>
  <si>
    <t xml:space="preserve">   Arquitectura</t>
  </si>
  <si>
    <t xml:space="preserve">   Cs. Computación e Informática</t>
  </si>
  <si>
    <t xml:space="preserve">   Ingeniería Química</t>
  </si>
  <si>
    <t xml:space="preserve">   Ingeniería Mecánica</t>
  </si>
  <si>
    <t xml:space="preserve">   Ingeniería Industrial</t>
  </si>
  <si>
    <t xml:space="preserve">   Ingeniería Eléctrica</t>
  </si>
  <si>
    <t xml:space="preserve">   Ingeniería Civil</t>
  </si>
  <si>
    <t xml:space="preserve">   Decanato de Ingeniería</t>
  </si>
  <si>
    <t xml:space="preserve">  Facultad de Ingeniería</t>
  </si>
  <si>
    <t>Área de Ingeniería y Arquitectura</t>
  </si>
  <si>
    <t xml:space="preserve">  Facultad de Odontología</t>
  </si>
  <si>
    <t xml:space="preserve">  Facultad de Microbiología</t>
  </si>
  <si>
    <t xml:space="preserve">   Salud Pública</t>
  </si>
  <si>
    <t xml:space="preserve">   Tecnologías en Salud </t>
  </si>
  <si>
    <t xml:space="preserve">   Nutrición</t>
  </si>
  <si>
    <t xml:space="preserve">   Enfermería</t>
  </si>
  <si>
    <t xml:space="preserve">   Medicina</t>
  </si>
  <si>
    <t xml:space="preserve">  Decanato Medicina</t>
  </si>
  <si>
    <t xml:space="preserve">  Facultad de Medicina</t>
  </si>
  <si>
    <t>Área de Salud</t>
  </si>
  <si>
    <t xml:space="preserve">   Educación Física y Deportes</t>
  </si>
  <si>
    <t xml:space="preserve">   Bibliotecología y Cs.de la información</t>
  </si>
  <si>
    <t xml:space="preserve">   Educación Especial</t>
  </si>
  <si>
    <t xml:space="preserve">   Formación Docente</t>
  </si>
  <si>
    <t xml:space="preserve">   Administración Educativa</t>
  </si>
  <si>
    <t xml:space="preserve">   Decanato de Educación</t>
  </si>
  <si>
    <t xml:space="preserve"> Facultad de Educación</t>
  </si>
  <si>
    <t xml:space="preserve">   Trabajo Social</t>
  </si>
  <si>
    <t xml:space="preserve">   Psicología</t>
  </si>
  <si>
    <t xml:space="preserve">   Geografía</t>
  </si>
  <si>
    <t xml:space="preserve">   Historia </t>
  </si>
  <si>
    <t xml:space="preserve">   Ciencias Políticas</t>
  </si>
  <si>
    <t xml:space="preserve">   Cs. de la Comunicación Colectiva</t>
  </si>
  <si>
    <t xml:space="preserve">   Sociología</t>
  </si>
  <si>
    <t xml:space="preserve">   Antropología</t>
  </si>
  <si>
    <t xml:space="preserve">   Decanato Ciencias Sociales</t>
  </si>
  <si>
    <t xml:space="preserve"> Facultad de Ciencias Sociales</t>
  </si>
  <si>
    <t xml:space="preserve"> Facultad de Derecho</t>
  </si>
  <si>
    <t xml:space="preserve">   Estadística</t>
  </si>
  <si>
    <t xml:space="preserve">   Económia</t>
  </si>
  <si>
    <t xml:space="preserve">   Administración Pública</t>
  </si>
  <si>
    <t xml:space="preserve">   Administración de Negocios</t>
  </si>
  <si>
    <t xml:space="preserve">   Decanato de Cs. Economicas </t>
  </si>
  <si>
    <t xml:space="preserve"> Facultad de Ciencias Económicas</t>
  </si>
  <si>
    <t>Área de Ciencias Sociales</t>
  </si>
  <si>
    <t xml:space="preserve">   Química</t>
  </si>
  <si>
    <t xml:space="preserve">   Matemática</t>
  </si>
  <si>
    <t xml:space="preserve">   Geología </t>
  </si>
  <si>
    <t xml:space="preserve">   Física</t>
  </si>
  <si>
    <t xml:space="preserve">   Biología </t>
  </si>
  <si>
    <t xml:space="preserve">  Facultad de Ciencias</t>
  </si>
  <si>
    <t>Área de Ciencias Básicas</t>
  </si>
  <si>
    <t xml:space="preserve">   Lenguas Modernas</t>
  </si>
  <si>
    <t xml:space="preserve">   Filosofía</t>
  </si>
  <si>
    <t xml:space="preserve">   Filología</t>
  </si>
  <si>
    <t xml:space="preserve">  Facultad de Letras</t>
  </si>
  <si>
    <t xml:space="preserve">   Artes Plásticas</t>
  </si>
  <si>
    <t xml:space="preserve">   Artes Dramáticas</t>
  </si>
  <si>
    <t xml:space="preserve">   Artes Musicales</t>
  </si>
  <si>
    <t xml:space="preserve">   Decanato</t>
  </si>
  <si>
    <t xml:space="preserve">  Facultad de Bellas Artes</t>
  </si>
  <si>
    <t>Área de Artes y Letras</t>
  </si>
  <si>
    <t>Programa de Docencia</t>
  </si>
  <si>
    <t>Universidad de Costa Rica</t>
  </si>
  <si>
    <t xml:space="preserve">                              Proyectos</t>
  </si>
  <si>
    <t>Cuadro I-2:   Proyectos activos, nuevos, cerrados, terminados, ampliaciones y reactivaciones por unidad. 2020</t>
  </si>
  <si>
    <t xml:space="preserve">                    Panorama Cuantitativo Universiatrio</t>
  </si>
  <si>
    <t xml:space="preserve">                    Universidad de Costa Rica</t>
  </si>
  <si>
    <r>
      <t xml:space="preserve">Reactivaciones </t>
    </r>
    <r>
      <rPr>
        <vertAlign val="superscript"/>
        <sz val="12"/>
        <rFont val="Arial"/>
        <family val="2"/>
      </rPr>
      <t>7/</t>
    </r>
  </si>
  <si>
    <r>
      <t xml:space="preserve">Ampliaciones </t>
    </r>
    <r>
      <rPr>
        <vertAlign val="superscript"/>
        <sz val="12"/>
        <rFont val="Arial"/>
        <family val="2"/>
      </rPr>
      <t>6/</t>
    </r>
  </si>
  <si>
    <r>
      <t xml:space="preserve">Terminados  </t>
    </r>
    <r>
      <rPr>
        <vertAlign val="superscript"/>
        <sz val="12"/>
        <rFont val="Arial"/>
        <family val="2"/>
      </rPr>
      <t>3/</t>
    </r>
  </si>
  <si>
    <r>
      <t xml:space="preserve">Cerrados   </t>
    </r>
    <r>
      <rPr>
        <vertAlign val="superscript"/>
        <sz val="12"/>
        <rFont val="Arial"/>
        <family val="2"/>
      </rPr>
      <t>4/</t>
    </r>
  </si>
  <si>
    <r>
      <t xml:space="preserve">Suspendidos   </t>
    </r>
    <r>
      <rPr>
        <vertAlign val="superscript"/>
        <sz val="12"/>
        <rFont val="Arial"/>
        <family val="2"/>
      </rPr>
      <t>3/</t>
    </r>
  </si>
  <si>
    <r>
      <t xml:space="preserve">Nuevos </t>
    </r>
    <r>
      <rPr>
        <vertAlign val="superscript"/>
        <sz val="12"/>
        <rFont val="Arial"/>
        <family val="2"/>
      </rPr>
      <t>2/</t>
    </r>
    <r>
      <rPr>
        <sz val="12"/>
        <rFont val="Arial"/>
        <family val="2"/>
      </rPr>
      <t xml:space="preserve"> </t>
    </r>
  </si>
  <si>
    <r>
      <t xml:space="preserve">Activos  </t>
    </r>
    <r>
      <rPr>
        <vertAlign val="superscript"/>
        <sz val="12"/>
        <rFont val="Arial"/>
        <family val="2"/>
      </rPr>
      <t>1/</t>
    </r>
  </si>
  <si>
    <t>2020</t>
  </si>
  <si>
    <t>2019</t>
  </si>
  <si>
    <t>2018</t>
  </si>
  <si>
    <t>2017</t>
  </si>
  <si>
    <t>2016</t>
  </si>
  <si>
    <t>Proyectos                    Año</t>
  </si>
  <si>
    <t xml:space="preserve">                     reactivaciones, cerrados y suspendidos. 2016 – 2020</t>
  </si>
  <si>
    <t>Cuadro I-3:  Número de Proyectos activos, nuevos en desarrollo, terminados, ampliaciones,</t>
  </si>
  <si>
    <r>
      <t xml:space="preserve">1/ </t>
    </r>
    <r>
      <rPr>
        <sz val="10"/>
        <rFont val="Arial"/>
      </rPr>
      <t xml:space="preserve"> La distribución vertical es con respecto al total de la Universidad y la distribución horizontal es con respecto al total de la Unidad.</t>
    </r>
  </si>
  <si>
    <t xml:space="preserve"> Vicerrectorías</t>
  </si>
  <si>
    <t>Programa de Dirección Superior</t>
  </si>
  <si>
    <t xml:space="preserve">   I.I.A.</t>
  </si>
  <si>
    <t xml:space="preserve">                                   Proyectos</t>
  </si>
  <si>
    <t>Aplicada</t>
  </si>
  <si>
    <r>
      <t xml:space="preserve">Total </t>
    </r>
    <r>
      <rPr>
        <vertAlign val="superscript"/>
        <sz val="10"/>
        <rFont val="Arial"/>
        <family val="2"/>
      </rPr>
      <t>1/</t>
    </r>
  </si>
  <si>
    <t>Recinto de Golfito</t>
  </si>
  <si>
    <t xml:space="preserve">    Agronomia</t>
  </si>
  <si>
    <t xml:space="preserve">   Zootécnia</t>
  </si>
  <si>
    <t xml:space="preserve">   Decanato de Agronomía</t>
  </si>
  <si>
    <t xml:space="preserve">  Facultad de Ciencias Agroalimentarias</t>
  </si>
  <si>
    <t xml:space="preserve">   Antropología </t>
  </si>
  <si>
    <t xml:space="preserve">   Economía</t>
  </si>
  <si>
    <t xml:space="preserve">   Decanato de Bellas Artes</t>
  </si>
  <si>
    <r>
      <t xml:space="preserve">Total </t>
    </r>
    <r>
      <rPr>
        <vertAlign val="superscript"/>
        <sz val="10"/>
        <color indexed="8"/>
        <rFont val="Arial"/>
        <family val="2"/>
      </rPr>
      <t>1/</t>
    </r>
  </si>
  <si>
    <t>Cuadro I-4:   Proyectos de investigación según tipo, por unidad.  2020</t>
  </si>
  <si>
    <t xml:space="preserve">                    Panorama Cuantitativo Universiatario</t>
  </si>
  <si>
    <r>
      <t xml:space="preserve">2/ </t>
    </r>
    <r>
      <rPr>
        <sz val="10"/>
        <rFont val="Arial"/>
        <family val="2"/>
      </rPr>
      <t xml:space="preserve"> En la Maestría se incluyen 23 especialidades, 16 en hombres y 7 en mujeres.</t>
    </r>
  </si>
  <si>
    <r>
      <t xml:space="preserve">1/ </t>
    </r>
    <r>
      <rPr>
        <sz val="10"/>
        <color theme="1"/>
        <rFont val="Arial"/>
        <family val="2"/>
      </rPr>
      <t xml:space="preserve"> La distribución vertical es con respecto al total de la Universidad y la distribución horizontal es con respecto al total de la Unidad.</t>
    </r>
  </si>
  <si>
    <t xml:space="preserve"> Sedes Regionales</t>
  </si>
  <si>
    <t xml:space="preserve">   Deconocida</t>
  </si>
  <si>
    <t xml:space="preserve">   Rectoría </t>
  </si>
  <si>
    <t xml:space="preserve">   Semanario U</t>
  </si>
  <si>
    <t xml:space="preserve">   Oficina de Salud</t>
  </si>
  <si>
    <t xml:space="preserve">   Vicerrectoría de Vida Estudiantil</t>
  </si>
  <si>
    <t xml:space="preserve">   Vicerrectoría de Acción Social</t>
  </si>
  <si>
    <t xml:space="preserve">   Administración</t>
  </si>
  <si>
    <t xml:space="preserve">   Consejo Universitario</t>
  </si>
  <si>
    <t xml:space="preserve">   Centro de Evaluación Académica</t>
  </si>
  <si>
    <t xml:space="preserve">   Centro de informática</t>
  </si>
  <si>
    <t xml:space="preserve"> Vicerrectorías y otras unidades</t>
  </si>
  <si>
    <t xml:space="preserve">  Otros Programas</t>
  </si>
  <si>
    <t xml:space="preserve">   PROSIC</t>
  </si>
  <si>
    <t xml:space="preserve">   PRODUS</t>
  </si>
  <si>
    <t xml:space="preserve">                                     Género</t>
  </si>
  <si>
    <t>Doctorado</t>
  </si>
  <si>
    <t xml:space="preserve">Maestria </t>
  </si>
  <si>
    <t>Licenciatura</t>
  </si>
  <si>
    <t>Bachillerato</t>
  </si>
  <si>
    <t>Unidades              Grado</t>
  </si>
  <si>
    <t xml:space="preserve">   LANAMME</t>
  </si>
  <si>
    <t xml:space="preserve">    SI.B.D.I</t>
  </si>
  <si>
    <t xml:space="preserve">  Programa de Investigación</t>
  </si>
  <si>
    <t xml:space="preserve">   Tecnología de Alimentos</t>
  </si>
  <si>
    <t xml:space="preserve">   Zootecnia</t>
  </si>
  <si>
    <t xml:space="preserve">   Agronomía</t>
  </si>
  <si>
    <t xml:space="preserve">   Decanato de Cs. Agronómicas</t>
  </si>
  <si>
    <t xml:space="preserve">   Área de Ciencias Agroalimentarias</t>
  </si>
  <si>
    <t xml:space="preserve">   Área de Ingeniería y Arquitectura</t>
  </si>
  <si>
    <t xml:space="preserve">  Facultad de Farmacia</t>
  </si>
  <si>
    <t xml:space="preserve">   Área de Salud</t>
  </si>
  <si>
    <t>Facultas de Derecho</t>
  </si>
  <si>
    <t xml:space="preserve">   Decanato de Ciencias Económicas</t>
  </si>
  <si>
    <t xml:space="preserve">   Área de Ciencias Sociales</t>
  </si>
  <si>
    <t xml:space="preserve">   Decanato de Ciencias</t>
  </si>
  <si>
    <t xml:space="preserve">   Área de Ciencias Básicas</t>
  </si>
  <si>
    <t xml:space="preserve">   Decanato de Letras</t>
  </si>
  <si>
    <t xml:space="preserve">   Deacanato de Bellas Artes</t>
  </si>
  <si>
    <t xml:space="preserve">   Área de Artes y Letras</t>
  </si>
  <si>
    <t xml:space="preserve">  Programa de Docencia</t>
  </si>
  <si>
    <t xml:space="preserve"> Sede Rodrigo Facio</t>
  </si>
  <si>
    <r>
      <t xml:space="preserve">Maestria  </t>
    </r>
    <r>
      <rPr>
        <vertAlign val="superscript"/>
        <sz val="10"/>
        <color indexed="8"/>
        <rFont val="Arial"/>
        <family val="2"/>
      </rPr>
      <t>2/</t>
    </r>
  </si>
  <si>
    <t>Cuadro I-5:   Número de Investigadores (as) participantes en los proyectos de investigación según grado y género, por programa y área  2020</t>
  </si>
  <si>
    <t xml:space="preserve">               Oficina de Planificación Universitaria.</t>
  </si>
  <si>
    <t>Fuente:  Vicerrectoría de Investigación. Dirección Editorial y Difusión de la Investigación.</t>
  </si>
  <si>
    <t>Por la política institucional de la disminución de material impreso, la Vicerrectoria de Investigacón a incentivado el uso del portal de revistas, el cual contiene todas las revistas oficiales (sello Editorial UCR).</t>
  </si>
  <si>
    <t>Nota:</t>
  </si>
  <si>
    <t>Revista Filatélica</t>
  </si>
  <si>
    <t>Matemática</t>
  </si>
  <si>
    <t>Lenguas Modernas</t>
  </si>
  <si>
    <t>Geológica</t>
  </si>
  <si>
    <t>Filosofía</t>
  </si>
  <si>
    <t>Filología</t>
  </si>
  <si>
    <t>Dialogos</t>
  </si>
  <si>
    <t>Ciencias Sociales</t>
  </si>
  <si>
    <t xml:space="preserve">Biología </t>
  </si>
  <si>
    <t xml:space="preserve">Anuario </t>
  </si>
  <si>
    <t>Agronomía Costarricense</t>
  </si>
  <si>
    <t>Actualidaddes en Psicología</t>
  </si>
  <si>
    <t>Total Revistas ingresadas</t>
  </si>
  <si>
    <t xml:space="preserve">      %</t>
  </si>
  <si>
    <t xml:space="preserve">                                          Libros</t>
  </si>
  <si>
    <t>Publicaciones</t>
  </si>
  <si>
    <t xml:space="preserve"> Revistas                       </t>
  </si>
  <si>
    <t>Cuadro I-6   Número de ejemplares de revistas publicadas.  2020.</t>
  </si>
  <si>
    <t xml:space="preserve">                     Panorama Cuantitativo Universitario</t>
  </si>
  <si>
    <t xml:space="preserve">                     Universidad de Costa Rica</t>
  </si>
  <si>
    <t>F:\PLANI\PANORAMA\ESTAD-96\INVEST\PUBLICA</t>
  </si>
  <si>
    <t>Fuente:  Vicerrectoría de Investigación.  Dirección Editorial y Difusión de la Investigación.</t>
  </si>
  <si>
    <r>
      <t xml:space="preserve">5/ </t>
    </r>
    <r>
      <rPr>
        <sz val="10"/>
        <rFont val="Arial"/>
        <family val="2"/>
      </rPr>
      <t>Las reimpresiones y tiraje bajo demanda son solicitadas por la sección de Comercialización y Mercadeo.</t>
    </r>
  </si>
  <si>
    <r>
      <t xml:space="preserve">4/ </t>
    </r>
    <r>
      <rPr>
        <sz val="10"/>
        <rFont val="Arial"/>
        <family val="2"/>
      </rPr>
      <t>Se refiere a los tirajes parciales de una edición o una reimpresión, a partir de la solicitud de la Sección de Comercialización y Mercadeo.</t>
    </r>
  </si>
  <si>
    <r>
      <t xml:space="preserve">3/ </t>
    </r>
    <r>
      <rPr>
        <sz val="10"/>
        <rFont val="Arial"/>
        <family val="2"/>
      </rPr>
      <t>Los Libros Texto nuevos son aquellos que se utilizan en cursos universitarios.</t>
    </r>
  </si>
  <si>
    <r>
      <t xml:space="preserve">2/ </t>
    </r>
    <r>
      <rPr>
        <sz val="10"/>
        <rFont val="Arial"/>
        <family val="2"/>
      </rPr>
      <t>Los Libros nuevos de temas generales corresponden a los géneros de novelas, poesía, cuento e investigación.</t>
    </r>
  </si>
  <si>
    <r>
      <t>1/</t>
    </r>
    <r>
      <rPr>
        <sz val="10"/>
        <rFont val="Arial"/>
        <family val="2"/>
      </rPr>
      <t xml:space="preserve">  La distribución vertical es con respecto al total de la Universidad y la horizontal es con respecto al total  de las revistas.</t>
    </r>
  </si>
  <si>
    <t>Libros Digitales PDF o PUB</t>
  </si>
  <si>
    <r>
      <t xml:space="preserve">Reimpresiones </t>
    </r>
    <r>
      <rPr>
        <vertAlign val="superscript"/>
        <sz val="10"/>
        <rFont val="Arial"/>
        <family val="2"/>
      </rPr>
      <t>5/</t>
    </r>
  </si>
  <si>
    <r>
      <t xml:space="preserve">Tirajes bajo demanda </t>
    </r>
    <r>
      <rPr>
        <vertAlign val="superscript"/>
        <sz val="10"/>
        <rFont val="Arial"/>
        <family val="2"/>
      </rPr>
      <t>4/</t>
    </r>
  </si>
  <si>
    <t>Libros Nuevos</t>
  </si>
  <si>
    <r>
      <t xml:space="preserve">Libros de Texto </t>
    </r>
    <r>
      <rPr>
        <vertAlign val="superscript"/>
        <sz val="10"/>
        <rFont val="Arial"/>
        <family val="2"/>
      </rPr>
      <t>3/</t>
    </r>
  </si>
  <si>
    <r>
      <t xml:space="preserve">Temas Generales </t>
    </r>
    <r>
      <rPr>
        <vertAlign val="superscript"/>
        <sz val="10"/>
        <rFont val="Arial"/>
        <family val="2"/>
      </rPr>
      <t>2/</t>
    </r>
  </si>
  <si>
    <t>Clasificación</t>
  </si>
  <si>
    <t>Modalidad</t>
  </si>
  <si>
    <t>Cuadro I-7   Número de  libros publilcados, según clasificación por modalidad.  2020</t>
  </si>
  <si>
    <t xml:space="preserve">                   Panorama Cuantitativo Universitario</t>
  </si>
  <si>
    <t xml:space="preserve">                   Universidad de Costa Rica</t>
  </si>
  <si>
    <t xml:space="preserve"> </t>
  </si>
  <si>
    <t xml:space="preserve">                  Oficina de Planificación Universitaria.</t>
  </si>
  <si>
    <t>Fuente:  Informe Anual. Sistema de Bibliotecas, Documentación e Información.</t>
  </si>
  <si>
    <r>
      <t xml:space="preserve">6/  </t>
    </r>
    <r>
      <rPr>
        <sz val="10"/>
        <rFont val="Arial"/>
        <family val="2"/>
      </rPr>
      <t>Incluye usuarios atendidos por correo electrónico, en laboratorios y por teléfono y en el Centro de Cómputo.</t>
    </r>
  </si>
  <si>
    <r>
      <t xml:space="preserve">5/ </t>
    </r>
    <r>
      <rPr>
        <sz val="10"/>
        <rFont val="Arial"/>
        <family val="2"/>
      </rPr>
      <t xml:space="preserve"> Incluye los servicios administrativos de las bibliotecas Carlos Monge y Luis Demetrio Tinoco,  Ciencias de la Salud.</t>
    </r>
  </si>
  <si>
    <r>
      <t xml:space="preserve">4/ </t>
    </r>
    <r>
      <rPr>
        <sz val="10"/>
        <rFont val="Arial"/>
        <family val="2"/>
      </rPr>
      <t xml:space="preserve"> Incluye proyecciones, audiciones, grabaciones y reproducciones, asesorías en módulos A.V., solicitudes de equipo, ediciones de T.V., lecturas de microformas, transferencias videos, reservación de salas y usuarios atendidos en salas de bibliotecas Luis Demetrio Tinoco, Carlos Monge Alfaro, Cs. De la Salud y Artes Msicales. </t>
    </r>
  </si>
  <si>
    <r>
      <rPr>
        <vertAlign val="superscript"/>
        <sz val="10"/>
        <rFont val="Arial"/>
        <family val="2"/>
      </rPr>
      <t xml:space="preserve">3/ </t>
    </r>
    <r>
      <rPr>
        <sz val="10"/>
        <rFont val="Arial"/>
        <family val="2"/>
      </rPr>
      <t>Incluye colecciones y catálogos, archivo vertical, servicio de alerta, acceso bases de datos, educación de usuarios, bibliografías especializadas, préstamo interbibliotecario y publicaciones periódicas, lecturas de microformas, transferencias de videos, reservación de transferencias de videos, reservación de salas y usuarios atendidos en salas.</t>
    </r>
  </si>
  <si>
    <r>
      <t>2/</t>
    </r>
    <r>
      <rPr>
        <sz val="10"/>
        <rFont val="Arial"/>
        <family val="2"/>
      </rPr>
      <t xml:space="preserve">  Incluye servicios como:  información general y colección e inscripción de usuarios y usuarios atendidos en préstamo de libros.</t>
    </r>
  </si>
  <si>
    <r>
      <t xml:space="preserve">1/ </t>
    </r>
    <r>
      <rPr>
        <sz val="10"/>
        <rFont val="Arial"/>
        <family val="2"/>
      </rPr>
      <t xml:space="preserve"> La distribución vertical es con respecto al total de la Universidad y la horizontal es con respecto a la Unidad.</t>
    </r>
  </si>
  <si>
    <t>Biblioteca de LANAMME</t>
  </si>
  <si>
    <t>Biblioteca de Arquitectura</t>
  </si>
  <si>
    <t>CEDO-CIHAC</t>
  </si>
  <si>
    <t>Biblioteca Francisco Amighetti</t>
  </si>
  <si>
    <t>Biblioteca Eugenio Fonseca Tortós</t>
  </si>
  <si>
    <t>Biblioteca de Educación</t>
  </si>
  <si>
    <t>Centro Centroamericano Población</t>
  </si>
  <si>
    <t>Biblioteca de Artes Musicales</t>
  </si>
  <si>
    <t>Biblioteca de Derecho</t>
  </si>
  <si>
    <t>Biblioteca de Ciencias Agroalimentarias</t>
  </si>
  <si>
    <t>Biblioteca de Ciencias de la Salud</t>
  </si>
  <si>
    <t xml:space="preserve">Luis Demetrio Tinoco </t>
  </si>
  <si>
    <t>Carlos Monge Alfaro</t>
  </si>
  <si>
    <t xml:space="preserve">  %</t>
  </si>
  <si>
    <t xml:space="preserve">  abs.</t>
  </si>
  <si>
    <t xml:space="preserve">                          Servicio</t>
  </si>
  <si>
    <r>
      <t xml:space="preserve">Otros Servicios </t>
    </r>
    <r>
      <rPr>
        <vertAlign val="superscript"/>
        <sz val="10"/>
        <rFont val="Arial"/>
        <family val="2"/>
      </rPr>
      <t>6/</t>
    </r>
  </si>
  <si>
    <r>
      <t xml:space="preserve">Servicios Administrativos </t>
    </r>
    <r>
      <rPr>
        <vertAlign val="superscript"/>
        <sz val="10"/>
        <rFont val="Arial"/>
        <family val="2"/>
      </rPr>
      <t>5/</t>
    </r>
  </si>
  <si>
    <r>
      <t xml:space="preserve">Audiovisuales </t>
    </r>
    <r>
      <rPr>
        <vertAlign val="superscript"/>
        <sz val="10"/>
        <rFont val="Arial"/>
        <family val="2"/>
      </rPr>
      <t>4/</t>
    </r>
  </si>
  <si>
    <r>
      <t xml:space="preserve">Referencia </t>
    </r>
    <r>
      <rPr>
        <vertAlign val="superscript"/>
        <sz val="10"/>
        <rFont val="Arial"/>
        <family val="2"/>
      </rPr>
      <t>3/</t>
    </r>
  </si>
  <si>
    <r>
      <t xml:space="preserve">Circulación </t>
    </r>
    <r>
      <rPr>
        <vertAlign val="superscript"/>
        <sz val="10"/>
        <rFont val="Arial"/>
        <family val="2"/>
      </rPr>
      <t>2/</t>
    </r>
  </si>
  <si>
    <r>
      <t xml:space="preserve">              Total </t>
    </r>
    <r>
      <rPr>
        <vertAlign val="superscript"/>
        <sz val="10"/>
        <rFont val="Arial"/>
        <family val="2"/>
      </rPr>
      <t>1/</t>
    </r>
  </si>
  <si>
    <t>Biblioteca                   Tipo de</t>
  </si>
  <si>
    <t>Cuadro I-8   Número de usuarios atendidos, según tipo de servicio, por biblioteca.   2020</t>
  </si>
  <si>
    <t xml:space="preserve">                    Panorama Cuantitativo Universitario</t>
  </si>
  <si>
    <t xml:space="preserve">   Sede Regional de Limón</t>
  </si>
  <si>
    <t>Fuente: Informe anual. Sistema de Bibliotecas, Documentación e Información.</t>
  </si>
  <si>
    <r>
      <t xml:space="preserve">6/  </t>
    </r>
    <r>
      <rPr>
        <sz val="12"/>
        <rFont val="Arial"/>
        <family val="2"/>
      </rPr>
      <t>Incluye usuarios atendidos por correo electrónico, en laboratorios y por teléfono y en el Centro de Cómputo.</t>
    </r>
  </si>
  <si>
    <r>
      <t>4/</t>
    </r>
    <r>
      <rPr>
        <sz val="12"/>
        <rFont val="Arial"/>
        <family val="2"/>
      </rPr>
      <t xml:space="preserve"> Incluye los servicios administrativos ( usuarios atendidos en la secretaria ) de las   Bibliotecas Carlos Monge y Luis Demetrio Tinoco,  Ciencias de la Salud, Ciencias Agroalimentaria y Lanamme.</t>
    </r>
  </si>
  <si>
    <r>
      <t>3/</t>
    </r>
    <r>
      <rPr>
        <sz val="12"/>
        <rFont val="Arial"/>
        <family val="2"/>
      </rPr>
      <t xml:space="preserve">  Incluye videoconferencias, proyecciones, audiciones, grabaciones y reproducciones, asesorías en módulos A.V., solicitudes de equipo y auditorio en las Bibliotecas Luis Demetrio  Tinoco, Carlos Monge  Alfaro, Ciencias de la Salud y Artes Musicales.</t>
    </r>
  </si>
  <si>
    <r>
      <t xml:space="preserve">2/ </t>
    </r>
    <r>
      <rPr>
        <sz val="12"/>
        <rFont val="Arial"/>
        <family val="2"/>
      </rPr>
      <t xml:space="preserve"> Incluye colecciones y catálogos, archivo vertical, servicio de alerta, acceso bases de datos, educación de usuarios, bibliografías especializadas, préstamo interbibliotecario y publicaciones periódicas, lectura de microformas, transferencia de videos, reservación de salas.</t>
    </r>
  </si>
  <si>
    <r>
      <t xml:space="preserve">1/ </t>
    </r>
    <r>
      <rPr>
        <sz val="12"/>
        <rFont val="Arial"/>
        <family val="2"/>
      </rPr>
      <t xml:space="preserve"> Incluye servicios como: información general y colección e inscripción de usuarios, así como usuarios atendidos en préstamos de libros.</t>
    </r>
  </si>
  <si>
    <r>
      <t xml:space="preserve">Otros Servicios   </t>
    </r>
    <r>
      <rPr>
        <vertAlign val="superscript"/>
        <sz val="12"/>
        <rFont val="Arial"/>
        <family val="2"/>
      </rPr>
      <t>5/</t>
    </r>
  </si>
  <si>
    <r>
      <t xml:space="preserve">Servicios Administrativos  </t>
    </r>
    <r>
      <rPr>
        <vertAlign val="superscript"/>
        <sz val="12"/>
        <rFont val="Arial"/>
        <family val="2"/>
      </rPr>
      <t>4/</t>
    </r>
  </si>
  <si>
    <r>
      <t xml:space="preserve">Audiovisuales  </t>
    </r>
    <r>
      <rPr>
        <vertAlign val="superscript"/>
        <sz val="12"/>
        <rFont val="Arial"/>
        <family val="2"/>
      </rPr>
      <t>3/</t>
    </r>
  </si>
  <si>
    <r>
      <t xml:space="preserve">Referencia  </t>
    </r>
    <r>
      <rPr>
        <vertAlign val="superscript"/>
        <sz val="12"/>
        <rFont val="Arial"/>
        <family val="2"/>
      </rPr>
      <t>2/</t>
    </r>
  </si>
  <si>
    <r>
      <t xml:space="preserve">Circulación  </t>
    </r>
    <r>
      <rPr>
        <vertAlign val="superscript"/>
        <sz val="12"/>
        <rFont val="Arial"/>
        <family val="2"/>
      </rPr>
      <t>1/</t>
    </r>
  </si>
  <si>
    <t>abs</t>
  </si>
  <si>
    <t xml:space="preserve"> Servicio                  </t>
  </si>
  <si>
    <t>Tipo de                    Año</t>
  </si>
  <si>
    <t>Cuadro I-9    Número de usuarios atendidos por tipo de servicio.  2016 - 2020</t>
  </si>
  <si>
    <t xml:space="preserve">             Oficina de Planificación Universitaria.</t>
  </si>
  <si>
    <t>Fuente:  Informe Anual. Sistema de  Bibliotecas, Documentación e Información.</t>
  </si>
  <si>
    <r>
      <t xml:space="preserve">2/  </t>
    </r>
    <r>
      <rPr>
        <sz val="10"/>
        <rFont val="Arial"/>
        <family val="2"/>
      </rPr>
      <t>Incluye películas, videograbaciones, microformas, LP/Acetatos, CD-Rom de audio.</t>
    </r>
  </si>
  <si>
    <r>
      <t>1/</t>
    </r>
    <r>
      <rPr>
        <sz val="10"/>
        <rFont val="Arial"/>
        <family val="2"/>
      </rPr>
      <t xml:space="preserve">  Incluye todos los presupuestos ejecutados.</t>
    </r>
  </si>
  <si>
    <t>Régimen Académico</t>
  </si>
  <si>
    <t>Ley de Prop. Intelectual</t>
  </si>
  <si>
    <t>Biblioteca Depositaria</t>
  </si>
  <si>
    <t>Donación</t>
  </si>
  <si>
    <t>Canje</t>
  </si>
  <si>
    <r>
      <t xml:space="preserve">Compra </t>
    </r>
    <r>
      <rPr>
        <vertAlign val="superscript"/>
        <sz val="10"/>
        <rFont val="Arial"/>
        <family val="2"/>
      </rPr>
      <t>1/</t>
    </r>
  </si>
  <si>
    <t xml:space="preserve">                 Material</t>
  </si>
  <si>
    <t>Publicaciones Periódicas</t>
  </si>
  <si>
    <r>
      <t xml:space="preserve">Material Audiovisual  </t>
    </r>
    <r>
      <rPr>
        <vertAlign val="superscript"/>
        <sz val="10"/>
        <rFont val="Arial"/>
        <family val="2"/>
      </rPr>
      <t>2/</t>
    </r>
  </si>
  <si>
    <t xml:space="preserve">Trabajos Finales de Graduación </t>
  </si>
  <si>
    <t>Libros</t>
  </si>
  <si>
    <t xml:space="preserve"> Modalidad      Tipo de    </t>
  </si>
  <si>
    <t>Cuadro I-10  Número de  títulos impresos nuevos,  por modalidad de adquisición.  2020</t>
  </si>
  <si>
    <r>
      <t>3/</t>
    </r>
    <r>
      <rPr>
        <sz val="10"/>
        <rFont val="Arial"/>
        <family val="2"/>
      </rPr>
      <t xml:space="preserve">   Incluye archivos de computador y material electrónico, artículos electrónicos, procedimientos médicos, prácticas y monografías, casos de estudio herramientas de investigación, leyes, decretos, perfiles de empresas, periódicos, multimedios, enciclopedias y diccionarios electrónicos.</t>
    </r>
  </si>
  <si>
    <r>
      <t>2/</t>
    </r>
    <r>
      <rPr>
        <sz val="10"/>
        <rFont val="Arial"/>
        <family val="2"/>
      </rPr>
      <t xml:space="preserve">  Revistas electrónicas suscritas individualmente.</t>
    </r>
  </si>
  <si>
    <r>
      <t>1/</t>
    </r>
    <r>
      <rPr>
        <sz val="10"/>
        <rFont val="Arial"/>
        <family val="2"/>
      </rPr>
      <t xml:space="preserve">  Incluye 292.569 libros electrónicos contenidos en las bases de datos, 44.705 títulos que la universidad adquirió desde el año 2.009 y forman parte de nuestra colección.</t>
    </r>
  </si>
  <si>
    <t>Notas:</t>
  </si>
  <si>
    <t xml:space="preserve">Compra </t>
  </si>
  <si>
    <t>Protocolos</t>
  </si>
  <si>
    <t>Estándares</t>
  </si>
  <si>
    <t>Conferencias</t>
  </si>
  <si>
    <r>
      <t xml:space="preserve">Otros Materiales </t>
    </r>
    <r>
      <rPr>
        <vertAlign val="superscript"/>
        <sz val="10"/>
        <rFont val="Arial"/>
        <family val="2"/>
      </rPr>
      <t>3/</t>
    </r>
  </si>
  <si>
    <t>Trabajos Finales de Graduación</t>
  </si>
  <si>
    <r>
      <t>Revistas electrónicas</t>
    </r>
    <r>
      <rPr>
        <vertAlign val="superscript"/>
        <sz val="10"/>
        <rFont val="Arial"/>
        <family val="2"/>
      </rPr>
      <t xml:space="preserve"> 2/</t>
    </r>
  </si>
  <si>
    <r>
      <t xml:space="preserve">Libros </t>
    </r>
    <r>
      <rPr>
        <vertAlign val="superscript"/>
        <sz val="10"/>
        <rFont val="Arial"/>
        <family val="2"/>
      </rPr>
      <t>1/</t>
    </r>
  </si>
  <si>
    <t>Cuadro I-11  Número de  títulos eletrónicos nuevos,  por modalidad de adquisición.  2020</t>
  </si>
  <si>
    <r>
      <t>2/</t>
    </r>
    <r>
      <rPr>
        <sz val="10"/>
        <rFont val="Arial"/>
        <family val="2"/>
      </rPr>
      <t xml:space="preserve"> Índices y abstracts, colección Ortiz Ortiz; Orientación y Psicología; estante alto; ralias y colecciones especiales.</t>
    </r>
  </si>
  <si>
    <r>
      <rPr>
        <vertAlign val="superscript"/>
        <sz val="10"/>
        <rFont val="Arial"/>
        <family val="2"/>
      </rPr>
      <t>1/</t>
    </r>
    <r>
      <rPr>
        <sz val="10"/>
        <rFont val="Arial"/>
        <family val="2"/>
        <charset val="1"/>
      </rPr>
      <t xml:space="preserve"> Incluye material de Urna, Braille, Manuscritos.</t>
    </r>
  </si>
  <si>
    <t xml:space="preserve">  Objetos tridimensionales</t>
  </si>
  <si>
    <t xml:space="preserve">  Material gráfico</t>
  </si>
  <si>
    <t xml:space="preserve">  Película o video</t>
  </si>
  <si>
    <t xml:space="preserve">  Multimedio</t>
  </si>
  <si>
    <t xml:space="preserve">  Microforma</t>
  </si>
  <si>
    <t xml:space="preserve">  Grabación sonora</t>
  </si>
  <si>
    <t xml:space="preserve">  Audiolibros</t>
  </si>
  <si>
    <t>Materiales Audiovisuales</t>
  </si>
  <si>
    <r>
      <t xml:space="preserve">   Otras Colecciones </t>
    </r>
    <r>
      <rPr>
        <vertAlign val="superscript"/>
        <sz val="10"/>
        <rFont val="Arial"/>
        <family val="2"/>
      </rPr>
      <t>2/</t>
    </r>
  </si>
  <si>
    <t xml:space="preserve">   Trabajos finales de graduación</t>
  </si>
  <si>
    <t xml:space="preserve">   Reserva</t>
  </si>
  <si>
    <t xml:space="preserve">   Referencia</t>
  </si>
  <si>
    <t xml:space="preserve">   Recursos electrónicos </t>
  </si>
  <si>
    <t xml:space="preserve">   Publicaciones periódicas </t>
  </si>
  <si>
    <t xml:space="preserve">   Proyectos de investigación</t>
  </si>
  <si>
    <t xml:space="preserve">    Normas</t>
  </si>
  <si>
    <t xml:space="preserve">    Materiales cartográficos</t>
  </si>
  <si>
    <r>
      <t xml:space="preserve">    Libros especiales </t>
    </r>
    <r>
      <rPr>
        <vertAlign val="superscript"/>
        <sz val="10"/>
        <rFont val="Arial"/>
        <family val="2"/>
      </rPr>
      <t>1/</t>
    </r>
  </si>
  <si>
    <t xml:space="preserve">    General</t>
  </si>
  <si>
    <t xml:space="preserve">    Becas (Libros)</t>
  </si>
  <si>
    <t>Colecciones</t>
  </si>
  <si>
    <t>Total General</t>
  </si>
  <si>
    <t xml:space="preserve">  y Colección </t>
  </si>
  <si>
    <t>Universitarias</t>
  </si>
  <si>
    <t>Rodrigo Facio</t>
  </si>
  <si>
    <t xml:space="preserve">  Material                  Sede</t>
  </si>
  <si>
    <t>Otras Sedes</t>
  </si>
  <si>
    <t xml:space="preserve">Sede </t>
  </si>
  <si>
    <t xml:space="preserve"> Tipo de                     </t>
  </si>
  <si>
    <t>Cuadro I-12 Material bibliográfico procesado por Sede en el 2020.</t>
  </si>
  <si>
    <t>4/ Incluye el préstamo de material, equipo audiovisual, salas y auditorios.</t>
  </si>
  <si>
    <t>3/ Incluye préstamo de equipo tecnológico a domicilio para apoyar a la comunidad estudiantil.</t>
  </si>
  <si>
    <t>2/ Corresponde a Préstamo de Equipo y Ayudas Técnicas.</t>
  </si>
  <si>
    <t>1/ Incluye préstamo de libros, trabajos Finales de Graduación, archivo vertical, diccionarios, enciclopedias, mapas, atlas y publicaciones periódicas.</t>
  </si>
  <si>
    <r>
      <t xml:space="preserve">Servicios audiovisuales </t>
    </r>
    <r>
      <rPr>
        <vertAlign val="superscript"/>
        <sz val="10"/>
        <color indexed="8"/>
        <rFont val="Arial"/>
        <family val="2"/>
      </rPr>
      <t>4/</t>
    </r>
  </si>
  <si>
    <r>
      <t xml:space="preserve">Equipo tecnológico </t>
    </r>
    <r>
      <rPr>
        <vertAlign val="superscript"/>
        <sz val="10"/>
        <color indexed="8"/>
        <rFont val="Arial"/>
        <family val="2"/>
      </rPr>
      <t>3/</t>
    </r>
  </si>
  <si>
    <r>
      <t xml:space="preserve">Bibliotecas accesibles </t>
    </r>
    <r>
      <rPr>
        <vertAlign val="superscript"/>
        <sz val="10"/>
        <color indexed="8"/>
        <rFont val="Arial"/>
        <family val="2"/>
      </rPr>
      <t>2/</t>
    </r>
  </si>
  <si>
    <t>Intercambio de documentos</t>
  </si>
  <si>
    <t>Transferencia digital de documentos</t>
  </si>
  <si>
    <t>Localización de documentos</t>
  </si>
  <si>
    <t>Préstamo entre bibliotecas internacional</t>
  </si>
  <si>
    <t>Préstamo entre bibliotecas nacional</t>
  </si>
  <si>
    <t>Préstamo de Becas</t>
  </si>
  <si>
    <t>Préstamo a departamento</t>
  </si>
  <si>
    <r>
      <t xml:space="preserve">Préstamo a sala </t>
    </r>
    <r>
      <rPr>
        <vertAlign val="superscript"/>
        <sz val="10"/>
        <color indexed="8"/>
        <rFont val="Arial"/>
        <family val="2"/>
      </rPr>
      <t>1/</t>
    </r>
  </si>
  <si>
    <r>
      <t xml:space="preserve">Préstamo a domicilio </t>
    </r>
    <r>
      <rPr>
        <vertAlign val="superscript"/>
        <sz val="10"/>
        <color indexed="8"/>
        <rFont val="Arial"/>
        <family val="2"/>
      </rPr>
      <t>1/</t>
    </r>
  </si>
  <si>
    <t>Servicio</t>
  </si>
  <si>
    <t>LANAMME</t>
  </si>
  <si>
    <t>Arquitectura</t>
  </si>
  <si>
    <t xml:space="preserve"> Francisco Amighetti</t>
  </si>
  <si>
    <t>Eugenio Fonceca Tortós</t>
  </si>
  <si>
    <t>Educación</t>
  </si>
  <si>
    <t>Ctro. Centroam. Población</t>
  </si>
  <si>
    <t>Artes Musicales</t>
  </si>
  <si>
    <t>Derecho</t>
  </si>
  <si>
    <t>Cs. Agroalimentarias</t>
  </si>
  <si>
    <t>Cs. de la Salud</t>
  </si>
  <si>
    <t>Luis D. Tinoco</t>
  </si>
  <si>
    <t>Carlos Monge</t>
  </si>
  <si>
    <t xml:space="preserve">Tipo de                      Biblioteca          </t>
  </si>
  <si>
    <t>Cuadro I-13  Préstamo de Materiales Bibliográficos, equipo audiovisual, salas y auditorios, según tipo de servicio, por biblioteca.   2020</t>
  </si>
  <si>
    <t>INDICE DE CUADROS</t>
  </si>
  <si>
    <t>INVESTIGACIÓN</t>
  </si>
  <si>
    <t>Plazas</t>
  </si>
  <si>
    <t>Cuadro I-1</t>
  </si>
  <si>
    <t>Distribución de plazas del Programa de Investigación, por programa y subprograma.  2020.  (Ver Gráfico I-1)</t>
  </si>
  <si>
    <t>Proyectos</t>
  </si>
  <si>
    <t>Cuadro I-2</t>
  </si>
  <si>
    <t>Proyectos nuevos en desarrollo, terminados, cerrados, ampliaciones y reactivaciones por unidad. 2020.  (Ver Gráfico I-2)</t>
  </si>
  <si>
    <t>Cuadro I-3</t>
  </si>
  <si>
    <t>Número de Proyectos activos, nuevos en desarrollo, terminados, ampliaciones, reactivaciones, cerrados y suspendidos. 2016 - 2020</t>
  </si>
  <si>
    <t>Cuadro I-4</t>
  </si>
  <si>
    <t>Número de Proyectos, según tipo por unidad.  2020 (Ver Gráfico I-3)</t>
  </si>
  <si>
    <t>Cuadro I-5</t>
  </si>
  <si>
    <t>Número de Investigadores (as) participantes en los proyectos de investigación, según grado y género, por programa y área.  2020 (Ver Gráfico I-4)</t>
  </si>
  <si>
    <t>Revistas</t>
  </si>
  <si>
    <t>Cuadro I-6</t>
  </si>
  <si>
    <t xml:space="preserve">Número de ejemplares de revistas publicadas. 2020. </t>
  </si>
  <si>
    <t>Cuadro I-7</t>
  </si>
  <si>
    <t xml:space="preserve">Número de libros publicados, según clasificación por modalidad 2020. </t>
  </si>
  <si>
    <t>Bibliotecas</t>
  </si>
  <si>
    <t>Cuadro I-8</t>
  </si>
  <si>
    <t>Número de usuarios atendidos, según tipo de servicio, por biblioteca. 2020. (Ver Gráfico I-5)</t>
  </si>
  <si>
    <t>Cuadro I-9</t>
  </si>
  <si>
    <t>Número de usuarios atendidos, por tipo de servicio. 2016-2020.</t>
  </si>
  <si>
    <t>Cuadro I-10</t>
  </si>
  <si>
    <t>Número de títulos impresos nuevos, por modalidad de adquisición. 2020.</t>
  </si>
  <si>
    <t>Cuadro I-11</t>
  </si>
  <si>
    <t>Número de títulos eléctricos nuevos, por modalidad de adquisición. 2020.</t>
  </si>
  <si>
    <t>Cuadro I-12</t>
  </si>
  <si>
    <t>Material bibliográfico procesado por Sede en el 2020.</t>
  </si>
  <si>
    <t>Cuadro I-13</t>
  </si>
  <si>
    <t>Préstamo de materiales bibliográficos, equipo audiovisual, salas y auditorios, según tipo de servicio, por biblioteca.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</si>
</sst>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0"/>
    <numFmt numFmtId="166" formatCode="#,##0.000"/>
  </numFmts>
  <fonts count="34" x14ac:knownFonts="1">
    <font>
      <sz val="10"/>
      <name val="Arial"/>
    </font>
    <font>
      <sz val="11"/>
      <color theme="1"/>
      <name val="Calibri"/>
      <family val="2"/>
      <scheme val="minor"/>
    </font>
    <font>
      <sz val="10"/>
      <name val="Arial"/>
      <family val="2"/>
    </font>
    <font>
      <sz val="18"/>
      <name val="Times New Roman"/>
      <family val="1"/>
    </font>
    <font>
      <sz val="11"/>
      <name val="Times New Roman"/>
      <family val="1"/>
    </font>
    <font>
      <sz val="18"/>
      <color indexed="8"/>
      <name val="Times New Roman"/>
      <family val="1"/>
    </font>
    <font>
      <sz val="10"/>
      <color indexed="8"/>
      <name val="Times New Roman"/>
      <family val="1"/>
    </font>
    <font>
      <sz val="18"/>
      <color rgb="FF000000"/>
      <name val="Times New Roman"/>
      <family val="1"/>
    </font>
    <font>
      <sz val="10"/>
      <color indexed="8"/>
      <name val="Arial"/>
      <family val="2"/>
    </font>
    <font>
      <b/>
      <sz val="10"/>
      <color indexed="8"/>
      <name val="Arial"/>
      <family val="2"/>
    </font>
    <font>
      <sz val="12"/>
      <name val="Times New Roman"/>
      <family val="1"/>
    </font>
    <font>
      <vertAlign val="superscript"/>
      <sz val="10"/>
      <name val="Arial"/>
      <family val="2"/>
    </font>
    <font>
      <vertAlign val="superscript"/>
      <sz val="10"/>
      <color indexed="8"/>
      <name val="Arial"/>
      <family val="2"/>
    </font>
    <font>
      <b/>
      <sz val="10"/>
      <name val="Arial"/>
      <family val="2"/>
    </font>
    <font>
      <b/>
      <vertAlign val="superscript"/>
      <sz val="10"/>
      <name val="Arial"/>
      <family val="2"/>
    </font>
    <font>
      <sz val="10"/>
      <color theme="1"/>
      <name val="Arial"/>
      <family val="2"/>
    </font>
    <font>
      <vertAlign val="superscript"/>
      <sz val="10"/>
      <color theme="1"/>
      <name val="Arial"/>
      <family val="2"/>
    </font>
    <font>
      <sz val="10"/>
      <color rgb="FF000000"/>
      <name val="Arial"/>
      <family val="2"/>
    </font>
    <font>
      <sz val="12"/>
      <name val="Arial"/>
      <family val="2"/>
    </font>
    <font>
      <sz val="11"/>
      <name val="Arial"/>
      <family val="2"/>
    </font>
    <font>
      <vertAlign val="superscript"/>
      <sz val="12"/>
      <name val="Arial"/>
      <family val="2"/>
    </font>
    <font>
      <sz val="16"/>
      <name val="Arial"/>
      <family val="2"/>
    </font>
    <font>
      <b/>
      <sz val="10"/>
      <color rgb="FF000000"/>
      <name val="Arial"/>
      <family val="2"/>
    </font>
    <font>
      <sz val="16"/>
      <color indexed="8"/>
      <name val="Arial"/>
      <family val="2"/>
    </font>
    <font>
      <sz val="9"/>
      <color rgb="FF000000"/>
      <name val="Arial"/>
      <family val="2"/>
    </font>
    <font>
      <b/>
      <sz val="9"/>
      <color rgb="FF000000"/>
      <name val="Arial"/>
      <family val="2"/>
    </font>
    <font>
      <b/>
      <sz val="12"/>
      <name val="Arial"/>
      <family val="2"/>
    </font>
    <font>
      <sz val="8"/>
      <name val="Arial"/>
      <family val="2"/>
    </font>
    <font>
      <sz val="9"/>
      <name val="Arial"/>
      <family val="2"/>
    </font>
    <font>
      <sz val="10"/>
      <name val="Arial"/>
      <family val="2"/>
      <charset val="1"/>
    </font>
    <font>
      <sz val="10"/>
      <name val="Times New Roman"/>
      <family val="1"/>
    </font>
    <font>
      <sz val="6"/>
      <name val="Arial"/>
      <family val="2"/>
    </font>
    <font>
      <b/>
      <sz val="12"/>
      <name val="Times New Roman"/>
      <family val="1"/>
    </font>
    <font>
      <b/>
      <sz val="12"/>
      <color rgb="FFFFFFFF"/>
      <name val="Times New Roman"/>
      <family val="1"/>
    </font>
  </fonts>
  <fills count="2">
    <fill>
      <patternFill patternType="none"/>
    </fill>
    <fill>
      <patternFill patternType="gray125"/>
    </fill>
  </fills>
  <borders count="10">
    <border>
      <left/>
      <right/>
      <top/>
      <bottom/>
      <diagonal/>
    </border>
    <border>
      <left/>
      <right/>
      <top/>
      <bottom style="medium">
        <color indexed="64"/>
      </bottom>
      <diagonal/>
    </border>
    <border>
      <left/>
      <right/>
      <top style="dashed">
        <color indexed="64"/>
      </top>
      <bottom/>
      <diagonal/>
    </border>
    <border>
      <left/>
      <right/>
      <top style="thin">
        <color indexed="64"/>
      </top>
      <bottom style="dashed">
        <color indexed="64"/>
      </bottom>
      <diagonal/>
    </border>
    <border>
      <left/>
      <right/>
      <top/>
      <bottom style="thin">
        <color indexed="64"/>
      </bottom>
      <diagonal/>
    </border>
    <border>
      <left/>
      <right/>
      <top style="medium">
        <color indexed="64"/>
      </top>
      <bottom/>
      <diagonal/>
    </border>
    <border>
      <left/>
      <right/>
      <top style="dotted">
        <color indexed="64"/>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s>
  <cellStyleXfs count="3">
    <xf numFmtId="0" fontId="0" fillId="0" borderId="0"/>
    <xf numFmtId="0" fontId="2" fillId="0" borderId="0"/>
    <xf numFmtId="0" fontId="1" fillId="0" borderId="0"/>
  </cellStyleXfs>
  <cellXfs count="238">
    <xf numFmtId="0" fontId="0" fillId="0" borderId="0" xfId="0"/>
    <xf numFmtId="4" fontId="0" fillId="0" borderId="0" xfId="0" applyNumberFormat="1"/>
    <xf numFmtId="0" fontId="7" fillId="0" borderId="0" xfId="0" applyFont="1" applyAlignment="1">
      <alignment horizontal="center" vertical="center" readingOrder="1"/>
    </xf>
    <xf numFmtId="0" fontId="3" fillId="0" borderId="0" xfId="0" applyFont="1" applyAlignment="1">
      <alignment horizontal="center" vertical="center"/>
    </xf>
    <xf numFmtId="0" fontId="3" fillId="0" borderId="0" xfId="0" applyFont="1"/>
    <xf numFmtId="0" fontId="4" fillId="0" borderId="0" xfId="0" applyFont="1"/>
    <xf numFmtId="4" fontId="0" fillId="0" borderId="0" xfId="0" applyNumberFormat="1" applyAlignment="1">
      <alignment horizontal="center" vertical="center"/>
    </xf>
    <xf numFmtId="0" fontId="2" fillId="0" borderId="0" xfId="1"/>
    <xf numFmtId="0" fontId="3" fillId="0" borderId="0" xfId="1" applyFont="1"/>
    <xf numFmtId="3" fontId="2" fillId="0" borderId="0" xfId="1" applyNumberFormat="1"/>
    <xf numFmtId="3" fontId="2" fillId="0" borderId="0" xfId="1" applyNumberFormat="1" applyAlignment="1">
      <alignment vertical="center"/>
    </xf>
    <xf numFmtId="0" fontId="5" fillId="0" borderId="0" xfId="1" applyFont="1" applyAlignment="1">
      <alignment horizontal="center" vertical="center" readingOrder="1"/>
    </xf>
    <xf numFmtId="0" fontId="4" fillId="0" borderId="0" xfId="1" applyFont="1"/>
    <xf numFmtId="4" fontId="2" fillId="0" borderId="0" xfId="1" applyNumberFormat="1"/>
    <xf numFmtId="0" fontId="3" fillId="0" borderId="0" xfId="1" applyFont="1" applyAlignment="1">
      <alignment horizontal="center" vertical="center"/>
    </xf>
    <xf numFmtId="0" fontId="8" fillId="0" borderId="0" xfId="1" applyFont="1"/>
    <xf numFmtId="0" fontId="2" fillId="0" borderId="0" xfId="1" applyAlignment="1">
      <alignment horizontal="center"/>
    </xf>
    <xf numFmtId="0" fontId="9" fillId="0" borderId="0" xfId="1" applyFont="1"/>
    <xf numFmtId="164" fontId="2" fillId="0" borderId="0" xfId="1" applyNumberFormat="1"/>
    <xf numFmtId="165" fontId="2" fillId="0" borderId="0" xfId="1" applyNumberFormat="1"/>
    <xf numFmtId="0" fontId="10" fillId="0" borderId="0" xfId="1" applyFont="1" applyAlignment="1">
      <alignment horizontal="justify"/>
    </xf>
    <xf numFmtId="0" fontId="11" fillId="0" borderId="0" xfId="1" applyFont="1"/>
    <xf numFmtId="4" fontId="2" fillId="0" borderId="1" xfId="1" applyNumberFormat="1" applyBorder="1"/>
    <xf numFmtId="0" fontId="2" fillId="0" borderId="1" xfId="1" applyBorder="1"/>
    <xf numFmtId="2" fontId="2" fillId="0" borderId="0" xfId="1" applyNumberFormat="1"/>
    <xf numFmtId="0" fontId="8" fillId="0" borderId="0" xfId="1" applyFont="1" applyAlignment="1" applyProtection="1">
      <alignment horizontal="left"/>
      <protection locked="0"/>
    </xf>
    <xf numFmtId="0" fontId="13" fillId="0" borderId="0" xfId="1" applyFont="1"/>
    <xf numFmtId="0" fontId="6" fillId="0" borderId="0" xfId="1" applyFont="1" applyAlignment="1" applyProtection="1">
      <alignment horizontal="left"/>
      <protection locked="0"/>
    </xf>
    <xf numFmtId="4" fontId="13" fillId="0" borderId="0" xfId="1" applyNumberFormat="1" applyFont="1" applyAlignment="1">
      <alignment horizontal="center"/>
    </xf>
    <xf numFmtId="0" fontId="13" fillId="0" borderId="2" xfId="1" applyFont="1" applyBorder="1" applyAlignment="1">
      <alignment horizontal="center"/>
    </xf>
    <xf numFmtId="4" fontId="13" fillId="0" borderId="2" xfId="1" applyNumberFormat="1" applyFont="1" applyBorder="1" applyAlignment="1">
      <alignment horizontal="center"/>
    </xf>
    <xf numFmtId="4" fontId="13" fillId="0" borderId="0" xfId="1" applyNumberFormat="1" applyFont="1"/>
    <xf numFmtId="4" fontId="13" fillId="0" borderId="3" xfId="1" applyNumberFormat="1" applyFont="1" applyBorder="1" applyAlignment="1">
      <alignment horizontal="center"/>
    </xf>
    <xf numFmtId="4" fontId="13" fillId="0" borderId="3" xfId="1" applyNumberFormat="1" applyFont="1" applyBorder="1" applyAlignment="1">
      <alignment horizontal="left"/>
    </xf>
    <xf numFmtId="4" fontId="13" fillId="0" borderId="0" xfId="1" applyNumberFormat="1" applyFont="1" applyAlignment="1">
      <alignment horizontal="right"/>
    </xf>
    <xf numFmtId="4" fontId="2" fillId="0" borderId="5" xfId="1" applyNumberFormat="1" applyBorder="1"/>
    <xf numFmtId="0" fontId="2" fillId="0" borderId="5" xfId="1" applyBorder="1"/>
    <xf numFmtId="0" fontId="13" fillId="0" borderId="4" xfId="1" applyFont="1" applyBorder="1" applyAlignment="1">
      <alignment horizontal="center"/>
    </xf>
    <xf numFmtId="0" fontId="13" fillId="0" borderId="3" xfId="1" applyFont="1" applyBorder="1" applyAlignment="1">
      <alignment horizontal="center"/>
    </xf>
    <xf numFmtId="0" fontId="15" fillId="0" borderId="0" xfId="2" applyFont="1"/>
    <xf numFmtId="0" fontId="2" fillId="0" borderId="0" xfId="2" applyFont="1"/>
    <xf numFmtId="2" fontId="2" fillId="0" borderId="0" xfId="2" applyNumberFormat="1" applyFont="1"/>
    <xf numFmtId="1" fontId="8" fillId="0" borderId="0" xfId="2" applyNumberFormat="1" applyFont="1"/>
    <xf numFmtId="0" fontId="11" fillId="0" borderId="0" xfId="2" applyFont="1"/>
    <xf numFmtId="0" fontId="11" fillId="0" borderId="0" xfId="2" applyFont="1" applyAlignment="1">
      <alignment horizontal="left" vertical="top" wrapText="1"/>
    </xf>
    <xf numFmtId="0" fontId="2" fillId="0" borderId="5" xfId="2" applyFont="1" applyBorder="1"/>
    <xf numFmtId="0" fontId="15" fillId="0" borderId="1" xfId="2" applyFont="1" applyBorder="1"/>
    <xf numFmtId="0" fontId="15" fillId="0" borderId="0" xfId="2" applyFont="1" applyAlignment="1">
      <alignment horizontal="right" wrapText="1"/>
    </xf>
    <xf numFmtId="3" fontId="8" fillId="0" borderId="0" xfId="2" applyNumberFormat="1" applyFont="1"/>
    <xf numFmtId="0" fontId="13" fillId="0" borderId="0" xfId="2" applyFont="1"/>
    <xf numFmtId="0" fontId="8" fillId="0" borderId="0" xfId="2" applyFont="1"/>
    <xf numFmtId="2" fontId="15" fillId="0" borderId="0" xfId="2" applyNumberFormat="1" applyFont="1"/>
    <xf numFmtId="3" fontId="2" fillId="0" borderId="0" xfId="2" applyNumberFormat="1" applyFont="1"/>
    <xf numFmtId="0" fontId="13" fillId="0" borderId="1" xfId="2" applyFont="1" applyBorder="1"/>
    <xf numFmtId="0" fontId="13" fillId="0" borderId="1" xfId="2" applyFont="1" applyBorder="1" applyAlignment="1">
      <alignment horizontal="center"/>
    </xf>
    <xf numFmtId="0" fontId="13" fillId="0" borderId="1" xfId="2" applyFont="1" applyBorder="1" applyAlignment="1">
      <alignment horizontal="right"/>
    </xf>
    <xf numFmtId="0" fontId="9" fillId="0" borderId="1" xfId="2" applyFont="1" applyBorder="1" applyAlignment="1">
      <alignment horizontal="right"/>
    </xf>
    <xf numFmtId="0" fontId="2" fillId="0" borderId="1" xfId="2" applyFont="1" applyBorder="1"/>
    <xf numFmtId="3" fontId="2" fillId="0" borderId="1" xfId="2" applyNumberFormat="1" applyFont="1" applyBorder="1"/>
    <xf numFmtId="0" fontId="2" fillId="0" borderId="6" xfId="2" applyFont="1" applyBorder="1" applyAlignment="1">
      <alignment horizontal="center"/>
    </xf>
    <xf numFmtId="0" fontId="2" fillId="0" borderId="6" xfId="2" applyFont="1" applyBorder="1" applyAlignment="1">
      <alignment horizontal="right"/>
    </xf>
    <xf numFmtId="0" fontId="2" fillId="0" borderId="0" xfId="2" applyFont="1" applyAlignment="1">
      <alignment horizontal="center"/>
    </xf>
    <xf numFmtId="2" fontId="2" fillId="0" borderId="0" xfId="2" applyNumberFormat="1" applyFont="1" applyAlignment="1">
      <alignment horizontal="center"/>
    </xf>
    <xf numFmtId="2" fontId="2" fillId="0" borderId="6" xfId="2" applyNumberFormat="1" applyFont="1" applyBorder="1" applyAlignment="1">
      <alignment horizontal="center"/>
    </xf>
    <xf numFmtId="0" fontId="8" fillId="0" borderId="6" xfId="2" applyFont="1" applyBorder="1" applyAlignment="1">
      <alignment horizontal="right"/>
    </xf>
    <xf numFmtId="0" fontId="15" fillId="0" borderId="7" xfId="2" applyFont="1" applyBorder="1" applyAlignment="1">
      <alignment horizontal="center"/>
    </xf>
    <xf numFmtId="0" fontId="2" fillId="0" borderId="7" xfId="2" applyFont="1" applyBorder="1" applyAlignment="1">
      <alignment horizontal="center"/>
    </xf>
    <xf numFmtId="1" fontId="8" fillId="0" borderId="0" xfId="2" applyNumberFormat="1" applyFont="1" applyAlignment="1">
      <alignment horizontal="center"/>
    </xf>
    <xf numFmtId="0" fontId="8" fillId="0" borderId="7" xfId="2" applyFont="1" applyBorder="1" applyAlignment="1">
      <alignment horizontal="center"/>
    </xf>
    <xf numFmtId="0" fontId="15" fillId="0" borderId="5" xfId="2" applyFont="1" applyBorder="1"/>
    <xf numFmtId="0" fontId="8" fillId="0" borderId="5" xfId="2" applyFont="1" applyBorder="1"/>
    <xf numFmtId="3" fontId="2" fillId="0" borderId="5" xfId="2" applyNumberFormat="1" applyFont="1" applyBorder="1"/>
    <xf numFmtId="0" fontId="8" fillId="0" borderId="0" xfId="2" applyFont="1" applyAlignment="1">
      <alignment horizontal="center"/>
    </xf>
    <xf numFmtId="2" fontId="2" fillId="0" borderId="1" xfId="2" applyNumberFormat="1" applyFont="1" applyBorder="1"/>
    <xf numFmtId="0" fontId="8" fillId="0" borderId="1" xfId="2" applyFont="1" applyBorder="1"/>
    <xf numFmtId="0" fontId="15" fillId="0" borderId="0" xfId="2" applyFont="1" applyAlignment="1">
      <alignment wrapText="1"/>
    </xf>
    <xf numFmtId="1" fontId="15" fillId="0" borderId="0" xfId="2" applyNumberFormat="1" applyFont="1" applyAlignment="1">
      <alignment horizontal="right" wrapText="1"/>
    </xf>
    <xf numFmtId="1" fontId="17" fillId="0" borderId="0" xfId="2" applyNumberFormat="1" applyFont="1" applyAlignment="1">
      <alignment horizontal="right"/>
    </xf>
    <xf numFmtId="3" fontId="17" fillId="0" borderId="0" xfId="2" applyNumberFormat="1" applyFont="1" applyAlignment="1">
      <alignment horizontal="right"/>
    </xf>
    <xf numFmtId="3" fontId="15" fillId="0" borderId="0" xfId="2" applyNumberFormat="1" applyFont="1"/>
    <xf numFmtId="1" fontId="2" fillId="0" borderId="0" xfId="2" applyNumberFormat="1" applyFont="1"/>
    <xf numFmtId="0" fontId="17" fillId="0" borderId="0" xfId="2" applyFont="1" applyAlignment="1">
      <alignment vertical="center"/>
    </xf>
    <xf numFmtId="0" fontId="2" fillId="0" borderId="0" xfId="2" applyFont="1" applyAlignment="1">
      <alignment horizontal="right" wrapText="1"/>
    </xf>
    <xf numFmtId="2" fontId="13" fillId="0" borderId="0" xfId="2" applyNumberFormat="1" applyFont="1"/>
    <xf numFmtId="0" fontId="9" fillId="0" borderId="0" xfId="2" applyFont="1"/>
    <xf numFmtId="2" fontId="13" fillId="0" borderId="1" xfId="2" applyNumberFormat="1" applyFont="1" applyBorder="1" applyAlignment="1">
      <alignment horizontal="center"/>
    </xf>
    <xf numFmtId="0" fontId="9" fillId="0" borderId="1" xfId="2" applyFont="1" applyBorder="1" applyAlignment="1">
      <alignment horizontal="center"/>
    </xf>
    <xf numFmtId="2" fontId="2" fillId="0" borderId="5" xfId="2" applyNumberFormat="1" applyFont="1" applyBorder="1"/>
    <xf numFmtId="0" fontId="13" fillId="0" borderId="0" xfId="2" applyFont="1" applyAlignment="1">
      <alignment horizontal="center"/>
    </xf>
    <xf numFmtId="1" fontId="9" fillId="0" borderId="0" xfId="2" applyNumberFormat="1" applyFont="1" applyAlignment="1">
      <alignment horizontal="center"/>
    </xf>
    <xf numFmtId="0" fontId="18" fillId="0" borderId="0" xfId="1" applyFont="1"/>
    <xf numFmtId="0" fontId="19" fillId="0" borderId="0" xfId="1" applyFont="1"/>
    <xf numFmtId="0" fontId="15" fillId="0" borderId="0" xfId="1" applyFont="1"/>
    <xf numFmtId="1" fontId="8" fillId="0" borderId="0" xfId="1" applyNumberFormat="1" applyFont="1"/>
    <xf numFmtId="0" fontId="11" fillId="0" borderId="0" xfId="1" applyFont="1" applyAlignment="1">
      <alignment vertical="top" wrapText="1"/>
    </xf>
    <xf numFmtId="0" fontId="11" fillId="0" borderId="0" xfId="1" applyFont="1" applyAlignment="1">
      <alignment horizontal="left" vertical="top" wrapText="1"/>
    </xf>
    <xf numFmtId="0" fontId="11" fillId="0" borderId="0" xfId="1" applyFont="1" applyAlignment="1">
      <alignment horizontal="left" wrapText="1"/>
    </xf>
    <xf numFmtId="0" fontId="2" fillId="0" borderId="5" xfId="1" applyBorder="1" applyAlignment="1">
      <alignment horizontal="center"/>
    </xf>
    <xf numFmtId="0" fontId="18" fillId="0" borderId="5" xfId="1" applyFont="1" applyBorder="1"/>
    <xf numFmtId="0" fontId="2" fillId="0" borderId="1" xfId="1" applyBorder="1" applyAlignment="1">
      <alignment horizontal="center"/>
    </xf>
    <xf numFmtId="3" fontId="18" fillId="0" borderId="0" xfId="1" applyNumberFormat="1" applyFont="1" applyAlignment="1">
      <alignment horizontal="center"/>
    </xf>
    <xf numFmtId="0" fontId="18" fillId="0" borderId="1" xfId="1" applyFont="1" applyBorder="1"/>
    <xf numFmtId="49" fontId="18" fillId="0" borderId="0" xfId="1" applyNumberFormat="1" applyFont="1" applyAlignment="1">
      <alignment horizontal="center"/>
    </xf>
    <xf numFmtId="0" fontId="18" fillId="0" borderId="0" xfId="1" applyFont="1" applyAlignment="1">
      <alignment horizontal="left"/>
    </xf>
    <xf numFmtId="2" fontId="2" fillId="0" borderId="5" xfId="1" applyNumberFormat="1" applyBorder="1"/>
    <xf numFmtId="1" fontId="8" fillId="0" borderId="5" xfId="1" applyNumberFormat="1" applyFont="1" applyBorder="1"/>
    <xf numFmtId="0" fontId="8" fillId="0" borderId="5" xfId="1" applyFont="1" applyBorder="1"/>
    <xf numFmtId="1" fontId="2" fillId="0" borderId="0" xfId="1" applyNumberFormat="1"/>
    <xf numFmtId="3" fontId="8" fillId="0" borderId="0" xfId="1" applyNumberFormat="1" applyFont="1"/>
    <xf numFmtId="2" fontId="13" fillId="0" borderId="0" xfId="1" applyNumberFormat="1" applyFont="1"/>
    <xf numFmtId="1" fontId="13" fillId="0" borderId="0" xfId="1" applyNumberFormat="1" applyFont="1"/>
    <xf numFmtId="3" fontId="9" fillId="0" borderId="0" xfId="1" applyNumberFormat="1" applyFont="1"/>
    <xf numFmtId="0" fontId="17" fillId="0" borderId="0" xfId="1" applyFont="1" applyAlignment="1">
      <alignment horizontal="right" vertical="center"/>
    </xf>
    <xf numFmtId="0" fontId="13" fillId="0" borderId="1" xfId="1" applyFont="1" applyBorder="1" applyAlignment="1">
      <alignment horizontal="center"/>
    </xf>
    <xf numFmtId="0" fontId="13" fillId="0" borderId="1" xfId="1" applyFont="1" applyBorder="1" applyAlignment="1">
      <alignment horizontal="right"/>
    </xf>
    <xf numFmtId="2" fontId="13" fillId="0" borderId="1" xfId="1" applyNumberFormat="1" applyFont="1" applyBorder="1" applyAlignment="1">
      <alignment horizontal="center"/>
    </xf>
    <xf numFmtId="1" fontId="13" fillId="0" borderId="1" xfId="1" applyNumberFormat="1" applyFont="1" applyBorder="1" applyAlignment="1">
      <alignment horizontal="right"/>
    </xf>
    <xf numFmtId="0" fontId="2" fillId="0" borderId="6" xfId="1" applyBorder="1" applyAlignment="1">
      <alignment horizontal="center"/>
    </xf>
    <xf numFmtId="0" fontId="2" fillId="0" borderId="6" xfId="1" applyBorder="1" applyAlignment="1">
      <alignment horizontal="right"/>
    </xf>
    <xf numFmtId="2" fontId="2" fillId="0" borderId="6" xfId="1" applyNumberFormat="1" applyBorder="1" applyAlignment="1">
      <alignment horizontal="center"/>
    </xf>
    <xf numFmtId="1" fontId="2" fillId="0" borderId="6" xfId="1" applyNumberFormat="1" applyBorder="1" applyAlignment="1">
      <alignment horizontal="right"/>
    </xf>
    <xf numFmtId="0" fontId="2" fillId="0" borderId="7" xfId="1" applyBorder="1" applyAlignment="1">
      <alignment horizontal="center"/>
    </xf>
    <xf numFmtId="1" fontId="2" fillId="0" borderId="7" xfId="1" applyNumberFormat="1" applyBorder="1" applyAlignment="1">
      <alignment horizontal="center"/>
    </xf>
    <xf numFmtId="1" fontId="2" fillId="0" borderId="5" xfId="1" applyNumberFormat="1" applyBorder="1"/>
    <xf numFmtId="0" fontId="21" fillId="0" borderId="0" xfId="1" applyFont="1" applyAlignment="1">
      <alignment horizontal="center"/>
    </xf>
    <xf numFmtId="2" fontId="21" fillId="0" borderId="0" xfId="1" applyNumberFormat="1" applyFont="1" applyAlignment="1">
      <alignment horizontal="center"/>
    </xf>
    <xf numFmtId="1" fontId="21" fillId="0" borderId="0" xfId="1" applyNumberFormat="1" applyFont="1" applyAlignment="1">
      <alignment horizontal="center"/>
    </xf>
    <xf numFmtId="2" fontId="2" fillId="0" borderId="1" xfId="1" applyNumberFormat="1" applyBorder="1"/>
    <xf numFmtId="1" fontId="2" fillId="0" borderId="1" xfId="1" applyNumberFormat="1" applyBorder="1"/>
    <xf numFmtId="1" fontId="17" fillId="0" borderId="0" xfId="1" applyNumberFormat="1" applyFont="1"/>
    <xf numFmtId="0" fontId="22" fillId="0" borderId="0" xfId="1" applyFont="1" applyAlignment="1">
      <alignment horizontal="right" vertical="center"/>
    </xf>
    <xf numFmtId="0" fontId="2" fillId="0" borderId="0" xfId="1" applyAlignment="1">
      <alignment horizontal="right"/>
    </xf>
    <xf numFmtId="1" fontId="9" fillId="0" borderId="0" xfId="1" applyNumberFormat="1" applyFont="1"/>
    <xf numFmtId="4" fontId="9" fillId="0" borderId="0" xfId="1" applyNumberFormat="1" applyFont="1"/>
    <xf numFmtId="1" fontId="9" fillId="0" borderId="1" xfId="1" applyNumberFormat="1" applyFont="1" applyBorder="1" applyAlignment="1">
      <alignment horizontal="right"/>
    </xf>
    <xf numFmtId="0" fontId="9" fillId="0" borderId="1" xfId="1" applyFont="1" applyBorder="1" applyAlignment="1">
      <alignment horizontal="right"/>
    </xf>
    <xf numFmtId="1" fontId="8" fillId="0" borderId="6" xfId="1" applyNumberFormat="1" applyFont="1" applyBorder="1" applyAlignment="1">
      <alignment horizontal="right"/>
    </xf>
    <xf numFmtId="0" fontId="8" fillId="0" borderId="6" xfId="1" applyFont="1" applyBorder="1" applyAlignment="1">
      <alignment horizontal="right"/>
    </xf>
    <xf numFmtId="1" fontId="8" fillId="0" borderId="7" xfId="1" applyNumberFormat="1" applyFont="1" applyBorder="1" applyAlignment="1">
      <alignment horizontal="center"/>
    </xf>
    <xf numFmtId="0" fontId="8" fillId="0" borderId="7" xfId="1" applyFont="1" applyBorder="1" applyAlignment="1">
      <alignment horizontal="center"/>
    </xf>
    <xf numFmtId="1" fontId="23" fillId="0" borderId="0" xfId="1" applyNumberFormat="1" applyFont="1" applyAlignment="1">
      <alignment horizontal="center"/>
    </xf>
    <xf numFmtId="0" fontId="23" fillId="0" borderId="0" xfId="1" applyFont="1" applyAlignment="1">
      <alignment horizontal="center"/>
    </xf>
    <xf numFmtId="49" fontId="17" fillId="0" borderId="0" xfId="2" applyNumberFormat="1" applyFont="1" applyAlignment="1">
      <alignment horizontal="right"/>
    </xf>
    <xf numFmtId="165" fontId="15" fillId="0" borderId="0" xfId="2" applyNumberFormat="1" applyFont="1"/>
    <xf numFmtId="1" fontId="8" fillId="0" borderId="5" xfId="2" applyNumberFormat="1" applyFont="1" applyBorder="1"/>
    <xf numFmtId="0" fontId="17" fillId="0" borderId="0" xfId="2" applyFont="1" applyAlignment="1">
      <alignment wrapText="1"/>
    </xf>
    <xf numFmtId="0" fontId="17" fillId="0" borderId="0" xfId="2" applyFont="1"/>
    <xf numFmtId="0" fontId="15" fillId="0" borderId="0" xfId="2" applyFont="1" applyAlignment="1">
      <alignment horizontal="right"/>
    </xf>
    <xf numFmtId="0" fontId="24" fillId="0" borderId="0" xfId="2" applyFont="1" applyAlignment="1">
      <alignment horizontal="left" vertical="center"/>
    </xf>
    <xf numFmtId="1" fontId="9" fillId="0" borderId="1" xfId="2" applyNumberFormat="1" applyFont="1" applyBorder="1" applyAlignment="1">
      <alignment horizontal="right"/>
    </xf>
    <xf numFmtId="1" fontId="8" fillId="0" borderId="6" xfId="2" applyNumberFormat="1" applyFont="1" applyBorder="1" applyAlignment="1">
      <alignment horizontal="right"/>
    </xf>
    <xf numFmtId="0" fontId="8" fillId="0" borderId="0" xfId="2" applyFont="1" applyAlignment="1">
      <alignment horizontal="right"/>
    </xf>
    <xf numFmtId="2" fontId="2" fillId="0" borderId="8" xfId="2" applyNumberFormat="1" applyFont="1" applyBorder="1" applyAlignment="1">
      <alignment horizontal="center"/>
    </xf>
    <xf numFmtId="0" fontId="8" fillId="0" borderId="8" xfId="2" applyFont="1" applyBorder="1" applyAlignment="1">
      <alignment horizontal="center"/>
    </xf>
    <xf numFmtId="0" fontId="8" fillId="0" borderId="4" xfId="2" applyFont="1" applyBorder="1" applyAlignment="1">
      <alignment horizontal="center"/>
    </xf>
    <xf numFmtId="1" fontId="8" fillId="0" borderId="1" xfId="2" applyNumberFormat="1" applyFont="1" applyBorder="1"/>
    <xf numFmtId="0" fontId="24" fillId="0" borderId="0" xfId="2" applyFont="1" applyAlignment="1">
      <alignment horizontal="right"/>
    </xf>
    <xf numFmtId="0" fontId="24" fillId="0" borderId="0" xfId="2" applyFont="1" applyAlignment="1">
      <alignment horizontal="right" vertical="center"/>
    </xf>
    <xf numFmtId="0" fontId="24" fillId="0" borderId="0" xfId="2" applyFont="1" applyAlignment="1">
      <alignment horizontal="center" vertical="center"/>
    </xf>
    <xf numFmtId="0" fontId="25" fillId="0" borderId="0" xfId="2" applyFont="1" applyAlignment="1">
      <alignment horizontal="center" vertical="center"/>
    </xf>
    <xf numFmtId="3" fontId="9" fillId="0" borderId="0" xfId="2" applyNumberFormat="1" applyFont="1"/>
    <xf numFmtId="4" fontId="9" fillId="0" borderId="0" xfId="2" applyNumberFormat="1" applyFont="1"/>
    <xf numFmtId="165" fontId="18" fillId="0" borderId="0" xfId="1" applyNumberFormat="1" applyFont="1"/>
    <xf numFmtId="0" fontId="18" fillId="0" borderId="0" xfId="1" applyFont="1" applyAlignment="1">
      <alignment horizontal="left" wrapText="1"/>
    </xf>
    <xf numFmtId="2" fontId="18" fillId="0" borderId="1" xfId="1" applyNumberFormat="1" applyFont="1" applyBorder="1"/>
    <xf numFmtId="165" fontId="18" fillId="0" borderId="1" xfId="1" applyNumberFormat="1" applyFont="1" applyBorder="1"/>
    <xf numFmtId="2" fontId="18" fillId="0" borderId="0" xfId="1" applyNumberFormat="1" applyFont="1"/>
    <xf numFmtId="3" fontId="18" fillId="0" borderId="0" xfId="1" applyNumberFormat="1" applyFont="1"/>
    <xf numFmtId="2" fontId="18" fillId="0" borderId="0" xfId="1" applyNumberFormat="1" applyFont="1" applyAlignment="1">
      <alignment horizontal="center"/>
    </xf>
    <xf numFmtId="0" fontId="18" fillId="0" borderId="0" xfId="1" applyFont="1" applyAlignment="1">
      <alignment horizontal="center"/>
    </xf>
    <xf numFmtId="2" fontId="26" fillId="0" borderId="0" xfId="1" applyNumberFormat="1" applyFont="1" applyAlignment="1">
      <alignment horizontal="center"/>
    </xf>
    <xf numFmtId="165" fontId="26" fillId="0" borderId="0" xfId="1" applyNumberFormat="1" applyFont="1"/>
    <xf numFmtId="3" fontId="26" fillId="0" borderId="0" xfId="1" applyNumberFormat="1" applyFont="1" applyAlignment="1">
      <alignment horizontal="center"/>
    </xf>
    <xf numFmtId="0" fontId="26" fillId="0" borderId="0" xfId="1" applyFont="1"/>
    <xf numFmtId="0" fontId="18" fillId="0" borderId="6" xfId="1" applyFont="1" applyBorder="1" applyAlignment="1">
      <alignment horizontal="left"/>
    </xf>
    <xf numFmtId="165" fontId="18" fillId="0" borderId="6" xfId="1" applyNumberFormat="1" applyFont="1" applyBorder="1" applyAlignment="1">
      <alignment horizontal="left"/>
    </xf>
    <xf numFmtId="165" fontId="18" fillId="0" borderId="7" xfId="1" applyNumberFormat="1" applyFont="1" applyBorder="1" applyAlignment="1">
      <alignment horizontal="center"/>
    </xf>
    <xf numFmtId="165" fontId="18" fillId="0" borderId="5" xfId="1" applyNumberFormat="1" applyFont="1" applyBorder="1"/>
    <xf numFmtId="0" fontId="27" fillId="0" borderId="0" xfId="1" applyFont="1"/>
    <xf numFmtId="165" fontId="27" fillId="0" borderId="0" xfId="1" applyNumberFormat="1" applyFont="1"/>
    <xf numFmtId="14" fontId="2" fillId="0" borderId="0" xfId="1" applyNumberFormat="1" applyAlignment="1">
      <alignment horizontal="left"/>
    </xf>
    <xf numFmtId="0" fontId="11" fillId="0" borderId="0" xfId="1" applyFont="1" applyAlignment="1">
      <alignment horizontal="left"/>
    </xf>
    <xf numFmtId="0" fontId="2" fillId="0" borderId="9" xfId="1" applyBorder="1" applyAlignment="1">
      <alignment horizontal="center"/>
    </xf>
    <xf numFmtId="0" fontId="2" fillId="0" borderId="0" xfId="1" applyAlignment="1">
      <alignment horizontal="left"/>
    </xf>
    <xf numFmtId="0" fontId="2" fillId="0" borderId="0" xfId="1" applyAlignment="1">
      <alignment horizontal="left" vertical="center" wrapText="1"/>
    </xf>
    <xf numFmtId="165" fontId="2" fillId="0" borderId="5" xfId="1" applyNumberFormat="1" applyBorder="1"/>
    <xf numFmtId="0" fontId="2" fillId="0" borderId="0" xfId="1" applyAlignment="1">
      <alignment vertical="center"/>
    </xf>
    <xf numFmtId="2" fontId="2" fillId="0" borderId="0" xfId="1" applyNumberFormat="1" applyAlignment="1">
      <alignment horizontal="right"/>
    </xf>
    <xf numFmtId="165" fontId="2" fillId="0" borderId="0" xfId="1" applyNumberFormat="1" applyAlignment="1">
      <alignment horizontal="right"/>
    </xf>
    <xf numFmtId="3" fontId="17" fillId="0" borderId="0" xfId="1" applyNumberFormat="1" applyFont="1" applyAlignment="1">
      <alignment horizontal="right"/>
    </xf>
    <xf numFmtId="0" fontId="17" fillId="0" borderId="0" xfId="1" applyFont="1" applyAlignment="1">
      <alignment wrapText="1"/>
    </xf>
    <xf numFmtId="0" fontId="2" fillId="0" borderId="0" xfId="1" applyAlignment="1">
      <alignment vertical="center" wrapText="1"/>
    </xf>
    <xf numFmtId="0" fontId="2" fillId="0" borderId="0" xfId="1" applyAlignment="1">
      <alignment wrapText="1"/>
    </xf>
    <xf numFmtId="165" fontId="2" fillId="0" borderId="6" xfId="1" applyNumberFormat="1" applyBorder="1" applyAlignment="1">
      <alignment horizontal="center"/>
    </xf>
    <xf numFmtId="165" fontId="2" fillId="0" borderId="7" xfId="1" applyNumberFormat="1" applyBorder="1" applyAlignment="1">
      <alignment horizontal="center"/>
    </xf>
    <xf numFmtId="0" fontId="20" fillId="0" borderId="0" xfId="1" applyFont="1" applyAlignment="1">
      <alignment horizontal="left" wrapText="1"/>
    </xf>
    <xf numFmtId="2" fontId="19" fillId="0" borderId="0" xfId="1" applyNumberFormat="1" applyFont="1"/>
    <xf numFmtId="3" fontId="19" fillId="0" borderId="0" xfId="1" applyNumberFormat="1" applyFont="1"/>
    <xf numFmtId="165" fontId="19" fillId="0" borderId="0" xfId="1" applyNumberFormat="1" applyFont="1"/>
    <xf numFmtId="2" fontId="19" fillId="0" borderId="0" xfId="1" applyNumberFormat="1" applyFont="1" applyAlignment="1">
      <alignment horizontal="center"/>
    </xf>
    <xf numFmtId="0" fontId="19" fillId="0" borderId="7" xfId="1" applyFont="1" applyBorder="1" applyAlignment="1">
      <alignment horizontal="center"/>
    </xf>
    <xf numFmtId="165" fontId="2" fillId="0" borderId="1" xfId="1" applyNumberFormat="1" applyBorder="1"/>
    <xf numFmtId="0" fontId="17" fillId="0" borderId="0" xfId="1" applyFont="1" applyAlignment="1">
      <alignment horizontal="right" wrapText="1"/>
    </xf>
    <xf numFmtId="3" fontId="2" fillId="0" borderId="0" xfId="1" applyNumberFormat="1" applyAlignment="1">
      <alignment horizontal="right"/>
    </xf>
    <xf numFmtId="3" fontId="17" fillId="0" borderId="0" xfId="1" applyNumberFormat="1" applyFont="1" applyAlignment="1">
      <alignment horizontal="right" wrapText="1"/>
    </xf>
    <xf numFmtId="0" fontId="2" fillId="0" borderId="0" xfId="1" applyAlignment="1">
      <alignment horizontal="center" wrapText="1"/>
    </xf>
    <xf numFmtId="0" fontId="2" fillId="0" borderId="7" xfId="1" applyBorder="1" applyAlignment="1">
      <alignment horizontal="center" wrapText="1"/>
    </xf>
    <xf numFmtId="0" fontId="2" fillId="0" borderId="0" xfId="1" applyAlignment="1">
      <alignment horizontal="center"/>
    </xf>
    <xf numFmtId="0" fontId="28" fillId="0" borderId="0" xfId="1" applyFont="1" applyAlignment="1">
      <alignment vertical="center" wrapText="1"/>
    </xf>
    <xf numFmtId="0" fontId="2" fillId="0" borderId="0" xfId="1" applyAlignment="1">
      <alignment horizontal="right" vertical="center" wrapText="1"/>
    </xf>
    <xf numFmtId="3" fontId="17" fillId="0" borderId="0" xfId="1" applyNumberFormat="1" applyFont="1" applyAlignment="1">
      <alignment horizontal="right" vertical="center" wrapText="1"/>
    </xf>
    <xf numFmtId="0" fontId="2" fillId="0" borderId="0" xfId="1" applyAlignment="1">
      <alignment horizontal="right" vertical="top" wrapText="1"/>
    </xf>
    <xf numFmtId="0" fontId="17" fillId="0" borderId="0" xfId="1" applyFont="1" applyAlignment="1">
      <alignment vertical="center"/>
    </xf>
    <xf numFmtId="0" fontId="29" fillId="0" borderId="0" xfId="1" applyFont="1" applyAlignment="1">
      <alignment horizontal="left" vertical="center" wrapText="1"/>
    </xf>
    <xf numFmtId="3" fontId="30" fillId="0" borderId="0" xfId="1" applyNumberFormat="1" applyFont="1" applyAlignment="1">
      <alignment horizontal="right"/>
    </xf>
    <xf numFmtId="3" fontId="17" fillId="0" borderId="0" xfId="1" applyNumberFormat="1" applyFont="1" applyAlignment="1">
      <alignment horizontal="right" vertical="center"/>
    </xf>
    <xf numFmtId="166" fontId="2" fillId="0" borderId="0" xfId="1" applyNumberFormat="1"/>
    <xf numFmtId="165" fontId="2" fillId="0" borderId="1" xfId="1" applyNumberFormat="1" applyBorder="1" applyAlignment="1">
      <alignment horizontal="center"/>
    </xf>
    <xf numFmtId="165" fontId="2" fillId="0" borderId="0" xfId="1" applyNumberFormat="1" applyAlignment="1">
      <alignment horizontal="center"/>
    </xf>
    <xf numFmtId="165" fontId="2" fillId="0" borderId="0" xfId="1" applyNumberFormat="1" applyAlignment="1">
      <alignment horizontal="center"/>
    </xf>
    <xf numFmtId="165" fontId="31" fillId="0" borderId="0" xfId="1" applyNumberFormat="1" applyFont="1"/>
    <xf numFmtId="0" fontId="31" fillId="0" borderId="0" xfId="1" applyFont="1"/>
    <xf numFmtId="0" fontId="17" fillId="0" borderId="0" xfId="1" applyFont="1"/>
    <xf numFmtId="3" fontId="17" fillId="0" borderId="0" xfId="1" applyNumberFormat="1" applyFont="1" applyAlignment="1">
      <alignment horizontal="left"/>
    </xf>
    <xf numFmtId="0" fontId="17" fillId="0" borderId="0" xfId="1" applyFont="1" applyAlignment="1">
      <alignment horizontal="left"/>
    </xf>
    <xf numFmtId="165" fontId="2" fillId="0" borderId="7" xfId="1" applyNumberFormat="1" applyBorder="1" applyAlignment="1">
      <alignment horizontal="center" wrapText="1"/>
    </xf>
    <xf numFmtId="3" fontId="17" fillId="0" borderId="7" xfId="1" applyNumberFormat="1" applyFont="1" applyBorder="1" applyAlignment="1">
      <alignment horizontal="center" vertical="center" wrapText="1"/>
    </xf>
    <xf numFmtId="3" fontId="17" fillId="0" borderId="0" xfId="1" applyNumberFormat="1" applyFont="1" applyAlignment="1">
      <alignment horizontal="center" wrapText="1"/>
    </xf>
    <xf numFmtId="3" fontId="17" fillId="0" borderId="7" xfId="1" applyNumberFormat="1" applyFont="1" applyBorder="1" applyAlignment="1">
      <alignment horizontal="center"/>
    </xf>
    <xf numFmtId="0" fontId="32" fillId="0" borderId="0" xfId="0" applyFont="1" applyAlignment="1">
      <alignment horizontal="center" vertical="center"/>
    </xf>
    <xf numFmtId="0" fontId="30" fillId="0" borderId="0" xfId="0" applyFont="1" applyAlignment="1">
      <alignment vertical="center"/>
    </xf>
    <xf numFmtId="0" fontId="10" fillId="0" borderId="0" xfId="0" applyFont="1" applyAlignment="1">
      <alignment vertical="center"/>
    </xf>
    <xf numFmtId="0" fontId="32"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33" fillId="0" borderId="0" xfId="0" applyFont="1" applyAlignment="1">
      <alignment vertical="center"/>
    </xf>
  </cellXfs>
  <cellStyles count="3">
    <cellStyle name="Normal" xfId="0" builtinId="0"/>
    <cellStyle name="Normal 2" xfId="1" xr:uid="{00000000-0005-0000-0000-000001000000}"/>
    <cellStyle name="Normal 3" xfId="2" xr:uid="{4D624673-D028-462A-82ED-97CBB77382EB}"/>
  </cellStyles>
  <dxfs count="4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2020</a:t>
            </a:r>
          </a:p>
        </c:rich>
      </c:tx>
      <c:layout>
        <c:manualLayout>
          <c:xMode val="edge"/>
          <c:yMode val="edge"/>
          <c:x val="0.2580325000358562"/>
          <c:y val="4.26962952841307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9860284995932312"/>
          <c:y val="0.20913545502629663"/>
          <c:w val="0.43745704998656376"/>
          <c:h val="0.73428061036096726"/>
        </c:manualLayout>
      </c:layout>
      <c:pie3DChart>
        <c:varyColors val="1"/>
        <c:ser>
          <c:idx val="3"/>
          <c:order val="0"/>
          <c:dPt>
            <c:idx val="0"/>
            <c:bubble3D val="0"/>
            <c:spPr>
              <a:solidFill>
                <a:schemeClr val="accent2">
                  <a:lumMod val="40000"/>
                  <a:lumOff val="60000"/>
                </a:schemeClr>
              </a:solidFill>
            </c:spPr>
            <c:extLst>
              <c:ext xmlns:c16="http://schemas.microsoft.com/office/drawing/2014/chart" uri="{C3380CC4-5D6E-409C-BE32-E72D297353CC}">
                <c16:uniqueId val="{00000000-498A-4505-AA18-8321E0B9706F}"/>
              </c:ext>
            </c:extLst>
          </c:dPt>
          <c:dPt>
            <c:idx val="1"/>
            <c:bubble3D val="0"/>
            <c:spPr>
              <a:solidFill>
                <a:schemeClr val="accent1">
                  <a:lumMod val="75000"/>
                </a:schemeClr>
              </a:solidFill>
            </c:spPr>
            <c:extLst>
              <c:ext xmlns:c16="http://schemas.microsoft.com/office/drawing/2014/chart" uri="{C3380CC4-5D6E-409C-BE32-E72D297353CC}">
                <c16:uniqueId val="{00000001-498A-4505-AA18-8321E0B9706F}"/>
              </c:ext>
            </c:extLst>
          </c:dPt>
          <c:dPt>
            <c:idx val="2"/>
            <c:bubble3D val="0"/>
            <c:spPr>
              <a:solidFill>
                <a:schemeClr val="tx2">
                  <a:lumMod val="20000"/>
                  <a:lumOff val="80000"/>
                </a:schemeClr>
              </a:solidFill>
            </c:spPr>
            <c:extLst>
              <c:ext xmlns:c16="http://schemas.microsoft.com/office/drawing/2014/chart" uri="{C3380CC4-5D6E-409C-BE32-E72D297353CC}">
                <c16:uniqueId val="{00000002-498A-4505-AA18-8321E0B9706F}"/>
              </c:ext>
            </c:extLst>
          </c:dPt>
          <c:dLbls>
            <c:dLbl>
              <c:idx val="0"/>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498A-4505-AA18-8321E0B9706F}"/>
                </c:ext>
              </c:extLst>
            </c:dLbl>
            <c:dLbl>
              <c:idx val="1"/>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98A-4505-AA18-8321E0B9706F}"/>
                </c:ext>
              </c:extLst>
            </c:dLbl>
            <c:dLbl>
              <c:idx val="2"/>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498A-4505-AA18-8321E0B9706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'GI-1'!$B$3:$D$3</c:f>
              <c:strCache>
                <c:ptCount val="3"/>
                <c:pt idx="0">
                  <c:v>De Apoyo</c:v>
                </c:pt>
                <c:pt idx="1">
                  <c:v>Docente</c:v>
                </c:pt>
                <c:pt idx="2">
                  <c:v>Administración </c:v>
                </c:pt>
              </c:strCache>
            </c:strRef>
          </c:cat>
          <c:val>
            <c:numRef>
              <c:f>'GI-1'!$B$4:$D$4</c:f>
              <c:numCache>
                <c:formatCode>#,##0.00</c:formatCode>
                <c:ptCount val="3"/>
                <c:pt idx="0">
                  <c:v>34.799999999999997</c:v>
                </c:pt>
                <c:pt idx="1">
                  <c:v>32.97</c:v>
                </c:pt>
                <c:pt idx="2">
                  <c:v>32.24</c:v>
                </c:pt>
              </c:numCache>
            </c:numRef>
          </c:val>
          <c:extLst>
            <c:ext xmlns:c16="http://schemas.microsoft.com/office/drawing/2014/chart" uri="{C3380CC4-5D6E-409C-BE32-E72D297353CC}">
              <c16:uniqueId val="{00000003-498A-4505-AA18-8321E0B9706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2020</a:t>
            </a:r>
          </a:p>
        </c:rich>
      </c:tx>
      <c:layout>
        <c:manualLayout>
          <c:xMode val="edge"/>
          <c:yMode val="edge"/>
          <c:x val="0.22951582867783984"/>
          <c:y val="3.0534410471418347E-2"/>
        </c:manualLayout>
      </c:layout>
      <c:overlay val="0"/>
      <c:spPr>
        <a:noFill/>
        <a:ln w="25400">
          <a:noFill/>
        </a:ln>
      </c:spPr>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9860284995932312"/>
          <c:y val="0.21077818516960189"/>
          <c:w val="0.43737333939989431"/>
          <c:h val="0.73263789545390789"/>
        </c:manualLayout>
      </c:layout>
      <c:pie3DChart>
        <c:varyColors val="1"/>
        <c:ser>
          <c:idx val="3"/>
          <c:order val="0"/>
          <c:explosion val="3"/>
          <c:dPt>
            <c:idx val="0"/>
            <c:bubble3D val="0"/>
            <c:spPr>
              <a:gradFill flip="none" rotWithShape="1">
                <a:gsLst>
                  <a:gs pos="0">
                    <a:srgbClr val="FFFF00">
                      <a:tint val="66000"/>
                      <a:satMod val="160000"/>
                    </a:srgbClr>
                  </a:gs>
                  <a:gs pos="50000">
                    <a:srgbClr val="FFFF00">
                      <a:tint val="44500"/>
                      <a:satMod val="160000"/>
                    </a:srgbClr>
                  </a:gs>
                  <a:gs pos="100000">
                    <a:srgbClr val="FFFF00">
                      <a:tint val="23500"/>
                      <a:satMod val="160000"/>
                    </a:srgbClr>
                  </a:gs>
                </a:gsLst>
                <a:path path="circle">
                  <a:fillToRect l="50000" t="50000" r="50000" b="50000"/>
                </a:path>
                <a:tileRect/>
              </a:gradFill>
            </c:spPr>
            <c:extLst>
              <c:ext xmlns:c16="http://schemas.microsoft.com/office/drawing/2014/chart" uri="{C3380CC4-5D6E-409C-BE32-E72D297353CC}">
                <c16:uniqueId val="{00000001-5AA2-4288-84E6-BC671D3A15F6}"/>
              </c:ext>
            </c:extLst>
          </c:dPt>
          <c:dPt>
            <c:idx val="1"/>
            <c:bubble3D val="0"/>
            <c:spPr>
              <a:gradFill flip="none" rotWithShape="1">
                <a:gsLst>
                  <a:gs pos="0">
                    <a:srgbClr val="92D050">
                      <a:tint val="66000"/>
                      <a:satMod val="160000"/>
                    </a:srgbClr>
                  </a:gs>
                  <a:gs pos="50000">
                    <a:srgbClr val="92D050">
                      <a:tint val="44500"/>
                      <a:satMod val="160000"/>
                    </a:srgbClr>
                  </a:gs>
                  <a:gs pos="100000">
                    <a:srgbClr val="92D050">
                      <a:tint val="23500"/>
                      <a:satMod val="160000"/>
                    </a:srgbClr>
                  </a:gs>
                </a:gsLst>
                <a:path path="circle">
                  <a:fillToRect l="50000" t="50000" r="50000" b="50000"/>
                </a:path>
                <a:tileRect/>
              </a:gradFill>
            </c:spPr>
            <c:extLst>
              <c:ext xmlns:c16="http://schemas.microsoft.com/office/drawing/2014/chart" uri="{C3380CC4-5D6E-409C-BE32-E72D297353CC}">
                <c16:uniqueId val="{00000003-5AA2-4288-84E6-BC671D3A15F6}"/>
              </c:ext>
            </c:extLst>
          </c:dPt>
          <c:dPt>
            <c:idx val="2"/>
            <c:bubble3D val="0"/>
            <c:spPr>
              <a:gradFill flip="none" rotWithShape="1">
                <a:gsLst>
                  <a:gs pos="0">
                    <a:srgbClr val="FFC000">
                      <a:tint val="66000"/>
                      <a:satMod val="160000"/>
                    </a:srgbClr>
                  </a:gs>
                  <a:gs pos="50000">
                    <a:srgbClr val="FFC000">
                      <a:tint val="44500"/>
                      <a:satMod val="160000"/>
                    </a:srgbClr>
                  </a:gs>
                  <a:gs pos="100000">
                    <a:srgbClr val="FFC000">
                      <a:tint val="23500"/>
                      <a:satMod val="160000"/>
                    </a:srgbClr>
                  </a:gs>
                </a:gsLst>
                <a:lin ang="10800000" scaled="1"/>
                <a:tileRect/>
              </a:gradFill>
            </c:spPr>
            <c:extLst>
              <c:ext xmlns:c16="http://schemas.microsoft.com/office/drawing/2014/chart" uri="{C3380CC4-5D6E-409C-BE32-E72D297353CC}">
                <c16:uniqueId val="{00000005-5AA2-4288-84E6-BC671D3A15F6}"/>
              </c:ext>
            </c:extLst>
          </c:dPt>
          <c:dPt>
            <c:idx val="3"/>
            <c:bubble3D val="0"/>
            <c:spPr>
              <a:gradFill flip="none" rotWithShape="1">
                <a:gsLst>
                  <a:gs pos="0">
                    <a:srgbClr val="0070C0">
                      <a:tint val="66000"/>
                      <a:satMod val="160000"/>
                    </a:srgbClr>
                  </a:gs>
                  <a:gs pos="50000">
                    <a:srgbClr val="0070C0">
                      <a:tint val="44500"/>
                      <a:satMod val="160000"/>
                    </a:srgbClr>
                  </a:gs>
                  <a:gs pos="100000">
                    <a:srgbClr val="0070C0">
                      <a:tint val="23500"/>
                      <a:satMod val="160000"/>
                    </a:srgbClr>
                  </a:gs>
                </a:gsLst>
                <a:lin ang="0" scaled="1"/>
                <a:tileRect/>
              </a:gradFill>
              <a:ln>
                <a:solidFill>
                  <a:schemeClr val="bg2">
                    <a:lumMod val="75000"/>
                  </a:schemeClr>
                </a:solidFill>
              </a:ln>
            </c:spPr>
            <c:extLst>
              <c:ext xmlns:c16="http://schemas.microsoft.com/office/drawing/2014/chart" uri="{C3380CC4-5D6E-409C-BE32-E72D297353CC}">
                <c16:uniqueId val="{00000007-5AA2-4288-84E6-BC671D3A15F6}"/>
              </c:ext>
            </c:extLst>
          </c:dPt>
          <c:dPt>
            <c:idx val="4"/>
            <c:bubble3D val="0"/>
            <c:spPr>
              <a:solidFill>
                <a:srgbClr val="FFCC99"/>
              </a:solidFill>
            </c:spPr>
            <c:extLst>
              <c:ext xmlns:c16="http://schemas.microsoft.com/office/drawing/2014/chart" uri="{C3380CC4-5D6E-409C-BE32-E72D297353CC}">
                <c16:uniqueId val="{00000009-5AA2-4288-84E6-BC671D3A15F6}"/>
              </c:ext>
            </c:extLst>
          </c:dPt>
          <c:dLbls>
            <c:numFmt formatCode="0.00%" sourceLinked="0"/>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('GI-2'!$B$3,'GI-2'!$C$3,'GI-2'!$D$3,'GI-2'!$E$3,'GI-2'!$F$3)</c:f>
              <c:strCache>
                <c:ptCount val="5"/>
                <c:pt idx="0">
                  <c:v>Activos</c:v>
                </c:pt>
                <c:pt idx="1">
                  <c:v>Nuevos</c:v>
                </c:pt>
                <c:pt idx="2">
                  <c:v>Terminados</c:v>
                </c:pt>
                <c:pt idx="3">
                  <c:v>Ampliaciones</c:v>
                </c:pt>
                <c:pt idx="4">
                  <c:v>Otros</c:v>
                </c:pt>
              </c:strCache>
            </c:strRef>
          </c:cat>
          <c:val>
            <c:numRef>
              <c:f>('GI-2'!$B$4,'GI-2'!$C$4,'GI-2'!$D$4,'GI-2'!$E$4,'GI-2'!$F$4)</c:f>
              <c:numCache>
                <c:formatCode>#,##0</c:formatCode>
                <c:ptCount val="5"/>
                <c:pt idx="0">
                  <c:v>1862</c:v>
                </c:pt>
                <c:pt idx="1">
                  <c:v>505</c:v>
                </c:pt>
                <c:pt idx="2">
                  <c:v>445</c:v>
                </c:pt>
                <c:pt idx="3">
                  <c:v>605</c:v>
                </c:pt>
                <c:pt idx="4">
                  <c:v>93</c:v>
                </c:pt>
              </c:numCache>
            </c:numRef>
          </c:val>
          <c:extLst>
            <c:ext xmlns:c16="http://schemas.microsoft.com/office/drawing/2014/chart" uri="{C3380CC4-5D6E-409C-BE32-E72D297353CC}">
              <c16:uniqueId val="{0000000A-5AA2-4288-84E6-BC671D3A15F6}"/>
            </c:ext>
          </c:extLst>
        </c:ser>
        <c:dLbls>
          <c:showLegendKey val="0"/>
          <c:showVal val="0"/>
          <c:showCatName val="0"/>
          <c:showSerName val="0"/>
          <c:showPercent val="0"/>
          <c:showBubbleSize val="0"/>
          <c:showLeaderLines val="0"/>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2020</a:t>
            </a:r>
          </a:p>
        </c:rich>
      </c:tx>
      <c:layout>
        <c:manualLayout>
          <c:xMode val="edge"/>
          <c:yMode val="edge"/>
          <c:x val="0.25837990150896689"/>
          <c:y val="2.8901809459248057E-2"/>
        </c:manualLayout>
      </c:layout>
      <c:overlay val="0"/>
      <c:spPr>
        <a:noFill/>
        <a:ln w="25400">
          <a:noFill/>
        </a:ln>
      </c:spPr>
    </c:title>
    <c:autoTitleDeleted val="0"/>
    <c:view3D>
      <c:rotX val="75"/>
      <c:rotY val="50"/>
      <c:rAngAx val="0"/>
      <c:perspective val="0"/>
    </c:view3D>
    <c:floor>
      <c:thickness val="0"/>
    </c:floor>
    <c:sideWall>
      <c:thickness val="0"/>
    </c:sideWall>
    <c:backWall>
      <c:thickness val="0"/>
    </c:backWall>
    <c:plotArea>
      <c:layout>
        <c:manualLayout>
          <c:layoutTarget val="inner"/>
          <c:xMode val="edge"/>
          <c:yMode val="edge"/>
          <c:x val="0.23923282525464135"/>
          <c:y val="0.1429617076011194"/>
          <c:w val="0.49496837916111203"/>
          <c:h val="0.82876849003146125"/>
        </c:manualLayout>
      </c:layout>
      <c:pie3DChart>
        <c:varyColors val="1"/>
        <c:ser>
          <c:idx val="3"/>
          <c:order val="0"/>
          <c:dPt>
            <c:idx val="0"/>
            <c:bubble3D val="0"/>
            <c:explosion val="9"/>
            <c:spPr>
              <a:solidFill>
                <a:schemeClr val="accent6">
                  <a:lumMod val="60000"/>
                  <a:lumOff val="40000"/>
                </a:schemeClr>
              </a:solidFill>
            </c:spPr>
            <c:extLst>
              <c:ext xmlns:c16="http://schemas.microsoft.com/office/drawing/2014/chart" uri="{C3380CC4-5D6E-409C-BE32-E72D297353CC}">
                <c16:uniqueId val="{00000001-5F48-46E4-BC5F-304A7F649243}"/>
              </c:ext>
            </c:extLst>
          </c:dPt>
          <c:dPt>
            <c:idx val="1"/>
            <c:bubble3D val="0"/>
            <c:explosion val="7"/>
            <c:spPr>
              <a:solidFill>
                <a:schemeClr val="tx2">
                  <a:lumMod val="40000"/>
                  <a:lumOff val="60000"/>
                </a:schemeClr>
              </a:solidFill>
            </c:spPr>
            <c:extLst>
              <c:ext xmlns:c16="http://schemas.microsoft.com/office/drawing/2014/chart" uri="{C3380CC4-5D6E-409C-BE32-E72D297353CC}">
                <c16:uniqueId val="{00000003-5F48-46E4-BC5F-304A7F649243}"/>
              </c:ext>
            </c:extLst>
          </c:dPt>
          <c:dPt>
            <c:idx val="2"/>
            <c:bubble3D val="0"/>
            <c:explosion val="18"/>
            <c:spPr>
              <a:solidFill>
                <a:srgbClr val="FFFF00"/>
              </a:solidFill>
            </c:spPr>
            <c:extLst>
              <c:ext xmlns:c16="http://schemas.microsoft.com/office/drawing/2014/chart" uri="{C3380CC4-5D6E-409C-BE32-E72D297353CC}">
                <c16:uniqueId val="{00000005-5F48-46E4-BC5F-304A7F649243}"/>
              </c:ext>
            </c:extLst>
          </c:dPt>
          <c:dLbls>
            <c:dLbl>
              <c:idx val="0"/>
              <c:layout>
                <c:manualLayout>
                  <c:x val="-2.9850746268656716E-2"/>
                  <c:y val="-2.6178010471204188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F48-46E4-BC5F-304A7F649243}"/>
                </c:ext>
              </c:extLst>
            </c:dLbl>
            <c:dLbl>
              <c:idx val="1"/>
              <c:layout>
                <c:manualLayout>
                  <c:x val="-8.2089552238805971E-2"/>
                  <c:y val="-4.0842540297646029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48-46E4-BC5F-304A7F649243}"/>
                </c:ext>
              </c:extLst>
            </c:dLbl>
            <c:dLbl>
              <c:idx val="2"/>
              <c:layout>
                <c:manualLayout>
                  <c:x val="1.1194029850746268E-2"/>
                  <c:y val="3.6649214659685861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F48-46E4-BC5F-304A7F64924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'GI-3'!$B$3:$D$3</c:f>
              <c:strCache>
                <c:ptCount val="3"/>
                <c:pt idx="0">
                  <c:v>Básica</c:v>
                </c:pt>
                <c:pt idx="1">
                  <c:v>Apliacada</c:v>
                </c:pt>
                <c:pt idx="2">
                  <c:v>Tecnológica</c:v>
                </c:pt>
              </c:strCache>
            </c:strRef>
          </c:cat>
          <c:val>
            <c:numRef>
              <c:f>'GI-3'!$B$4:$D$4</c:f>
              <c:numCache>
                <c:formatCode>General</c:formatCode>
                <c:ptCount val="3"/>
                <c:pt idx="0">
                  <c:v>97.18</c:v>
                </c:pt>
                <c:pt idx="1">
                  <c:v>2.2400000000000002</c:v>
                </c:pt>
                <c:pt idx="2">
                  <c:v>0.57999999999999996</c:v>
                </c:pt>
              </c:numCache>
            </c:numRef>
          </c:val>
          <c:extLst>
            <c:ext xmlns:c16="http://schemas.microsoft.com/office/drawing/2014/chart" uri="{C3380CC4-5D6E-409C-BE32-E72D297353CC}">
              <c16:uniqueId val="{00000006-5F48-46E4-BC5F-304A7F649243}"/>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Times New Roman"/>
                <a:ea typeface="Times New Roman"/>
                <a:cs typeface="Times New Roman"/>
              </a:defRPr>
            </a:pPr>
            <a:r>
              <a:rPr lang="es-CR"/>
              <a:t>Distribución absoluta de los Investigadores (as) que participan en los Proyectos de Investigación, según grado académico y género.  </a:t>
            </a:r>
          </a:p>
        </c:rich>
      </c:tx>
      <c:layout>
        <c:manualLayout>
          <c:xMode val="edge"/>
          <c:yMode val="edge"/>
          <c:x val="0.15471233876514101"/>
          <c:y val="7.6904942042387056E-2"/>
        </c:manualLayout>
      </c:layout>
      <c:overlay val="1"/>
      <c:spPr>
        <a:noFill/>
        <a:ln w="25400">
          <a:noFill/>
        </a:ln>
      </c:spPr>
    </c:title>
    <c:autoTitleDeleted val="0"/>
    <c:plotArea>
      <c:layout>
        <c:manualLayout>
          <c:layoutTarget val="inner"/>
          <c:xMode val="edge"/>
          <c:yMode val="edge"/>
          <c:x val="9.0082389433941076E-2"/>
          <c:y val="0.2143033439278508"/>
          <c:w val="0.87162055946215278"/>
          <c:h val="0.66240037699992638"/>
        </c:manualLayout>
      </c:layout>
      <c:barChart>
        <c:barDir val="bar"/>
        <c:grouping val="clustered"/>
        <c:varyColors val="0"/>
        <c:ser>
          <c:idx val="1"/>
          <c:order val="0"/>
          <c:tx>
            <c:strRef>
              <c:f>'GI-4'!$D$2</c:f>
              <c:strCache>
                <c:ptCount val="1"/>
                <c:pt idx="0">
                  <c:v>Hombre</c:v>
                </c:pt>
              </c:strCache>
            </c:strRef>
          </c:tx>
          <c:spPr>
            <a:solidFill>
              <a:schemeClr val="accent5">
                <a:lumMod val="40000"/>
                <a:lumOff val="60000"/>
              </a:schemeClr>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'GI-4'!$B$3:$B$6</c:f>
              <c:strCache>
                <c:ptCount val="4"/>
                <c:pt idx="0">
                  <c:v>Bachiller</c:v>
                </c:pt>
                <c:pt idx="1">
                  <c:v>Licenciado</c:v>
                </c:pt>
                <c:pt idx="2">
                  <c:v>Doctor</c:v>
                </c:pt>
                <c:pt idx="3">
                  <c:v>Master</c:v>
                </c:pt>
              </c:strCache>
            </c:strRef>
          </c:cat>
          <c:val>
            <c:numRef>
              <c:f>'GI-4'!$D$3:$D$6</c:f>
              <c:numCache>
                <c:formatCode>General</c:formatCode>
                <c:ptCount val="4"/>
                <c:pt idx="0">
                  <c:v>93</c:v>
                </c:pt>
                <c:pt idx="1">
                  <c:v>211</c:v>
                </c:pt>
                <c:pt idx="2">
                  <c:v>458</c:v>
                </c:pt>
                <c:pt idx="3">
                  <c:v>283</c:v>
                </c:pt>
              </c:numCache>
            </c:numRef>
          </c:val>
          <c:extLst>
            <c:ext xmlns:c16="http://schemas.microsoft.com/office/drawing/2014/chart" uri="{C3380CC4-5D6E-409C-BE32-E72D297353CC}">
              <c16:uniqueId val="{00000000-64C3-4987-86A7-5D55A6ACB94B}"/>
            </c:ext>
          </c:extLst>
        </c:ser>
        <c:ser>
          <c:idx val="0"/>
          <c:order val="1"/>
          <c:tx>
            <c:strRef>
              <c:f>'GI-4'!$C$2</c:f>
              <c:strCache>
                <c:ptCount val="1"/>
                <c:pt idx="0">
                  <c:v>Mujer</c:v>
                </c:pt>
              </c:strCache>
            </c:strRef>
          </c:tx>
          <c:spPr>
            <a:solidFill>
              <a:schemeClr val="accent4">
                <a:lumMod val="20000"/>
                <a:lumOff val="80000"/>
              </a:schemeClr>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'GI-4'!$B$3:$B$6</c:f>
              <c:strCache>
                <c:ptCount val="4"/>
                <c:pt idx="0">
                  <c:v>Bachiller</c:v>
                </c:pt>
                <c:pt idx="1">
                  <c:v>Licenciado</c:v>
                </c:pt>
                <c:pt idx="2">
                  <c:v>Doctor</c:v>
                </c:pt>
                <c:pt idx="3">
                  <c:v>Master</c:v>
                </c:pt>
              </c:strCache>
            </c:strRef>
          </c:cat>
          <c:val>
            <c:numRef>
              <c:f>'GI-4'!$C$3:$C$6</c:f>
              <c:numCache>
                <c:formatCode>General</c:formatCode>
                <c:ptCount val="4"/>
                <c:pt idx="0">
                  <c:v>59</c:v>
                </c:pt>
                <c:pt idx="1">
                  <c:v>200</c:v>
                </c:pt>
                <c:pt idx="2">
                  <c:v>261</c:v>
                </c:pt>
                <c:pt idx="3">
                  <c:v>316</c:v>
                </c:pt>
              </c:numCache>
            </c:numRef>
          </c:val>
          <c:extLst>
            <c:ext xmlns:c16="http://schemas.microsoft.com/office/drawing/2014/chart" uri="{C3380CC4-5D6E-409C-BE32-E72D297353CC}">
              <c16:uniqueId val="{00000001-64C3-4987-86A7-5D55A6ACB94B}"/>
            </c:ext>
          </c:extLst>
        </c:ser>
        <c:dLbls>
          <c:showLegendKey val="0"/>
          <c:showVal val="0"/>
          <c:showCatName val="0"/>
          <c:showSerName val="0"/>
          <c:showPercent val="0"/>
          <c:showBubbleSize val="0"/>
        </c:dLbls>
        <c:gapWidth val="87"/>
        <c:axId val="814602192"/>
        <c:axId val="1"/>
      </c:barChart>
      <c:catAx>
        <c:axId val="814602192"/>
        <c:scaling>
          <c:orientation val="minMax"/>
        </c:scaling>
        <c:delete val="0"/>
        <c:axPos val="l"/>
        <c:numFmt formatCode="General" sourceLinked="1"/>
        <c:majorTickMark val="out"/>
        <c:minorTickMark val="none"/>
        <c:tickLblPos val="nextTo"/>
        <c:txPr>
          <a:bodyPr rot="-2580000" vert="horz"/>
          <a:lstStyle/>
          <a:p>
            <a:pPr>
              <a:defRPr sz="900" b="0" i="0" u="none" strike="noStrike" baseline="0">
                <a:solidFill>
                  <a:srgbClr val="000000"/>
                </a:solidFill>
                <a:latin typeface="Times New Roman"/>
                <a:ea typeface="Times New Roman"/>
                <a:cs typeface="Times New Roman"/>
              </a:defRPr>
            </a:pPr>
            <a:endParaRPr lang="es-CR"/>
          </a:p>
        </c:txPr>
        <c:crossAx val="1"/>
        <c:crosses val="autoZero"/>
        <c:auto val="1"/>
        <c:lblAlgn val="ctr"/>
        <c:lblOffset val="100"/>
        <c:noMultiLvlLbl val="0"/>
      </c:catAx>
      <c:valAx>
        <c:axId val="1"/>
        <c:scaling>
          <c:orientation val="minMax"/>
          <c:max val="460"/>
          <c:min val="0"/>
        </c:scaling>
        <c:delete val="0"/>
        <c:axPos val="b"/>
        <c:majorGridlines>
          <c:spPr>
            <a:ln>
              <a:solidFill>
                <a:schemeClr val="bg1">
                  <a:lumMod val="65000"/>
                </a:schemeClr>
              </a:solidFill>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814602192"/>
        <c:crosses val="autoZero"/>
        <c:crossBetween val="between"/>
        <c:majorUnit val="20"/>
      </c:valAx>
      <c:spPr>
        <a:ln>
          <a:solidFill>
            <a:schemeClr val="bg1">
              <a:lumMod val="65000"/>
            </a:schemeClr>
          </a:solidFill>
        </a:ln>
      </c:spPr>
    </c:plotArea>
    <c:legend>
      <c:legendPos val="r"/>
      <c:layout>
        <c:manualLayout>
          <c:xMode val="edge"/>
          <c:yMode val="edge"/>
          <c:x val="0.78879498377430812"/>
          <c:y val="0.9389483469288008"/>
          <c:w val="0.13503100569695783"/>
          <c:h val="3.4905143008505606E-2"/>
        </c:manualLayout>
      </c:layout>
      <c:overlay val="0"/>
      <c:spPr>
        <a:ln cap="rnd">
          <a:solidFill>
            <a:schemeClr val="bg1">
              <a:lumMod val="65000"/>
            </a:schemeClr>
          </a:solidFill>
        </a:ln>
      </c:spPr>
      <c:txPr>
        <a:bodyPr/>
        <a:lstStyle/>
        <a:p>
          <a:pPr>
            <a:defRPr sz="630"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2020</a:t>
            </a:r>
          </a:p>
        </c:rich>
      </c:tx>
      <c:layout>
        <c:manualLayout>
          <c:xMode val="edge"/>
          <c:yMode val="edge"/>
          <c:x val="0.25173841375364409"/>
          <c:y val="2.8517060367454067E-2"/>
        </c:manualLayout>
      </c:layout>
      <c:overlay val="0"/>
      <c:spPr>
        <a:noFill/>
        <a:ln w="25400">
          <a:noFill/>
        </a:ln>
      </c:spPr>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9860284995932312"/>
          <c:y val="0.21077818516960189"/>
          <c:w val="0.43737333939989431"/>
          <c:h val="0.73263789545390789"/>
        </c:manualLayout>
      </c:layout>
      <c:pie3DChart>
        <c:varyColors val="1"/>
        <c:ser>
          <c:idx val="3"/>
          <c:order val="0"/>
          <c:explosion val="1"/>
          <c:dPt>
            <c:idx val="0"/>
            <c:bubble3D val="0"/>
            <c:explosion val="0"/>
            <c:spPr>
              <a:solidFill>
                <a:srgbClr val="CCCCFF"/>
              </a:solidFill>
            </c:spPr>
            <c:extLst>
              <c:ext xmlns:c16="http://schemas.microsoft.com/office/drawing/2014/chart" uri="{C3380CC4-5D6E-409C-BE32-E72D297353CC}">
                <c16:uniqueId val="{00000001-459E-4876-B605-3BB0939C8326}"/>
              </c:ext>
            </c:extLst>
          </c:dPt>
          <c:dPt>
            <c:idx val="1"/>
            <c:bubble3D val="0"/>
            <c:explosion val="0"/>
            <c:spPr>
              <a:solidFill>
                <a:srgbClr val="CCECFF"/>
              </a:solidFill>
            </c:spPr>
            <c:extLst>
              <c:ext xmlns:c16="http://schemas.microsoft.com/office/drawing/2014/chart" uri="{C3380CC4-5D6E-409C-BE32-E72D297353CC}">
                <c16:uniqueId val="{00000003-459E-4876-B605-3BB0939C8326}"/>
              </c:ext>
            </c:extLst>
          </c:dPt>
          <c:dPt>
            <c:idx val="2"/>
            <c:bubble3D val="0"/>
            <c:spPr>
              <a:solidFill>
                <a:srgbClr val="FFFFCC"/>
              </a:solidFill>
            </c:spPr>
            <c:extLst>
              <c:ext xmlns:c16="http://schemas.microsoft.com/office/drawing/2014/chart" uri="{C3380CC4-5D6E-409C-BE32-E72D297353CC}">
                <c16:uniqueId val="{00000005-459E-4876-B605-3BB0939C8326}"/>
              </c:ext>
            </c:extLst>
          </c:dPt>
          <c:dPt>
            <c:idx val="3"/>
            <c:bubble3D val="0"/>
            <c:explosion val="0"/>
            <c:spPr>
              <a:solidFill>
                <a:srgbClr val="99FF99"/>
              </a:solidFill>
              <a:ln>
                <a:solidFill>
                  <a:schemeClr val="bg2">
                    <a:lumMod val="75000"/>
                  </a:schemeClr>
                </a:solidFill>
              </a:ln>
            </c:spPr>
            <c:extLst>
              <c:ext xmlns:c16="http://schemas.microsoft.com/office/drawing/2014/chart" uri="{C3380CC4-5D6E-409C-BE32-E72D297353CC}">
                <c16:uniqueId val="{00000007-459E-4876-B605-3BB0939C8326}"/>
              </c:ext>
            </c:extLst>
          </c:dPt>
          <c:dPt>
            <c:idx val="4"/>
            <c:bubble3D val="0"/>
            <c:explosion val="0"/>
            <c:spPr>
              <a:solidFill>
                <a:srgbClr val="FFCC99"/>
              </a:solidFill>
            </c:spPr>
            <c:extLst>
              <c:ext xmlns:c16="http://schemas.microsoft.com/office/drawing/2014/chart" uri="{C3380CC4-5D6E-409C-BE32-E72D297353CC}">
                <c16:uniqueId val="{00000009-459E-4876-B605-3BB0939C8326}"/>
              </c:ext>
            </c:extLst>
          </c:dPt>
          <c:dLbls>
            <c:dLbl>
              <c:idx val="1"/>
              <c:layout>
                <c:manualLayout>
                  <c:x val="5.5631363186694847E-3"/>
                  <c:y val="-7.6045627376425855E-3"/>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459E-4876-B605-3BB0939C8326}"/>
                </c:ext>
              </c:extLst>
            </c:dLbl>
            <c:dLbl>
              <c:idx val="2"/>
              <c:layout>
                <c:manualLayout>
                  <c:x val="1.1126564673157162E-2"/>
                  <c:y val="1.5209125475285171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459E-4876-B605-3BB0939C8326}"/>
                </c:ext>
              </c:extLst>
            </c:dLbl>
            <c:dLbl>
              <c:idx val="3"/>
              <c:layout>
                <c:manualLayout>
                  <c:x val="-5.8018418112960792E-3"/>
                  <c:y val="2.3211858133117935E-2"/>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459E-4876-B605-3BB0939C8326}"/>
                </c:ext>
              </c:extLst>
            </c:dLbl>
            <c:dLbl>
              <c:idx val="4"/>
              <c:layout>
                <c:manualLayout>
                  <c:x val="3.7036890717380054E-2"/>
                  <c:y val="-8.810653476007806E-3"/>
                </c:manualLayout>
              </c:layout>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459E-4876-B605-3BB0939C832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('GI-5'!$B$3,'GI-5'!$C$3,'GI-5'!$D$3,'GI-5'!$E$3,'GI-5'!$F$3)</c:f>
              <c:strCache>
                <c:ptCount val="5"/>
                <c:pt idx="0">
                  <c:v>Otros Servicios</c:v>
                </c:pt>
                <c:pt idx="1">
                  <c:v>Circulación </c:v>
                </c:pt>
                <c:pt idx="2">
                  <c:v>Referencia</c:v>
                </c:pt>
                <c:pt idx="3">
                  <c:v>Audiovisuales</c:v>
                </c:pt>
                <c:pt idx="4">
                  <c:v>Serv. Administrativos</c:v>
                </c:pt>
              </c:strCache>
            </c:strRef>
          </c:cat>
          <c:val>
            <c:numRef>
              <c:f>('GI-5'!$B$4,'GI-5'!$C$4,'GI-5'!$D$4,'GI-5'!$E$4,'GI-5'!$F$4)</c:f>
              <c:numCache>
                <c:formatCode>#\ ##0</c:formatCode>
                <c:ptCount val="5"/>
                <c:pt idx="0">
                  <c:v>219287</c:v>
                </c:pt>
                <c:pt idx="1">
                  <c:v>67186</c:v>
                </c:pt>
                <c:pt idx="2">
                  <c:v>48406</c:v>
                </c:pt>
                <c:pt idx="3">
                  <c:v>11277</c:v>
                </c:pt>
                <c:pt idx="4">
                  <c:v>10566</c:v>
                </c:pt>
              </c:numCache>
            </c:numRef>
          </c:val>
          <c:extLst>
            <c:ext xmlns:c16="http://schemas.microsoft.com/office/drawing/2014/chart" uri="{C3380CC4-5D6E-409C-BE32-E72D297353CC}">
              <c16:uniqueId val="{0000000A-459E-4876-B605-3BB0939C8326}"/>
            </c:ext>
          </c:extLst>
        </c:ser>
        <c:dLbls>
          <c:showLegendKey val="0"/>
          <c:showVal val="0"/>
          <c:showCatName val="0"/>
          <c:showSerName val="0"/>
          <c:showPercent val="0"/>
          <c:showBubbleSize val="0"/>
          <c:showLeaderLines val="0"/>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200025</xdr:colOff>
      <xdr:row>5</xdr:row>
      <xdr:rowOff>123825</xdr:rowOff>
    </xdr:from>
    <xdr:to>
      <xdr:col>12</xdr:col>
      <xdr:colOff>314325</xdr:colOff>
      <xdr:row>42</xdr:row>
      <xdr:rowOff>104775</xdr:rowOff>
    </xdr:to>
    <xdr:graphicFrame macro="">
      <xdr:nvGraphicFramePr>
        <xdr:cNvPr id="18491" name="2 Gráfico">
          <a:extLst>
            <a:ext uri="{FF2B5EF4-FFF2-40B4-BE49-F238E27FC236}">
              <a16:creationId xmlns:a16="http://schemas.microsoft.com/office/drawing/2014/main" id="{65F2046A-3652-44F5-BE99-2D72A3594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0.68688</cdr:x>
      <cdr:y>0.50483</cdr:y>
    </cdr:from>
    <cdr:to>
      <cdr:x>0.78853</cdr:x>
      <cdr:y>0.54866</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0.03201</cdr:x>
      <cdr:y>0.90275</cdr:y>
    </cdr:from>
    <cdr:to>
      <cdr:x>0.25373</cdr:x>
      <cdr:y>0.97713</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I-8</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0.01524</cdr:x>
      <cdr:y>0.02075</cdr:y>
    </cdr:from>
    <cdr:to>
      <cdr:x>0.23233</cdr:x>
      <cdr:y>0.08374</cdr:y>
    </cdr:to>
    <cdr:sp macro="" textlink="">
      <cdr:nvSpPr>
        <cdr:cNvPr id="6" name="5 CuadroTexto"/>
        <cdr:cNvSpPr txBox="1"/>
      </cdr:nvSpPr>
      <cdr:spPr>
        <a:xfrm xmlns:a="http://schemas.openxmlformats.org/drawingml/2006/main">
          <a:off x="103798" y="106692"/>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I-5</a:t>
          </a:r>
        </a:p>
      </cdr:txBody>
    </cdr:sp>
  </cdr:relSizeAnchor>
  <cdr:relSizeAnchor xmlns:cdr="http://schemas.openxmlformats.org/drawingml/2006/chartDrawing">
    <cdr:from>
      <cdr:x>0.18506</cdr:x>
      <cdr:y>0.09647</cdr:y>
    </cdr:from>
    <cdr:to>
      <cdr:x>0.97639</cdr:x>
      <cdr:y>0.17484</cdr:y>
    </cdr:to>
    <cdr:sp macro="" textlink="">
      <cdr:nvSpPr>
        <cdr:cNvPr id="7" name="6 CuadroTexto"/>
        <cdr:cNvSpPr txBox="1"/>
      </cdr:nvSpPr>
      <cdr:spPr>
        <a:xfrm xmlns:a="http://schemas.openxmlformats.org/drawingml/2006/main">
          <a:off x="1259007" y="484534"/>
          <a:ext cx="5437091" cy="395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800">
              <a:latin typeface="Times New Roman" pitchFamily="18" charset="0"/>
              <a:cs typeface="Times New Roman" pitchFamily="18" charset="0"/>
            </a:rPr>
            <a:t>Número de usuarios atendidos,</a:t>
          </a:r>
          <a:r>
            <a:rPr lang="es-ES" sz="1800" baseline="0">
              <a:latin typeface="Times New Roman" pitchFamily="18" charset="0"/>
              <a:cs typeface="Times New Roman" pitchFamily="18" charset="0"/>
            </a:rPr>
            <a:t> según tipo de servicio.</a:t>
          </a:r>
          <a:endParaRPr lang="es-ES" sz="1800">
            <a:latin typeface="Times New Roman" pitchFamily="18" charset="0"/>
            <a:cs typeface="Times New Roman" pitchFamily="18"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485775</xdr:colOff>
      <xdr:row>4</xdr:row>
      <xdr:rowOff>9525</xdr:rowOff>
    </xdr:from>
    <xdr:to>
      <xdr:col>0</xdr:col>
      <xdr:colOff>981075</xdr:colOff>
      <xdr:row>8</xdr:row>
      <xdr:rowOff>9525</xdr:rowOff>
    </xdr:to>
    <xdr:sp macro="" textlink="">
      <xdr:nvSpPr>
        <xdr:cNvPr id="2" name="Line 5">
          <a:extLst>
            <a:ext uri="{FF2B5EF4-FFF2-40B4-BE49-F238E27FC236}">
              <a16:creationId xmlns:a16="http://schemas.microsoft.com/office/drawing/2014/main" id="{0731A68F-E9F0-4FC7-8C93-E9D9438C01BB}"/>
            </a:ext>
          </a:extLst>
        </xdr:cNvPr>
        <xdr:cNvSpPr>
          <a:spLocks noChangeShapeType="1"/>
        </xdr:cNvSpPr>
      </xdr:nvSpPr>
      <xdr:spPr bwMode="auto">
        <a:xfrm>
          <a:off x="485775" y="771525"/>
          <a:ext cx="276225" cy="762000"/>
        </a:xfrm>
        <a:prstGeom prst="line">
          <a:avLst/>
        </a:prstGeom>
        <a:noFill/>
        <a:ln w="9525">
          <a:solidFill>
            <a:srgbClr val="000000"/>
          </a:solidFill>
          <a:round/>
          <a:headEnd/>
          <a:tailEnd/>
        </a:ln>
      </xdr:spPr>
    </xdr:sp>
    <xdr:clientData/>
  </xdr:twoCellAnchor>
  <xdr:twoCellAnchor>
    <xdr:from>
      <xdr:col>0</xdr:col>
      <xdr:colOff>485775</xdr:colOff>
      <xdr:row>112</xdr:row>
      <xdr:rowOff>9525</xdr:rowOff>
    </xdr:from>
    <xdr:to>
      <xdr:col>0</xdr:col>
      <xdr:colOff>981075</xdr:colOff>
      <xdr:row>116</xdr:row>
      <xdr:rowOff>9525</xdr:rowOff>
    </xdr:to>
    <xdr:sp macro="" textlink="">
      <xdr:nvSpPr>
        <xdr:cNvPr id="3" name="Line 6">
          <a:extLst>
            <a:ext uri="{FF2B5EF4-FFF2-40B4-BE49-F238E27FC236}">
              <a16:creationId xmlns:a16="http://schemas.microsoft.com/office/drawing/2014/main" id="{A1FA0DCF-8BFD-4FF9-83ED-33C3D924D20A}"/>
            </a:ext>
          </a:extLst>
        </xdr:cNvPr>
        <xdr:cNvSpPr>
          <a:spLocks noChangeShapeType="1"/>
        </xdr:cNvSpPr>
      </xdr:nvSpPr>
      <xdr:spPr bwMode="auto">
        <a:xfrm>
          <a:off x="485775" y="21345525"/>
          <a:ext cx="276225" cy="762000"/>
        </a:xfrm>
        <a:prstGeom prst="line">
          <a:avLst/>
        </a:prstGeom>
        <a:noFill/>
        <a:ln w="9525">
          <a:solidFill>
            <a:srgbClr val="000000"/>
          </a:solidFill>
          <a:round/>
          <a:headEnd/>
          <a:tailEnd/>
        </a:ln>
      </xdr:spPr>
    </xdr:sp>
    <xdr:clientData/>
  </xdr:twoCellAnchor>
  <xdr:twoCellAnchor>
    <xdr:from>
      <xdr:col>0</xdr:col>
      <xdr:colOff>485775</xdr:colOff>
      <xdr:row>221</xdr:row>
      <xdr:rowOff>9525</xdr:rowOff>
    </xdr:from>
    <xdr:to>
      <xdr:col>0</xdr:col>
      <xdr:colOff>981075</xdr:colOff>
      <xdr:row>225</xdr:row>
      <xdr:rowOff>9525</xdr:rowOff>
    </xdr:to>
    <xdr:sp macro="" textlink="">
      <xdr:nvSpPr>
        <xdr:cNvPr id="4" name="Line 7">
          <a:extLst>
            <a:ext uri="{FF2B5EF4-FFF2-40B4-BE49-F238E27FC236}">
              <a16:creationId xmlns:a16="http://schemas.microsoft.com/office/drawing/2014/main" id="{A661FC51-57BF-4C46-9F53-8462E3CEE868}"/>
            </a:ext>
          </a:extLst>
        </xdr:cNvPr>
        <xdr:cNvSpPr>
          <a:spLocks noChangeShapeType="1"/>
        </xdr:cNvSpPr>
      </xdr:nvSpPr>
      <xdr:spPr bwMode="auto">
        <a:xfrm>
          <a:off x="485775" y="42110025"/>
          <a:ext cx="276225" cy="7620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800100</xdr:colOff>
      <xdr:row>6</xdr:row>
      <xdr:rowOff>0</xdr:rowOff>
    </xdr:from>
    <xdr:to>
      <xdr:col>0</xdr:col>
      <xdr:colOff>1276350</xdr:colOff>
      <xdr:row>9</xdr:row>
      <xdr:rowOff>9525</xdr:rowOff>
    </xdr:to>
    <xdr:sp macro="" textlink="">
      <xdr:nvSpPr>
        <xdr:cNvPr id="2" name="Line 6">
          <a:extLst>
            <a:ext uri="{FF2B5EF4-FFF2-40B4-BE49-F238E27FC236}">
              <a16:creationId xmlns:a16="http://schemas.microsoft.com/office/drawing/2014/main" id="{15370297-B274-4198-9741-DBE516F1F40B}"/>
            </a:ext>
          </a:extLst>
        </xdr:cNvPr>
        <xdr:cNvSpPr>
          <a:spLocks noChangeShapeType="1"/>
        </xdr:cNvSpPr>
      </xdr:nvSpPr>
      <xdr:spPr bwMode="auto">
        <a:xfrm>
          <a:off x="590550" y="971550"/>
          <a:ext cx="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495300</xdr:colOff>
      <xdr:row>5</xdr:row>
      <xdr:rowOff>9525</xdr:rowOff>
    </xdr:from>
    <xdr:to>
      <xdr:col>0</xdr:col>
      <xdr:colOff>990600</xdr:colOff>
      <xdr:row>9</xdr:row>
      <xdr:rowOff>9525</xdr:rowOff>
    </xdr:to>
    <xdr:sp macro="" textlink="">
      <xdr:nvSpPr>
        <xdr:cNvPr id="2" name="Line 5">
          <a:extLst>
            <a:ext uri="{FF2B5EF4-FFF2-40B4-BE49-F238E27FC236}">
              <a16:creationId xmlns:a16="http://schemas.microsoft.com/office/drawing/2014/main" id="{DC1750AC-B03E-4234-8477-F0A25438B814}"/>
            </a:ext>
          </a:extLst>
        </xdr:cNvPr>
        <xdr:cNvSpPr>
          <a:spLocks noChangeShapeType="1"/>
        </xdr:cNvSpPr>
      </xdr:nvSpPr>
      <xdr:spPr bwMode="auto">
        <a:xfrm>
          <a:off x="495300" y="819150"/>
          <a:ext cx="9525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113</xdr:row>
      <xdr:rowOff>9525</xdr:rowOff>
    </xdr:from>
    <xdr:to>
      <xdr:col>0</xdr:col>
      <xdr:colOff>990600</xdr:colOff>
      <xdr:row>117</xdr:row>
      <xdr:rowOff>9525</xdr:rowOff>
    </xdr:to>
    <xdr:sp macro="" textlink="">
      <xdr:nvSpPr>
        <xdr:cNvPr id="3" name="Line 7">
          <a:extLst>
            <a:ext uri="{FF2B5EF4-FFF2-40B4-BE49-F238E27FC236}">
              <a16:creationId xmlns:a16="http://schemas.microsoft.com/office/drawing/2014/main" id="{C1F81E91-4541-49AB-AFEF-72B68D922481}"/>
            </a:ext>
          </a:extLst>
        </xdr:cNvPr>
        <xdr:cNvSpPr>
          <a:spLocks noChangeShapeType="1"/>
        </xdr:cNvSpPr>
      </xdr:nvSpPr>
      <xdr:spPr bwMode="auto">
        <a:xfrm>
          <a:off x="495300" y="18307050"/>
          <a:ext cx="9525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600075</xdr:colOff>
      <xdr:row>6</xdr:row>
      <xdr:rowOff>9525</xdr:rowOff>
    </xdr:from>
    <xdr:to>
      <xdr:col>0</xdr:col>
      <xdr:colOff>1095375</xdr:colOff>
      <xdr:row>11</xdr:row>
      <xdr:rowOff>9525</xdr:rowOff>
    </xdr:to>
    <xdr:sp macro="" textlink="">
      <xdr:nvSpPr>
        <xdr:cNvPr id="2" name="Line 5">
          <a:extLst>
            <a:ext uri="{FF2B5EF4-FFF2-40B4-BE49-F238E27FC236}">
              <a16:creationId xmlns:a16="http://schemas.microsoft.com/office/drawing/2014/main" id="{3CEA7B24-51FD-46D3-B0E9-42937186894F}"/>
            </a:ext>
          </a:extLst>
        </xdr:cNvPr>
        <xdr:cNvSpPr>
          <a:spLocks noChangeShapeType="1"/>
        </xdr:cNvSpPr>
      </xdr:nvSpPr>
      <xdr:spPr bwMode="auto">
        <a:xfrm>
          <a:off x="600075" y="1152525"/>
          <a:ext cx="161925" cy="952500"/>
        </a:xfrm>
        <a:prstGeom prst="line">
          <a:avLst/>
        </a:prstGeom>
        <a:noFill/>
        <a:ln w="9525">
          <a:solidFill>
            <a:srgbClr val="000000"/>
          </a:solidFill>
          <a:round/>
          <a:headEnd/>
          <a:tailEnd/>
        </a:ln>
      </xdr:spPr>
    </xdr:sp>
    <xdr:clientData/>
  </xdr:twoCellAnchor>
  <xdr:twoCellAnchor>
    <xdr:from>
      <xdr:col>0</xdr:col>
      <xdr:colOff>600075</xdr:colOff>
      <xdr:row>180</xdr:row>
      <xdr:rowOff>9525</xdr:rowOff>
    </xdr:from>
    <xdr:to>
      <xdr:col>0</xdr:col>
      <xdr:colOff>1095375</xdr:colOff>
      <xdr:row>185</xdr:row>
      <xdr:rowOff>0</xdr:rowOff>
    </xdr:to>
    <xdr:sp macro="" textlink="">
      <xdr:nvSpPr>
        <xdr:cNvPr id="3" name="Line 21">
          <a:extLst>
            <a:ext uri="{FF2B5EF4-FFF2-40B4-BE49-F238E27FC236}">
              <a16:creationId xmlns:a16="http://schemas.microsoft.com/office/drawing/2014/main" id="{4E616C32-E2E4-4619-A53B-BBAC5A7A0AF4}"/>
            </a:ext>
          </a:extLst>
        </xdr:cNvPr>
        <xdr:cNvSpPr>
          <a:spLocks noChangeShapeType="1"/>
        </xdr:cNvSpPr>
      </xdr:nvSpPr>
      <xdr:spPr bwMode="auto">
        <a:xfrm>
          <a:off x="600075" y="34299525"/>
          <a:ext cx="161925" cy="942975"/>
        </a:xfrm>
        <a:prstGeom prst="line">
          <a:avLst/>
        </a:prstGeom>
        <a:noFill/>
        <a:ln w="9525">
          <a:solidFill>
            <a:srgbClr val="000000"/>
          </a:solidFill>
          <a:round/>
          <a:headEnd/>
          <a:tailEnd/>
        </a:ln>
      </xdr:spPr>
    </xdr:sp>
    <xdr:clientData/>
  </xdr:twoCellAnchor>
  <xdr:twoCellAnchor>
    <xdr:from>
      <xdr:col>0</xdr:col>
      <xdr:colOff>600075</xdr:colOff>
      <xdr:row>96</xdr:row>
      <xdr:rowOff>9525</xdr:rowOff>
    </xdr:from>
    <xdr:to>
      <xdr:col>0</xdr:col>
      <xdr:colOff>1095375</xdr:colOff>
      <xdr:row>101</xdr:row>
      <xdr:rowOff>9525</xdr:rowOff>
    </xdr:to>
    <xdr:sp macro="" textlink="">
      <xdr:nvSpPr>
        <xdr:cNvPr id="4" name="Line 22">
          <a:extLst>
            <a:ext uri="{FF2B5EF4-FFF2-40B4-BE49-F238E27FC236}">
              <a16:creationId xmlns:a16="http://schemas.microsoft.com/office/drawing/2014/main" id="{FA789699-0E49-4BC5-9C39-C48C8E601E77}"/>
            </a:ext>
          </a:extLst>
        </xdr:cNvPr>
        <xdr:cNvSpPr>
          <a:spLocks noChangeShapeType="1"/>
        </xdr:cNvSpPr>
      </xdr:nvSpPr>
      <xdr:spPr bwMode="auto">
        <a:xfrm>
          <a:off x="600075" y="18297525"/>
          <a:ext cx="161925" cy="9525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695325</xdr:colOff>
      <xdr:row>5</xdr:row>
      <xdr:rowOff>0</xdr:rowOff>
    </xdr:from>
    <xdr:to>
      <xdr:col>0</xdr:col>
      <xdr:colOff>1095375</xdr:colOff>
      <xdr:row>9</xdr:row>
      <xdr:rowOff>9525</xdr:rowOff>
    </xdr:to>
    <xdr:sp macro="" textlink="">
      <xdr:nvSpPr>
        <xdr:cNvPr id="2" name="Line 1">
          <a:extLst>
            <a:ext uri="{FF2B5EF4-FFF2-40B4-BE49-F238E27FC236}">
              <a16:creationId xmlns:a16="http://schemas.microsoft.com/office/drawing/2014/main" id="{547396ED-EB72-43F8-A867-027578B93704}"/>
            </a:ext>
          </a:extLst>
        </xdr:cNvPr>
        <xdr:cNvSpPr>
          <a:spLocks noChangeShapeType="1"/>
        </xdr:cNvSpPr>
      </xdr:nvSpPr>
      <xdr:spPr bwMode="auto">
        <a:xfrm>
          <a:off x="609600" y="809625"/>
          <a:ext cx="0"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809625</xdr:colOff>
      <xdr:row>5</xdr:row>
      <xdr:rowOff>0</xdr:rowOff>
    </xdr:from>
    <xdr:to>
      <xdr:col>0</xdr:col>
      <xdr:colOff>1066800</xdr:colOff>
      <xdr:row>9</xdr:row>
      <xdr:rowOff>0</xdr:rowOff>
    </xdr:to>
    <xdr:sp macro="" textlink="">
      <xdr:nvSpPr>
        <xdr:cNvPr id="2" name="Line 1">
          <a:extLst>
            <a:ext uri="{FF2B5EF4-FFF2-40B4-BE49-F238E27FC236}">
              <a16:creationId xmlns:a16="http://schemas.microsoft.com/office/drawing/2014/main" id="{916D04B0-7F1E-4CD7-AAE1-14BFAF8BEF42}"/>
            </a:ext>
          </a:extLst>
        </xdr:cNvPr>
        <xdr:cNvSpPr>
          <a:spLocks noChangeShapeType="1"/>
        </xdr:cNvSpPr>
      </xdr:nvSpPr>
      <xdr:spPr bwMode="auto">
        <a:xfrm>
          <a:off x="590550" y="80962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628650</xdr:colOff>
      <xdr:row>5</xdr:row>
      <xdr:rowOff>9525</xdr:rowOff>
    </xdr:from>
    <xdr:to>
      <xdr:col>0</xdr:col>
      <xdr:colOff>762000</xdr:colOff>
      <xdr:row>9</xdr:row>
      <xdr:rowOff>0</xdr:rowOff>
    </xdr:to>
    <xdr:sp macro="" textlink="">
      <xdr:nvSpPr>
        <xdr:cNvPr id="2" name="Line 1">
          <a:extLst>
            <a:ext uri="{FF2B5EF4-FFF2-40B4-BE49-F238E27FC236}">
              <a16:creationId xmlns:a16="http://schemas.microsoft.com/office/drawing/2014/main" id="{B4E7FBDC-8F09-4625-B2D1-ED15EEB0D42B}"/>
            </a:ext>
          </a:extLst>
        </xdr:cNvPr>
        <xdr:cNvSpPr>
          <a:spLocks noChangeShapeType="1"/>
        </xdr:cNvSpPr>
      </xdr:nvSpPr>
      <xdr:spPr bwMode="auto">
        <a:xfrm>
          <a:off x="609600" y="819150"/>
          <a:ext cx="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628650</xdr:colOff>
      <xdr:row>5</xdr:row>
      <xdr:rowOff>9525</xdr:rowOff>
    </xdr:from>
    <xdr:to>
      <xdr:col>0</xdr:col>
      <xdr:colOff>762000</xdr:colOff>
      <xdr:row>10</xdr:row>
      <xdr:rowOff>0</xdr:rowOff>
    </xdr:to>
    <xdr:sp macro="" textlink="">
      <xdr:nvSpPr>
        <xdr:cNvPr id="2" name="Line 1">
          <a:extLst>
            <a:ext uri="{FF2B5EF4-FFF2-40B4-BE49-F238E27FC236}">
              <a16:creationId xmlns:a16="http://schemas.microsoft.com/office/drawing/2014/main" id="{777FFD81-90D2-4795-9128-D9AA2DCFD2ED}"/>
            </a:ext>
          </a:extLst>
        </xdr:cNvPr>
        <xdr:cNvSpPr>
          <a:spLocks noChangeShapeType="1"/>
        </xdr:cNvSpPr>
      </xdr:nvSpPr>
      <xdr:spPr bwMode="auto">
        <a:xfrm>
          <a:off x="609600" y="819150"/>
          <a:ext cx="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733425</xdr:colOff>
      <xdr:row>5</xdr:row>
      <xdr:rowOff>9525</xdr:rowOff>
    </xdr:from>
    <xdr:to>
      <xdr:col>0</xdr:col>
      <xdr:colOff>1190625</xdr:colOff>
      <xdr:row>9</xdr:row>
      <xdr:rowOff>161925</xdr:rowOff>
    </xdr:to>
    <xdr:sp macro="" textlink="">
      <xdr:nvSpPr>
        <xdr:cNvPr id="2" name="Line 2">
          <a:extLst>
            <a:ext uri="{FF2B5EF4-FFF2-40B4-BE49-F238E27FC236}">
              <a16:creationId xmlns:a16="http://schemas.microsoft.com/office/drawing/2014/main" id="{92F51F00-53A3-4FAC-92E4-0D43646C0E8A}"/>
            </a:ext>
          </a:extLst>
        </xdr:cNvPr>
        <xdr:cNvSpPr>
          <a:spLocks noChangeShapeType="1"/>
        </xdr:cNvSpPr>
      </xdr:nvSpPr>
      <xdr:spPr bwMode="auto">
        <a:xfrm>
          <a:off x="609600" y="819150"/>
          <a:ext cx="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3.64299E-6</cdr:x>
      <cdr:y>0.12709</cdr:y>
    </cdr:from>
    <cdr:to>
      <cdr:x>3.64299E-6</cdr:x>
      <cdr:y>0.13199</cdr:y>
    </cdr:to>
    <cdr:sp macro="" textlink="">
      <cdr:nvSpPr>
        <cdr:cNvPr id="2" name="1 CuadroTexto"/>
        <cdr:cNvSpPr txBox="1"/>
      </cdr:nvSpPr>
      <cdr:spPr>
        <a:xfrm xmlns:a="http://schemas.openxmlformats.org/drawingml/2006/main">
          <a:off x="0" y="523575"/>
          <a:ext cx="6810375" cy="6935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las plazas en el Programa</a:t>
          </a:r>
        </a:p>
        <a:p xmlns:a="http://schemas.openxmlformats.org/drawingml/2006/main">
          <a:pPr algn="ctr"/>
          <a:r>
            <a:rPr lang="es-CR" sz="1800">
              <a:latin typeface="Times New Roman" pitchFamily="18" charset="0"/>
              <a:cs typeface="Times New Roman" pitchFamily="18" charset="0"/>
            </a:rPr>
            <a:t>de Investigación </a:t>
          </a:r>
        </a:p>
      </cdr:txBody>
    </cdr:sp>
  </cdr:relSizeAnchor>
  <cdr:relSizeAnchor xmlns:cdr="http://schemas.openxmlformats.org/drawingml/2006/chartDrawing">
    <cdr:from>
      <cdr:x>0.68712</cdr:x>
      <cdr:y>0.50652</cdr:y>
    </cdr:from>
    <cdr:to>
      <cdr:x>0.78903</cdr:x>
      <cdr:y>0.5506</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0.032</cdr:x>
      <cdr:y>0.90619</cdr:y>
    </cdr:from>
    <cdr:to>
      <cdr:x>0.25125</cdr:x>
      <cdr:y>0.97713</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I-1</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0.01549</cdr:x>
      <cdr:y>0.021</cdr:y>
    </cdr:from>
    <cdr:to>
      <cdr:x>0.2301</cdr:x>
      <cdr:y>0.08349</cdr:y>
    </cdr:to>
    <cdr:sp macro="" textlink="">
      <cdr:nvSpPr>
        <cdr:cNvPr id="6" name="5 CuadroTexto"/>
        <cdr:cNvSpPr txBox="1"/>
      </cdr:nvSpPr>
      <cdr:spPr>
        <a:xfrm xmlns:a="http://schemas.openxmlformats.org/drawingml/2006/main">
          <a:off x="103798" y="106692"/>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I-1</a:t>
          </a:r>
        </a:p>
      </cdr:txBody>
    </cdr:sp>
  </cdr:relSizeAnchor>
  <cdr:relSizeAnchor xmlns:cdr="http://schemas.openxmlformats.org/drawingml/2006/chartDrawing">
    <cdr:from>
      <cdr:x>0.11111</cdr:x>
      <cdr:y>0.10029</cdr:y>
    </cdr:from>
    <cdr:to>
      <cdr:x>0.90984</cdr:x>
      <cdr:y>0.25815</cdr:y>
    </cdr:to>
    <cdr:sp macro="" textlink="">
      <cdr:nvSpPr>
        <cdr:cNvPr id="7" name="1 CuadroTexto"/>
        <cdr:cNvSpPr txBox="1"/>
      </cdr:nvSpPr>
      <cdr:spPr>
        <a:xfrm xmlns:a="http://schemas.openxmlformats.org/drawingml/2006/main">
          <a:off x="774700" y="598710"/>
          <a:ext cx="5568950" cy="9443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las plazas en el Programa </a:t>
          </a:r>
        </a:p>
        <a:p xmlns:a="http://schemas.openxmlformats.org/drawingml/2006/main">
          <a:pPr algn="ctr"/>
          <a:r>
            <a:rPr lang="es-CR" sz="1800">
              <a:latin typeface="Times New Roman" pitchFamily="18" charset="0"/>
              <a:cs typeface="Times New Roman" pitchFamily="18" charset="0"/>
            </a:rPr>
            <a:t>de Investigación</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695325</xdr:colOff>
      <xdr:row>5</xdr:row>
      <xdr:rowOff>0</xdr:rowOff>
    </xdr:from>
    <xdr:to>
      <xdr:col>0</xdr:col>
      <xdr:colOff>1095375</xdr:colOff>
      <xdr:row>9</xdr:row>
      <xdr:rowOff>9525</xdr:rowOff>
    </xdr:to>
    <xdr:sp macro="" textlink="">
      <xdr:nvSpPr>
        <xdr:cNvPr id="2" name="Line 1">
          <a:extLst>
            <a:ext uri="{FF2B5EF4-FFF2-40B4-BE49-F238E27FC236}">
              <a16:creationId xmlns:a16="http://schemas.microsoft.com/office/drawing/2014/main" id="{79934CF9-6B3A-4D8B-B67D-1057C3EC5C63}"/>
            </a:ext>
          </a:extLst>
        </xdr:cNvPr>
        <xdr:cNvSpPr>
          <a:spLocks noChangeShapeType="1"/>
        </xdr:cNvSpPr>
      </xdr:nvSpPr>
      <xdr:spPr bwMode="auto">
        <a:xfrm>
          <a:off x="619125" y="809625"/>
          <a:ext cx="0"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609600</xdr:colOff>
      <xdr:row>6</xdr:row>
      <xdr:rowOff>76200</xdr:rowOff>
    </xdr:from>
    <xdr:to>
      <xdr:col>10</xdr:col>
      <xdr:colOff>571500</xdr:colOff>
      <xdr:row>37</xdr:row>
      <xdr:rowOff>38100</xdr:rowOff>
    </xdr:to>
    <xdr:graphicFrame macro="">
      <xdr:nvGraphicFramePr>
        <xdr:cNvPr id="2" name="2 Gráfico">
          <a:extLst>
            <a:ext uri="{FF2B5EF4-FFF2-40B4-BE49-F238E27FC236}">
              <a16:creationId xmlns:a16="http://schemas.microsoft.com/office/drawing/2014/main" id="{AE1A0132-3AE9-4C0F-ABAF-88E3FB96B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3.72439E-6</cdr:x>
      <cdr:y>0.07502</cdr:y>
    </cdr:from>
    <cdr:to>
      <cdr:x>0.00739</cdr:x>
      <cdr:y>0.07965</cdr:y>
    </cdr:to>
    <cdr:sp macro="" textlink="">
      <cdr:nvSpPr>
        <cdr:cNvPr id="2" name="1 CuadroTexto"/>
        <cdr:cNvSpPr txBox="1"/>
      </cdr:nvSpPr>
      <cdr:spPr>
        <a:xfrm xmlns:a="http://schemas.openxmlformats.org/drawingml/2006/main">
          <a:off x="0" y="400496"/>
          <a:ext cx="6791325" cy="6948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a:t>
          </a:r>
          <a:r>
            <a:rPr lang="es-CR" sz="1800" baseline="0">
              <a:latin typeface="Times New Roman" pitchFamily="18" charset="0"/>
              <a:cs typeface="Times New Roman" pitchFamily="18" charset="0"/>
            </a:rPr>
            <a:t> Proyectos</a:t>
          </a:r>
        </a:p>
        <a:p xmlns:a="http://schemas.openxmlformats.org/drawingml/2006/main">
          <a:pPr algn="ctr"/>
          <a:r>
            <a:rPr lang="es-CR" sz="1800" baseline="0">
              <a:latin typeface="Times New Roman" pitchFamily="18" charset="0"/>
              <a:cs typeface="Times New Roman" pitchFamily="18" charset="0"/>
            </a:rPr>
            <a:t> de Investigación</a:t>
          </a:r>
          <a:endParaRPr lang="es-CR" sz="1800">
            <a:latin typeface="Times New Roman" pitchFamily="18" charset="0"/>
            <a:cs typeface="Times New Roman" pitchFamily="18" charset="0"/>
          </a:endParaRPr>
        </a:p>
      </cdr:txBody>
    </cdr:sp>
  </cdr:relSizeAnchor>
  <cdr:relSizeAnchor xmlns:cdr="http://schemas.openxmlformats.org/drawingml/2006/chartDrawing">
    <cdr:from>
      <cdr:x>0.68638</cdr:x>
      <cdr:y>0.50556</cdr:y>
    </cdr:from>
    <cdr:to>
      <cdr:x>0.78829</cdr:x>
      <cdr:y>0.54866</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0.01271</cdr:x>
      <cdr:y>0.86869</cdr:y>
    </cdr:from>
    <cdr:to>
      <cdr:x>0.71056</cdr:x>
      <cdr:y>0.99806</cdr:y>
    </cdr:to>
    <cdr:sp macro="" textlink="">
      <cdr:nvSpPr>
        <cdr:cNvPr id="4" name="3 CuadroTexto"/>
        <cdr:cNvSpPr txBox="1"/>
      </cdr:nvSpPr>
      <cdr:spPr>
        <a:xfrm xmlns:a="http://schemas.openxmlformats.org/drawingml/2006/main">
          <a:off x="84955" y="4367572"/>
          <a:ext cx="4772795" cy="6235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050">
              <a:latin typeface="Times New Roman" pitchFamily="18" charset="0"/>
              <a:cs typeface="Times New Roman" pitchFamily="18" charset="0"/>
            </a:rPr>
            <a:t>Fuente:</a:t>
          </a:r>
          <a:r>
            <a:rPr lang="es-CR" sz="1050" baseline="0">
              <a:latin typeface="Times New Roman" pitchFamily="18" charset="0"/>
              <a:cs typeface="Times New Roman" pitchFamily="18" charset="0"/>
            </a:rPr>
            <a:t> Cuadro I-2</a:t>
          </a:r>
        </a:p>
        <a:p xmlns:a="http://schemas.openxmlformats.org/drawingml/2006/main">
          <a:endParaRPr lang="es-CR" sz="1100" baseline="0">
            <a:latin typeface="Times New Roman" pitchFamily="18" charset="0"/>
            <a:cs typeface="Times New Roman" pitchFamily="18" charset="0"/>
          </a:endParaRPr>
        </a:p>
        <a:p xmlns:a="http://schemas.openxmlformats.org/drawingml/2006/main">
          <a:r>
            <a:rPr lang="es-CR" sz="1000" baseline="0">
              <a:latin typeface="Times New Roman" pitchFamily="18" charset="0"/>
              <a:cs typeface="Times New Roman" pitchFamily="18" charset="0"/>
            </a:rPr>
            <a:t>Nota: Otros comprende a los proyectos suspendidos, cerrados y reactivaciones.</a:t>
          </a:r>
          <a:endParaRPr lang="es-CR" sz="1000">
            <a:latin typeface="Times New Roman" pitchFamily="18" charset="0"/>
            <a:cs typeface="Times New Roman" pitchFamily="18" charset="0"/>
          </a:endParaRPr>
        </a:p>
      </cdr:txBody>
    </cdr:sp>
  </cdr:relSizeAnchor>
  <cdr:relSizeAnchor xmlns:cdr="http://schemas.openxmlformats.org/drawingml/2006/chartDrawing">
    <cdr:from>
      <cdr:x>0.01499</cdr:x>
      <cdr:y>0.02124</cdr:y>
    </cdr:from>
    <cdr:to>
      <cdr:x>0.23257</cdr:x>
      <cdr:y>0.08422</cdr:y>
    </cdr:to>
    <cdr:sp macro="" textlink="">
      <cdr:nvSpPr>
        <cdr:cNvPr id="6" name="5 CuadroTexto"/>
        <cdr:cNvSpPr txBox="1"/>
      </cdr:nvSpPr>
      <cdr:spPr>
        <a:xfrm xmlns:a="http://schemas.openxmlformats.org/drawingml/2006/main">
          <a:off x="103798" y="106692"/>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I-2</a:t>
          </a:r>
        </a:p>
      </cdr:txBody>
    </cdr:sp>
  </cdr:relSizeAnchor>
  <cdr:relSizeAnchor xmlns:cdr="http://schemas.openxmlformats.org/drawingml/2006/chartDrawing">
    <cdr:from>
      <cdr:x>0.26478</cdr:x>
      <cdr:y>0.08347</cdr:y>
    </cdr:from>
    <cdr:to>
      <cdr:x>0.80663</cdr:x>
      <cdr:y>0.2061</cdr:y>
    </cdr:to>
    <cdr:pic>
      <cdr:nvPicPr>
        <cdr:cNvPr id="7" name="chart">
          <a:extLst xmlns:a="http://schemas.openxmlformats.org/drawingml/2006/main">
            <a:ext uri="{FF2B5EF4-FFF2-40B4-BE49-F238E27FC236}">
              <a16:creationId xmlns:a16="http://schemas.microsoft.com/office/drawing/2014/main" id="{43B91404-6D06-4ED1-AE08-BB392E39211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90723" y="419122"/>
          <a:ext cx="3718892" cy="621842"/>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1</xdr:col>
      <xdr:colOff>133350</xdr:colOff>
      <xdr:row>7</xdr:row>
      <xdr:rowOff>85725</xdr:rowOff>
    </xdr:from>
    <xdr:to>
      <xdr:col>11</xdr:col>
      <xdr:colOff>104775</xdr:colOff>
      <xdr:row>43</xdr:row>
      <xdr:rowOff>114300</xdr:rowOff>
    </xdr:to>
    <xdr:graphicFrame macro="">
      <xdr:nvGraphicFramePr>
        <xdr:cNvPr id="2" name="2 Gráfico">
          <a:extLst>
            <a:ext uri="{FF2B5EF4-FFF2-40B4-BE49-F238E27FC236}">
              <a16:creationId xmlns:a16="http://schemas.microsoft.com/office/drawing/2014/main" id="{48666734-9DBD-4E8A-A822-563EC7EEA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3.73134E-6</cdr:x>
      <cdr:y>0.07771</cdr:y>
    </cdr:from>
    <cdr:to>
      <cdr:x>0.00739</cdr:x>
      <cdr:y>0.08383</cdr:y>
    </cdr:to>
    <cdr:sp macro="" textlink="">
      <cdr:nvSpPr>
        <cdr:cNvPr id="2" name="1 CuadroTexto"/>
        <cdr:cNvSpPr txBox="1"/>
      </cdr:nvSpPr>
      <cdr:spPr>
        <a:xfrm xmlns:a="http://schemas.openxmlformats.org/drawingml/2006/main">
          <a:off x="0" y="400496"/>
          <a:ext cx="6791325" cy="6948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a:t>
          </a:r>
          <a:r>
            <a:rPr lang="es-CR" sz="1800" baseline="0">
              <a:latin typeface="Times New Roman" pitchFamily="18" charset="0"/>
              <a:cs typeface="Times New Roman" pitchFamily="18" charset="0"/>
            </a:rPr>
            <a:t> proyectos</a:t>
          </a:r>
          <a:endParaRPr lang="es-CR" sz="1800">
            <a:latin typeface="Times New Roman" pitchFamily="18" charset="0"/>
            <a:cs typeface="Times New Roman" pitchFamily="18" charset="0"/>
          </a:endParaRPr>
        </a:p>
        <a:p xmlns:a="http://schemas.openxmlformats.org/drawingml/2006/main">
          <a:pPr algn="ctr"/>
          <a:r>
            <a:rPr lang="es-CR" sz="1800">
              <a:latin typeface="Times New Roman" pitchFamily="18" charset="0"/>
              <a:cs typeface="Times New Roman" pitchFamily="18" charset="0"/>
            </a:rPr>
            <a:t>de Investigación según</a:t>
          </a:r>
          <a:r>
            <a:rPr lang="es-CR" sz="1800" baseline="0">
              <a:latin typeface="Times New Roman" pitchFamily="18" charset="0"/>
              <a:cs typeface="Times New Roman" pitchFamily="18" charset="0"/>
            </a:rPr>
            <a:t> tipo.</a:t>
          </a:r>
          <a:endParaRPr lang="es-CR" sz="1800">
            <a:latin typeface="Times New Roman" pitchFamily="18" charset="0"/>
            <a:cs typeface="Times New Roman" pitchFamily="18" charset="0"/>
          </a:endParaRPr>
        </a:p>
      </cdr:txBody>
    </cdr:sp>
  </cdr:relSizeAnchor>
  <cdr:relSizeAnchor xmlns:cdr="http://schemas.openxmlformats.org/drawingml/2006/chartDrawing">
    <cdr:from>
      <cdr:x>0.68663</cdr:x>
      <cdr:y>0.51409</cdr:y>
    </cdr:from>
    <cdr:to>
      <cdr:x>0.78853</cdr:x>
      <cdr:y>0.55767</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0.03225</cdr:x>
      <cdr:y>0.90761</cdr:y>
    </cdr:from>
    <cdr:to>
      <cdr:x>0.25248</cdr:x>
      <cdr:y>0.98911</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I-4</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0.01499</cdr:x>
      <cdr:y>0.02148</cdr:y>
    </cdr:from>
    <cdr:to>
      <cdr:x>0.23084</cdr:x>
      <cdr:y>0.08618</cdr:y>
    </cdr:to>
    <cdr:sp macro="" textlink="">
      <cdr:nvSpPr>
        <cdr:cNvPr id="6" name="5 CuadroTexto"/>
        <cdr:cNvSpPr txBox="1"/>
      </cdr:nvSpPr>
      <cdr:spPr>
        <a:xfrm xmlns:a="http://schemas.openxmlformats.org/drawingml/2006/main">
          <a:off x="103798" y="106692"/>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I-3</a:t>
          </a:r>
        </a:p>
      </cdr:txBody>
    </cdr:sp>
  </cdr:relSizeAnchor>
  <cdr:relSizeAnchor xmlns:cdr="http://schemas.openxmlformats.org/drawingml/2006/chartDrawing">
    <cdr:from>
      <cdr:x>0</cdr:x>
      <cdr:y>0</cdr:y>
    </cdr:from>
    <cdr:to>
      <cdr:x>0.00358</cdr:x>
      <cdr:y>0.00493</cdr:y>
    </cdr:to>
    <cdr:pic>
      <cdr:nvPicPr>
        <cdr:cNvPr id="7" name="chart">
          <a:extLst xmlns:a="http://schemas.openxmlformats.org/drawingml/2006/main">
            <a:ext uri="{FF2B5EF4-FFF2-40B4-BE49-F238E27FC236}">
              <a16:creationId xmlns:a16="http://schemas.microsoft.com/office/drawing/2014/main" id="{049BA156-9A71-44F9-889D-8A065D6EE73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0.00358</cdr:x>
      <cdr:y>0.00493</cdr:y>
    </cdr:to>
    <cdr:pic>
      <cdr:nvPicPr>
        <cdr:cNvPr id="8" name="chart">
          <a:extLst xmlns:a="http://schemas.openxmlformats.org/drawingml/2006/main">
            <a:ext uri="{FF2B5EF4-FFF2-40B4-BE49-F238E27FC236}">
              <a16:creationId xmlns:a16="http://schemas.microsoft.com/office/drawing/2014/main" id="{00048223-7427-44A7-98B1-AEC1BD0D000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0.00358</cdr:x>
      <cdr:y>0.00493</cdr:y>
    </cdr:to>
    <cdr:pic>
      <cdr:nvPicPr>
        <cdr:cNvPr id="9" name="chart">
          <a:extLst xmlns:a="http://schemas.openxmlformats.org/drawingml/2006/main">
            <a:ext uri="{FF2B5EF4-FFF2-40B4-BE49-F238E27FC236}">
              <a16:creationId xmlns:a16="http://schemas.microsoft.com/office/drawing/2014/main" id="{6BF5226E-BEA9-4E3B-AF60-F5A4AFDF085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0.00358</cdr:x>
      <cdr:y>0.00493</cdr:y>
    </cdr:to>
    <cdr:pic>
      <cdr:nvPicPr>
        <cdr:cNvPr id="10" name="chart">
          <a:extLst xmlns:a="http://schemas.openxmlformats.org/drawingml/2006/main">
            <a:ext uri="{FF2B5EF4-FFF2-40B4-BE49-F238E27FC236}">
              <a16:creationId xmlns:a16="http://schemas.microsoft.com/office/drawing/2014/main" id="{DCBE6898-9575-498C-808D-DD422A8C326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0.00358</cdr:x>
      <cdr:y>0.00493</cdr:y>
    </cdr:to>
    <cdr:pic>
      <cdr:nvPicPr>
        <cdr:cNvPr id="11" name="chart">
          <a:extLst xmlns:a="http://schemas.openxmlformats.org/drawingml/2006/main">
            <a:ext uri="{FF2B5EF4-FFF2-40B4-BE49-F238E27FC236}">
              <a16:creationId xmlns:a16="http://schemas.microsoft.com/office/drawing/2014/main" id="{AB86BC45-AD48-4009-AB76-E82FB1D2329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0.15691</cdr:x>
      <cdr:y>0.08384</cdr:y>
    </cdr:from>
    <cdr:to>
      <cdr:x>0.9604</cdr:x>
      <cdr:y>0.21176</cdr:y>
    </cdr:to>
    <cdr:sp macro="" textlink="">
      <cdr:nvSpPr>
        <cdr:cNvPr id="12" name="11 CuadroTexto"/>
        <cdr:cNvSpPr txBox="1"/>
      </cdr:nvSpPr>
      <cdr:spPr>
        <a:xfrm xmlns:a="http://schemas.openxmlformats.org/drawingml/2006/main">
          <a:off x="1068136" y="410329"/>
          <a:ext cx="5469507" cy="62895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lnSpc>
              <a:spcPts val="2000"/>
            </a:lnSpc>
          </a:pPr>
          <a:r>
            <a:rPr lang="es-ES" sz="2000">
              <a:latin typeface="Times New Roman" pitchFamily="18" charset="0"/>
              <a:cs typeface="Times New Roman" pitchFamily="18" charset="0"/>
            </a:rPr>
            <a:t>Distribución</a:t>
          </a:r>
          <a:r>
            <a:rPr lang="es-ES" sz="2000" baseline="0">
              <a:latin typeface="Times New Roman" pitchFamily="18" charset="0"/>
              <a:cs typeface="Times New Roman" pitchFamily="18" charset="0"/>
            </a:rPr>
            <a:t> relativa de los proyectos</a:t>
          </a:r>
        </a:p>
        <a:p xmlns:a="http://schemas.openxmlformats.org/drawingml/2006/main">
          <a:pPr algn="ctr">
            <a:lnSpc>
              <a:spcPts val="2000"/>
            </a:lnSpc>
          </a:pPr>
          <a:r>
            <a:rPr lang="es-ES" sz="2000" baseline="0">
              <a:latin typeface="Times New Roman" pitchFamily="18" charset="0"/>
              <a:cs typeface="Times New Roman" pitchFamily="18" charset="0"/>
            </a:rPr>
            <a:t> de Investigación, según tipo</a:t>
          </a:r>
          <a:endParaRPr lang="es-ES" sz="2000">
            <a:latin typeface="Times New Roman" pitchFamily="18" charset="0"/>
            <a:cs typeface="Times New Roman" pitchFamily="18"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180975</xdr:colOff>
      <xdr:row>7</xdr:row>
      <xdr:rowOff>28575</xdr:rowOff>
    </xdr:from>
    <xdr:to>
      <xdr:col>11</xdr:col>
      <xdr:colOff>447675</xdr:colOff>
      <xdr:row>40</xdr:row>
      <xdr:rowOff>142875</xdr:rowOff>
    </xdr:to>
    <xdr:graphicFrame macro="">
      <xdr:nvGraphicFramePr>
        <xdr:cNvPr id="2" name="5 Gráfico">
          <a:extLst>
            <a:ext uri="{FF2B5EF4-FFF2-40B4-BE49-F238E27FC236}">
              <a16:creationId xmlns:a16="http://schemas.microsoft.com/office/drawing/2014/main" id="{9C616114-8B45-4E8F-B591-98207E3189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0.2311</cdr:x>
      <cdr:y>0.01654</cdr:y>
    </cdr:from>
    <cdr:to>
      <cdr:x>0.80336</cdr:x>
      <cdr:y>0.06996</cdr:y>
    </cdr:to>
    <cdr:sp macro="" textlink="">
      <cdr:nvSpPr>
        <cdr:cNvPr id="2" name="1 CuadroTexto"/>
        <cdr:cNvSpPr txBox="1"/>
      </cdr:nvSpPr>
      <cdr:spPr>
        <a:xfrm xmlns:a="http://schemas.openxmlformats.org/drawingml/2006/main">
          <a:off x="1609723" y="85726"/>
          <a:ext cx="4010026"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1">
            <a:defRPr sz="1000"/>
          </a:pPr>
          <a:r>
            <a:rPr lang="es-ES" sz="1800" b="0" i="0" strike="noStrike">
              <a:solidFill>
                <a:srgbClr val="000000"/>
              </a:solidFill>
              <a:latin typeface="Times New Roman"/>
              <a:cs typeface="Times New Roman"/>
            </a:rPr>
            <a:t>Panorama Cuantitativo Universitario 2020</a:t>
          </a:r>
        </a:p>
      </cdr:txBody>
    </cdr:sp>
  </cdr:relSizeAnchor>
  <cdr:relSizeAnchor xmlns:cdr="http://schemas.openxmlformats.org/drawingml/2006/chartDrawing">
    <cdr:from>
      <cdr:x>0.01495</cdr:x>
      <cdr:y>0.02188</cdr:y>
    </cdr:from>
    <cdr:to>
      <cdr:x>0.22357</cdr:x>
      <cdr:y>0.07151</cdr:y>
    </cdr:to>
    <cdr:sp macro="" textlink="">
      <cdr:nvSpPr>
        <cdr:cNvPr id="3" name="2 CuadroTexto"/>
        <cdr:cNvSpPr txBox="1"/>
      </cdr:nvSpPr>
      <cdr:spPr>
        <a:xfrm xmlns:a="http://schemas.openxmlformats.org/drawingml/2006/main">
          <a:off x="104773" y="114301"/>
          <a:ext cx="145732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Gráfico I-4</a:t>
          </a:r>
        </a:p>
      </cdr:txBody>
    </cdr:sp>
  </cdr:relSizeAnchor>
  <cdr:relSizeAnchor xmlns:cdr="http://schemas.openxmlformats.org/drawingml/2006/chartDrawing">
    <cdr:from>
      <cdr:x>0.041</cdr:x>
      <cdr:y>0.80256</cdr:y>
    </cdr:from>
    <cdr:to>
      <cdr:x>0.17218</cdr:x>
      <cdr:y>0.87375</cdr:y>
    </cdr:to>
    <cdr:sp macro="" textlink="">
      <cdr:nvSpPr>
        <cdr:cNvPr id="4" name="3 CuadroTexto"/>
        <cdr:cNvSpPr txBox="1"/>
      </cdr:nvSpPr>
      <cdr:spPr>
        <a:xfrm xmlns:a="http://schemas.openxmlformats.org/drawingml/2006/main">
          <a:off x="285749" y="3781425"/>
          <a:ext cx="914400" cy="3238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a:p>
      </cdr:txBody>
    </cdr:sp>
  </cdr:relSizeAnchor>
  <cdr:relSizeAnchor xmlns:cdr="http://schemas.openxmlformats.org/drawingml/2006/chartDrawing">
    <cdr:from>
      <cdr:x>0.01227</cdr:x>
      <cdr:y>0.94446</cdr:y>
    </cdr:from>
    <cdr:to>
      <cdr:x>0.16963</cdr:x>
      <cdr:y>0.9808</cdr:y>
    </cdr:to>
    <cdr:sp macro="" textlink="">
      <cdr:nvSpPr>
        <cdr:cNvPr id="5" name="4 CuadroTexto"/>
        <cdr:cNvSpPr txBox="1"/>
      </cdr:nvSpPr>
      <cdr:spPr>
        <a:xfrm xmlns:a="http://schemas.openxmlformats.org/drawingml/2006/main">
          <a:off x="87179" y="5156099"/>
          <a:ext cx="1112971" cy="196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a:t>
          </a:r>
          <a:r>
            <a:rPr lang="es-CR" sz="800" baseline="0">
              <a:latin typeface="Times New Roman" pitchFamily="18" charset="0"/>
              <a:cs typeface="Times New Roman" pitchFamily="18" charset="0"/>
            </a:rPr>
            <a:t> I-5</a:t>
          </a:r>
          <a:endParaRPr lang="es-CR" sz="800">
            <a:latin typeface="Times New Roman" pitchFamily="18" charset="0"/>
            <a:cs typeface="Times New Roman" pitchFamily="18"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409575</xdr:colOff>
      <xdr:row>6</xdr:row>
      <xdr:rowOff>85725</xdr:rowOff>
    </xdr:from>
    <xdr:to>
      <xdr:col>10</xdr:col>
      <xdr:colOff>57150</xdr:colOff>
      <xdr:row>44</xdr:row>
      <xdr:rowOff>0</xdr:rowOff>
    </xdr:to>
    <xdr:graphicFrame macro="">
      <xdr:nvGraphicFramePr>
        <xdr:cNvPr id="2" name="2 Gráfico">
          <a:extLst>
            <a:ext uri="{FF2B5EF4-FFF2-40B4-BE49-F238E27FC236}">
              <a16:creationId xmlns:a16="http://schemas.microsoft.com/office/drawing/2014/main" id="{B3A99345-9F0B-4AD5-A73B-8F17ABEB7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C9825-6C7E-4711-BE03-D1908799BBC1}">
  <dimension ref="A1:B37"/>
  <sheetViews>
    <sheetView tabSelected="1" workbookViewId="0">
      <selection activeCell="B9" sqref="B9"/>
    </sheetView>
  </sheetViews>
  <sheetFormatPr baseColWidth="10" defaultRowHeight="12.75" x14ac:dyDescent="0.2"/>
  <cols>
    <col min="1" max="1" width="17.85546875" customWidth="1"/>
    <col min="2" max="2" width="68.5703125" customWidth="1"/>
  </cols>
  <sheetData>
    <row r="1" spans="1:2" ht="15.75" x14ac:dyDescent="0.2">
      <c r="A1" s="229" t="s">
        <v>546</v>
      </c>
    </row>
    <row r="2" spans="1:2" ht="15.75" x14ac:dyDescent="0.2">
      <c r="A2" s="231"/>
    </row>
    <row r="3" spans="1:2" ht="15.75" x14ac:dyDescent="0.2">
      <c r="A3" s="232" t="s">
        <v>547</v>
      </c>
    </row>
    <row r="4" spans="1:2" x14ac:dyDescent="0.2">
      <c r="A4" s="230"/>
    </row>
    <row r="5" spans="1:2" ht="15.75" x14ac:dyDescent="0.2">
      <c r="A5" s="232" t="s">
        <v>548</v>
      </c>
    </row>
    <row r="6" spans="1:2" x14ac:dyDescent="0.2">
      <c r="A6" s="230"/>
    </row>
    <row r="7" spans="1:2" x14ac:dyDescent="0.2">
      <c r="A7" s="235" t="s">
        <v>549</v>
      </c>
      <c r="B7" s="236" t="s">
        <v>550</v>
      </c>
    </row>
    <row r="8" spans="1:2" ht="25.5" customHeight="1" x14ac:dyDescent="0.2">
      <c r="A8" s="235"/>
      <c r="B8" s="236"/>
    </row>
    <row r="9" spans="1:2" ht="15.75" x14ac:dyDescent="0.2">
      <c r="A9" s="237" t="s">
        <v>551</v>
      </c>
    </row>
    <row r="10" spans="1:2" x14ac:dyDescent="0.2">
      <c r="A10" s="230"/>
    </row>
    <row r="11" spans="1:2" x14ac:dyDescent="0.2">
      <c r="A11" s="235" t="s">
        <v>552</v>
      </c>
      <c r="B11" s="235" t="s">
        <v>553</v>
      </c>
    </row>
    <row r="12" spans="1:2" ht="24.75" customHeight="1" x14ac:dyDescent="0.2">
      <c r="A12" s="235"/>
      <c r="B12" s="235"/>
    </row>
    <row r="13" spans="1:2" x14ac:dyDescent="0.2">
      <c r="A13" s="235" t="s">
        <v>554</v>
      </c>
      <c r="B13" s="236" t="s">
        <v>555</v>
      </c>
    </row>
    <row r="14" spans="1:2" ht="32.25" customHeight="1" x14ac:dyDescent="0.2">
      <c r="A14" s="235"/>
      <c r="B14" s="236"/>
    </row>
    <row r="15" spans="1:2" x14ac:dyDescent="0.2">
      <c r="A15" s="235" t="s">
        <v>556</v>
      </c>
      <c r="B15" s="236" t="s">
        <v>557</v>
      </c>
    </row>
    <row r="16" spans="1:2" x14ac:dyDescent="0.2">
      <c r="A16" s="235"/>
      <c r="B16" s="236"/>
    </row>
    <row r="17" spans="1:2" x14ac:dyDescent="0.2">
      <c r="A17" s="235" t="s">
        <v>558</v>
      </c>
      <c r="B17" s="236" t="s">
        <v>559</v>
      </c>
    </row>
    <row r="18" spans="1:2" x14ac:dyDescent="0.2">
      <c r="A18" s="235"/>
      <c r="B18" s="236"/>
    </row>
    <row r="19" spans="1:2" ht="15.75" x14ac:dyDescent="0.2">
      <c r="A19" s="237" t="s">
        <v>560</v>
      </c>
    </row>
    <row r="20" spans="1:2" x14ac:dyDescent="0.2">
      <c r="A20" s="230"/>
    </row>
    <row r="21" spans="1:2" x14ac:dyDescent="0.2">
      <c r="A21" s="235" t="s">
        <v>561</v>
      </c>
      <c r="B21" s="236" t="s">
        <v>562</v>
      </c>
    </row>
    <row r="22" spans="1:2" x14ac:dyDescent="0.2">
      <c r="A22" s="235"/>
      <c r="B22" s="236"/>
    </row>
    <row r="23" spans="1:2" ht="15.75" x14ac:dyDescent="0.2">
      <c r="A23" s="233" t="s">
        <v>563</v>
      </c>
      <c r="B23" s="234" t="s">
        <v>564</v>
      </c>
    </row>
    <row r="24" spans="1:2" ht="15.75" x14ac:dyDescent="0.2">
      <c r="A24" s="237" t="s">
        <v>565</v>
      </c>
    </row>
    <row r="25" spans="1:2" x14ac:dyDescent="0.2">
      <c r="A25" s="230"/>
    </row>
    <row r="26" spans="1:2" x14ac:dyDescent="0.2">
      <c r="A26" s="235" t="s">
        <v>566</v>
      </c>
      <c r="B26" s="236" t="s">
        <v>567</v>
      </c>
    </row>
    <row r="27" spans="1:2" x14ac:dyDescent="0.2">
      <c r="A27" s="235"/>
      <c r="B27" s="236"/>
    </row>
    <row r="28" spans="1:2" x14ac:dyDescent="0.2">
      <c r="A28" s="235" t="s">
        <v>568</v>
      </c>
      <c r="B28" s="236" t="s">
        <v>569</v>
      </c>
    </row>
    <row r="29" spans="1:2" x14ac:dyDescent="0.2">
      <c r="A29" s="235"/>
      <c r="B29" s="236"/>
    </row>
    <row r="30" spans="1:2" x14ac:dyDescent="0.2">
      <c r="A30" s="235" t="s">
        <v>570</v>
      </c>
      <c r="B30" s="236" t="s">
        <v>571</v>
      </c>
    </row>
    <row r="31" spans="1:2" x14ac:dyDescent="0.2">
      <c r="A31" s="235"/>
      <c r="B31" s="236"/>
    </row>
    <row r="32" spans="1:2" x14ac:dyDescent="0.2">
      <c r="A32" s="235" t="s">
        <v>572</v>
      </c>
      <c r="B32" s="236" t="s">
        <v>573</v>
      </c>
    </row>
    <row r="33" spans="1:2" x14ac:dyDescent="0.2">
      <c r="A33" s="235"/>
      <c r="B33" s="236"/>
    </row>
    <row r="34" spans="1:2" x14ac:dyDescent="0.2">
      <c r="A34" s="235" t="s">
        <v>574</v>
      </c>
      <c r="B34" s="236" t="s">
        <v>575</v>
      </c>
    </row>
    <row r="35" spans="1:2" x14ac:dyDescent="0.2">
      <c r="A35" s="235"/>
      <c r="B35" s="236"/>
    </row>
    <row r="36" spans="1:2" ht="31.5" x14ac:dyDescent="0.2">
      <c r="A36" s="233" t="s">
        <v>576</v>
      </c>
      <c r="B36" s="234" t="s">
        <v>577</v>
      </c>
    </row>
    <row r="37" spans="1:2" x14ac:dyDescent="0.2">
      <c r="A37" s="230"/>
    </row>
  </sheetData>
  <mergeCells count="22">
    <mergeCell ref="A32:A33"/>
    <mergeCell ref="B32:B33"/>
    <mergeCell ref="A34:A35"/>
    <mergeCell ref="B34:B35"/>
    <mergeCell ref="A26:A27"/>
    <mergeCell ref="B26:B27"/>
    <mergeCell ref="A28:A29"/>
    <mergeCell ref="B28:B29"/>
    <mergeCell ref="A30:A31"/>
    <mergeCell ref="B30:B31"/>
    <mergeCell ref="A15:A16"/>
    <mergeCell ref="B15:B16"/>
    <mergeCell ref="A17:A18"/>
    <mergeCell ref="B17:B18"/>
    <mergeCell ref="A21:A22"/>
    <mergeCell ref="B21:B22"/>
    <mergeCell ref="A7:A8"/>
    <mergeCell ref="B7:B8"/>
    <mergeCell ref="A11:A12"/>
    <mergeCell ref="B11:B12"/>
    <mergeCell ref="A13:A14"/>
    <mergeCell ref="B13:B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5737-575D-4B7E-AFDF-7154A9A23B30}">
  <dimension ref="A1:M224"/>
  <sheetViews>
    <sheetView showZeros="0" zoomScale="120" zoomScaleNormal="75" workbookViewId="0">
      <pane xSplit="1" ySplit="9" topLeftCell="B29" activePane="bottomRight" state="frozen"/>
      <selection pane="topRight" activeCell="B1" sqref="B1"/>
      <selection pane="bottomLeft" activeCell="A10" sqref="A10"/>
      <selection pane="bottomRight" activeCell="A61" sqref="A61"/>
    </sheetView>
  </sheetViews>
  <sheetFormatPr baseColWidth="10" defaultColWidth="8.85546875" defaultRowHeight="12.75" x14ac:dyDescent="0.2"/>
  <cols>
    <col min="1" max="1" width="34.5703125" style="7" customWidth="1"/>
    <col min="2" max="2" width="8.85546875" style="15" customWidth="1"/>
    <col min="3" max="3" width="8.85546875" style="7" customWidth="1"/>
    <col min="4" max="4" width="2.140625" style="7" customWidth="1"/>
    <col min="5" max="5" width="8.140625" style="15" customWidth="1"/>
    <col min="6" max="6" width="8.85546875" style="24" customWidth="1"/>
    <col min="7" max="7" width="2.140625" style="7" customWidth="1"/>
    <col min="8" max="8" width="9" style="93" customWidth="1"/>
    <col min="9" max="9" width="10.140625" style="24" customWidth="1"/>
    <col min="10" max="10" width="2.140625" style="7" customWidth="1"/>
    <col min="11" max="11" width="8" style="7" customWidth="1"/>
    <col min="12" max="12" width="8.85546875" style="7" customWidth="1"/>
    <col min="13" max="13" width="2.140625" style="7" customWidth="1"/>
    <col min="14" max="16384" width="8.85546875" style="7"/>
  </cols>
  <sheetData>
    <row r="1" spans="1:13" x14ac:dyDescent="0.2">
      <c r="A1" s="7" t="s">
        <v>281</v>
      </c>
    </row>
    <row r="2" spans="1:13" x14ac:dyDescent="0.2">
      <c r="A2" s="7" t="s">
        <v>314</v>
      </c>
    </row>
    <row r="3" spans="1:13" ht="6.75" customHeight="1" x14ac:dyDescent="0.2"/>
    <row r="4" spans="1:13" x14ac:dyDescent="0.2">
      <c r="A4" s="7" t="s">
        <v>313</v>
      </c>
    </row>
    <row r="5" spans="1:13" ht="8.25" customHeight="1" thickBot="1" x14ac:dyDescent="0.35">
      <c r="B5" s="141"/>
      <c r="C5" s="124"/>
      <c r="D5" s="124"/>
      <c r="E5" s="141"/>
      <c r="F5" s="125"/>
      <c r="G5" s="124"/>
      <c r="H5" s="140"/>
      <c r="I5" s="125"/>
      <c r="J5" s="124"/>
      <c r="K5" s="124"/>
      <c r="L5" s="124"/>
      <c r="M5" s="124"/>
    </row>
    <row r="6" spans="1:13" ht="9" customHeight="1" x14ac:dyDescent="0.2">
      <c r="A6" s="36"/>
      <c r="B6" s="106"/>
      <c r="C6" s="36"/>
      <c r="D6" s="36"/>
      <c r="E6" s="106"/>
      <c r="F6" s="104"/>
      <c r="G6" s="36"/>
      <c r="H6" s="105"/>
      <c r="I6" s="104"/>
      <c r="J6" s="36"/>
      <c r="K6" s="36"/>
      <c r="L6" s="36"/>
      <c r="M6" s="36"/>
    </row>
    <row r="7" spans="1:13" ht="12" customHeight="1" x14ac:dyDescent="0.2">
      <c r="A7" s="7" t="s">
        <v>108</v>
      </c>
      <c r="B7" s="139" t="s">
        <v>312</v>
      </c>
      <c r="C7" s="139"/>
      <c r="E7" s="139" t="s">
        <v>10</v>
      </c>
      <c r="F7" s="139"/>
      <c r="H7" s="138" t="s">
        <v>302</v>
      </c>
      <c r="I7" s="138"/>
      <c r="K7" s="121" t="s">
        <v>8</v>
      </c>
      <c r="L7" s="121"/>
    </row>
    <row r="8" spans="1:13" ht="11.1" customHeight="1" x14ac:dyDescent="0.2">
      <c r="A8" s="7" t="s">
        <v>301</v>
      </c>
      <c r="B8" s="137" t="s">
        <v>134</v>
      </c>
      <c r="C8" s="117" t="s">
        <v>133</v>
      </c>
      <c r="D8" s="16"/>
      <c r="E8" s="137" t="s">
        <v>134</v>
      </c>
      <c r="F8" s="119" t="s">
        <v>133</v>
      </c>
      <c r="G8" s="16"/>
      <c r="H8" s="136" t="s">
        <v>134</v>
      </c>
      <c r="I8" s="119" t="s">
        <v>133</v>
      </c>
      <c r="J8" s="16"/>
      <c r="K8" s="118" t="s">
        <v>134</v>
      </c>
      <c r="L8" s="117" t="s">
        <v>133</v>
      </c>
      <c r="M8" s="16"/>
    </row>
    <row r="9" spans="1:13" ht="11.1" customHeight="1" thickBot="1" x14ac:dyDescent="0.25">
      <c r="A9" s="23"/>
      <c r="B9" s="135"/>
      <c r="C9" s="113"/>
      <c r="D9" s="113"/>
      <c r="E9" s="135"/>
      <c r="F9" s="115"/>
      <c r="G9" s="113"/>
      <c r="H9" s="134"/>
      <c r="I9" s="115"/>
      <c r="J9" s="113"/>
      <c r="K9" s="114"/>
      <c r="L9" s="113"/>
      <c r="M9" s="113"/>
    </row>
    <row r="10" spans="1:13" ht="8.25" customHeight="1" x14ac:dyDescent="0.2"/>
    <row r="11" spans="1:13" ht="12.95" customHeight="1" x14ac:dyDescent="0.2">
      <c r="A11" s="26" t="s">
        <v>277</v>
      </c>
      <c r="B11" s="111">
        <f>IF(A11&lt;&gt;"",E11+H11+K11,"")</f>
        <v>1381</v>
      </c>
      <c r="C11" s="133">
        <f>IF(B11&lt;&gt;"",F11+I11+L11,"")</f>
        <v>100</v>
      </c>
      <c r="D11" s="26"/>
      <c r="E11" s="111">
        <f>SUM(E13+E182)</f>
        <v>1342</v>
      </c>
      <c r="F11" s="109">
        <f>IF($A11&lt;&gt;"",E11/$B11*100,"")</f>
        <v>97.175959449674153</v>
      </c>
      <c r="G11" s="26"/>
      <c r="H11" s="17">
        <f>SUM(H13+H182)</f>
        <v>31</v>
      </c>
      <c r="I11" s="109">
        <f>IF($A11&lt;&gt;"",H11/$B11*100,"")</f>
        <v>2.2447501810282406</v>
      </c>
      <c r="J11" s="26"/>
      <c r="K11" s="17">
        <f>SUM(K13+K182)</f>
        <v>8</v>
      </c>
      <c r="L11" s="109">
        <f>IF($A11&lt;&gt;"",K11/$B11*100,"")</f>
        <v>0.57929036929761035</v>
      </c>
    </row>
    <row r="12" spans="1:13" ht="13.5" customHeight="1" x14ac:dyDescent="0.2">
      <c r="B12" s="108" t="str">
        <f>IF(A12&lt;&gt;"",E12+H12+K12,"")</f>
        <v/>
      </c>
      <c r="C12" s="24"/>
      <c r="H12" s="15"/>
      <c r="K12" s="15"/>
      <c r="L12" s="24" t="str">
        <f>IF($A12&lt;&gt;"",K12/$B12*100,"")</f>
        <v/>
      </c>
    </row>
    <row r="13" spans="1:13" ht="12.95" customHeight="1" x14ac:dyDescent="0.2">
      <c r="A13" s="26" t="s">
        <v>103</v>
      </c>
      <c r="B13" s="111">
        <f>IF(A13&lt;&gt;"",E13+H13+K13,"")</f>
        <v>1294</v>
      </c>
      <c r="C13" s="109">
        <f>IF(A13&lt;&gt;0,B13/$B$11*100,"")</f>
        <v>93.70021723388848</v>
      </c>
      <c r="D13" s="26"/>
      <c r="E13" s="132">
        <f>SUM(E15+E101+E176)</f>
        <v>1256</v>
      </c>
      <c r="F13" s="109">
        <f>IF($A13&lt;&gt;"",E13/$B13*100,"")</f>
        <v>97.063369397217926</v>
      </c>
      <c r="G13" s="26"/>
      <c r="H13" s="132">
        <f>SUM(H15+H101+H176)</f>
        <v>31</v>
      </c>
      <c r="I13" s="109">
        <f>IF($A13&lt;&gt;"",H13/$B13*100,"")</f>
        <v>2.3956723338485317</v>
      </c>
      <c r="J13" s="26"/>
      <c r="K13" s="132">
        <f>SUM(K15+K101+K176)</f>
        <v>7</v>
      </c>
      <c r="L13" s="109">
        <f>IF($A13&lt;&gt;"",K13/$B13*100,"")</f>
        <v>0.54095826893353938</v>
      </c>
    </row>
    <row r="14" spans="1:13" ht="7.5" customHeight="1" x14ac:dyDescent="0.2">
      <c r="B14" s="108" t="str">
        <f>IF(A14&lt;&gt;"",E14+H14+K14,"")</f>
        <v/>
      </c>
      <c r="C14" s="24" t="str">
        <f>IF(A14&lt;&gt;0,B14/$B$11*100,"")</f>
        <v/>
      </c>
      <c r="F14" s="24" t="str">
        <f>IF($A14&lt;&gt;"",E14/$B14*100,"")</f>
        <v/>
      </c>
      <c r="I14" s="24" t="str">
        <f>IF($A14&lt;&gt;"",H14/$B14*100,"")</f>
        <v/>
      </c>
      <c r="L14" s="24" t="str">
        <f>IF($A14&lt;&gt;"",K14/$B14*100,"")</f>
        <v/>
      </c>
    </row>
    <row r="15" spans="1:13" ht="12.95" customHeight="1" x14ac:dyDescent="0.2">
      <c r="A15" s="26" t="s">
        <v>276</v>
      </c>
      <c r="B15" s="111">
        <f>IF(A15&lt;&gt;"",E15+H15+K15,"")</f>
        <v>337</v>
      </c>
      <c r="C15" s="109">
        <f>IF(A15&lt;&gt;0,B15/$B$11*100,"")</f>
        <v>24.40260680666184</v>
      </c>
      <c r="D15" s="26"/>
      <c r="E15" s="132">
        <f>SUM(E17+E28+E36+E64+E77+E90+E97+E98+E99)</f>
        <v>327</v>
      </c>
      <c r="F15" s="109">
        <f>IF($A15&lt;&gt;"",E15/$B15*100,"")</f>
        <v>97.032640949554889</v>
      </c>
      <c r="G15" s="26"/>
      <c r="H15" s="132">
        <f>SUM(H17+H28+H36+H64+H77+H90+H97+H98+H99)</f>
        <v>7</v>
      </c>
      <c r="I15" s="109">
        <f>IF($A15&lt;&gt;"",H15/$B15*100,"")</f>
        <v>2.0771513353115725</v>
      </c>
      <c r="J15" s="26"/>
      <c r="K15" s="132">
        <f>SUM(K17+K28+K36+K64+K77+K90+K97+K98+K99)</f>
        <v>3</v>
      </c>
      <c r="L15" s="109">
        <f>IF($A15&lt;&gt;"",K15/$B15*100,"")</f>
        <v>0.89020771513353114</v>
      </c>
    </row>
    <row r="16" spans="1:13" ht="7.5" customHeight="1" x14ac:dyDescent="0.2">
      <c r="B16" s="108" t="str">
        <f>IF(A16&lt;&gt;"",E16+H16+K16,"")</f>
        <v/>
      </c>
      <c r="C16" s="24" t="str">
        <f>IF(A16&lt;&gt;0,B16/$B$11*100,"")</f>
        <v/>
      </c>
      <c r="F16" s="24" t="str">
        <f>IF($A16&lt;&gt;"",E16/$B16*100,"")</f>
        <v/>
      </c>
      <c r="I16" s="24" t="str">
        <f>IF($A16&lt;&gt;"",H16/$B16*100,"")</f>
        <v/>
      </c>
      <c r="L16" s="24" t="str">
        <f>IF($A16&lt;&gt;"",K16/$B16*100,"")</f>
        <v/>
      </c>
    </row>
    <row r="17" spans="1:12" ht="12.95" customHeight="1" x14ac:dyDescent="0.2">
      <c r="A17" s="26" t="s">
        <v>275</v>
      </c>
      <c r="B17" s="111">
        <f>IF(A17&lt;&gt;"",E17+H17+K17,"")</f>
        <v>24</v>
      </c>
      <c r="C17" s="109">
        <f>IF(A17&lt;&gt;0,B17/$B$11*100,"")</f>
        <v>1.7378711078928313</v>
      </c>
      <c r="D17" s="26"/>
      <c r="E17" s="17">
        <f>SUM(E18+E24)</f>
        <v>24</v>
      </c>
      <c r="F17" s="109">
        <f>IF($A17&lt;&gt;"",E17/$B17*100,"")</f>
        <v>100</v>
      </c>
      <c r="G17" s="26"/>
      <c r="H17" s="132">
        <f>SUM(H18+H24)</f>
        <v>0</v>
      </c>
      <c r="I17" s="109">
        <f>IF($A17&lt;&gt;"",H17/$B17*100,"")</f>
        <v>0</v>
      </c>
      <c r="J17" s="26"/>
      <c r="K17" s="26">
        <f>SUM(K18+K24)</f>
        <v>0</v>
      </c>
      <c r="L17" s="109">
        <f>IF($A17&lt;&gt;"",K17/$B17*100,"")</f>
        <v>0</v>
      </c>
    </row>
    <row r="18" spans="1:12" ht="12.95" customHeight="1" x14ac:dyDescent="0.2">
      <c r="A18" s="7" t="s">
        <v>274</v>
      </c>
      <c r="B18" s="108">
        <f>IF(A18&lt;&gt;"",E18+H18+K18,"")</f>
        <v>1</v>
      </c>
      <c r="C18" s="24">
        <f>IF(A18&lt;&gt;0,B18/$B$11*100,"")</f>
        <v>7.2411296162201294E-2</v>
      </c>
      <c r="E18" s="15">
        <f>SUM(E19:E22)</f>
        <v>1</v>
      </c>
      <c r="F18" s="24">
        <f>IF($A18&lt;&gt;"",E18/$B18*100,"")</f>
        <v>100</v>
      </c>
      <c r="H18" s="15">
        <f>SUM(H19:H22)</f>
        <v>0</v>
      </c>
      <c r="I18" s="24">
        <f>IF($A18&lt;&gt;"",H18/$B18*100,"")</f>
        <v>0</v>
      </c>
      <c r="K18" s="15">
        <f>SUM(K19:K22)</f>
        <v>0</v>
      </c>
      <c r="L18" s="24">
        <f>IF($A18&lt;&gt;"",K18/$B18*100,"")</f>
        <v>0</v>
      </c>
    </row>
    <row r="19" spans="1:12" ht="12.95" hidden="1" customHeight="1" x14ac:dyDescent="0.2">
      <c r="A19" s="7" t="s">
        <v>311</v>
      </c>
      <c r="B19" s="108">
        <f>IF(A19&lt;&gt;"",E19+H19+K19,"")</f>
        <v>0</v>
      </c>
      <c r="C19" s="24">
        <f>IF(A19&lt;&gt;0,B19/$B$11*100,"")</f>
        <v>0</v>
      </c>
      <c r="F19" s="24" t="e">
        <f>IF($A19&lt;&gt;"",E19/$B19*100,"")</f>
        <v>#DIV/0!</v>
      </c>
      <c r="I19" s="24" t="e">
        <f>IF($A19&lt;&gt;"",H19/$B19*100,"")</f>
        <v>#DIV/0!</v>
      </c>
      <c r="L19" s="24" t="e">
        <f>IF($A19&lt;&gt;"",K19/$B19*100,"")</f>
        <v>#DIV/0!</v>
      </c>
    </row>
    <row r="20" spans="1:12" ht="12.95" customHeight="1" x14ac:dyDescent="0.2">
      <c r="A20" s="7" t="s">
        <v>272</v>
      </c>
      <c r="B20" s="108">
        <f>IF(A20&lt;&gt;"",E20+H20+K20,"")</f>
        <v>1</v>
      </c>
      <c r="C20" s="24">
        <f>IF(A20&lt;&gt;0,B20/$B$11*100,"")</f>
        <v>7.2411296162201294E-2</v>
      </c>
      <c r="E20" s="7">
        <v>1</v>
      </c>
      <c r="F20" s="24">
        <f>IF($A20&lt;&gt;"",E20/$B20*100,"")</f>
        <v>100</v>
      </c>
      <c r="H20" s="7">
        <v>0</v>
      </c>
      <c r="I20" s="24">
        <f>IF($A20&lt;&gt;"",H20/$B20*100,"")</f>
        <v>0</v>
      </c>
      <c r="K20" s="7">
        <v>0</v>
      </c>
      <c r="L20" s="24">
        <f>IF($A20&lt;&gt;"",K20/$B20*100,"")</f>
        <v>0</v>
      </c>
    </row>
    <row r="21" spans="1:12" ht="12.95" hidden="1" customHeight="1" x14ac:dyDescent="0.2">
      <c r="A21" s="7" t="s">
        <v>271</v>
      </c>
      <c r="B21" s="108">
        <f>IF(A21&lt;&gt;"",E21+H21+K21,"")</f>
        <v>0</v>
      </c>
      <c r="C21" s="24">
        <f>IF(A21&lt;&gt;0,B21/$B$11*100,"")</f>
        <v>0</v>
      </c>
      <c r="E21" s="7"/>
      <c r="F21" s="24" t="e">
        <f>IF($A21&lt;&gt;"",E21/$B21*100,"")</f>
        <v>#DIV/0!</v>
      </c>
      <c r="H21" s="7"/>
      <c r="I21" s="24" t="e">
        <f>IF($A21&lt;&gt;"",H21/$B21*100,"")</f>
        <v>#DIV/0!</v>
      </c>
      <c r="L21" s="24" t="e">
        <f>IF($A21&lt;&gt;"",K21/$B21*100,"")</f>
        <v>#DIV/0!</v>
      </c>
    </row>
    <row r="22" spans="1:12" ht="12.95" hidden="1" customHeight="1" x14ac:dyDescent="0.2">
      <c r="A22" s="7" t="s">
        <v>270</v>
      </c>
      <c r="B22" s="108">
        <f>IF(A22&lt;&gt;"",E22+H22+K22,"")</f>
        <v>0</v>
      </c>
      <c r="C22" s="24">
        <f>IF(A22&lt;&gt;0,B22/$B$11*100,"")</f>
        <v>0</v>
      </c>
      <c r="E22" s="92"/>
      <c r="F22" s="24" t="e">
        <f>IF($A22&lt;&gt;"",E22/$B22*100,"")</f>
        <v>#DIV/0!</v>
      </c>
      <c r="G22" s="92"/>
      <c r="H22" s="92">
        <v>0</v>
      </c>
      <c r="I22" s="24" t="e">
        <f>IF($A22&lt;&gt;"",H22/$B22*100,"")</f>
        <v>#DIV/0!</v>
      </c>
      <c r="J22" s="92"/>
      <c r="K22" s="92">
        <v>0</v>
      </c>
      <c r="L22" s="24" t="e">
        <f>IF($A22&lt;&gt;"",K22/$B22*100,"")</f>
        <v>#DIV/0!</v>
      </c>
    </row>
    <row r="23" spans="1:12" ht="6.75" customHeight="1" x14ac:dyDescent="0.2">
      <c r="B23" s="108" t="str">
        <f>IF(A23&lt;&gt;"",E23+H23+K23,"")</f>
        <v/>
      </c>
      <c r="C23" s="24" t="str">
        <f>IF(A23&lt;&gt;0,B23/$B$11*100,"")</f>
        <v/>
      </c>
      <c r="F23" s="24" t="str">
        <f>IF($A23&lt;&gt;"",E23/$B23*100,"")</f>
        <v/>
      </c>
      <c r="I23" s="24" t="str">
        <f>IF($A23&lt;&gt;"",H23/$B23*100,"")</f>
        <v/>
      </c>
      <c r="L23" s="24" t="str">
        <f>IF($A23&lt;&gt;"",K23/$B23*100,"")</f>
        <v/>
      </c>
    </row>
    <row r="24" spans="1:12" ht="12.95" customHeight="1" x14ac:dyDescent="0.2">
      <c r="A24" s="7" t="s">
        <v>269</v>
      </c>
      <c r="B24" s="108">
        <f>IF(A24&lt;&gt;"",E24+H24+K24,"")</f>
        <v>23</v>
      </c>
      <c r="C24" s="24">
        <f>IF(A24&lt;&gt;0,B24/$B$11*100,"")</f>
        <v>1.6654598117306301</v>
      </c>
      <c r="E24" s="7">
        <f>SUM(E25:E26)</f>
        <v>23</v>
      </c>
      <c r="F24" s="24">
        <f>IF($A24&lt;&gt;"",E24/$B24*100,"")</f>
        <v>100</v>
      </c>
      <c r="H24" s="7">
        <f>SUM(H25:H26)</f>
        <v>0</v>
      </c>
      <c r="I24" s="24">
        <f>IF($A24&lt;&gt;"",H24/$B24*100,"")</f>
        <v>0</v>
      </c>
      <c r="K24" s="7">
        <f>SUM(K25:K26)</f>
        <v>0</v>
      </c>
      <c r="L24" s="24">
        <f>IF($A24&lt;&gt;"",K24/$B24*100,"")</f>
        <v>0</v>
      </c>
    </row>
    <row r="25" spans="1:12" ht="12.95" customHeight="1" x14ac:dyDescent="0.2">
      <c r="A25" s="7" t="s">
        <v>268</v>
      </c>
      <c r="B25" s="108">
        <f>IF(A25&lt;&gt;"",E25+H25+K25,"")</f>
        <v>7</v>
      </c>
      <c r="C25" s="24">
        <f>IF(A25&lt;&gt;0,B25/$B$11*100,"")</f>
        <v>0.50687907313540914</v>
      </c>
      <c r="E25" s="7">
        <v>7</v>
      </c>
      <c r="F25" s="24">
        <f>IF($A25&lt;&gt;"",E25/$B25*100,"")</f>
        <v>100</v>
      </c>
      <c r="H25" s="7">
        <v>0</v>
      </c>
      <c r="I25" s="24">
        <f>IF($A25&lt;&gt;"",H25/$B25*100,"")</f>
        <v>0</v>
      </c>
      <c r="K25" s="7">
        <v>0</v>
      </c>
      <c r="L25" s="24">
        <f>IF($A25&lt;&gt;"",K25/$B25*100,"")</f>
        <v>0</v>
      </c>
    </row>
    <row r="26" spans="1:12" ht="12.95" customHeight="1" x14ac:dyDescent="0.2">
      <c r="A26" s="7" t="s">
        <v>266</v>
      </c>
      <c r="B26" s="108">
        <f>IF(A26&lt;&gt;"",E26+H26+K26,"")</f>
        <v>16</v>
      </c>
      <c r="C26" s="24">
        <f>IF(A26&lt;&gt;0,B26/$B$11*100,"")</f>
        <v>1.1585807385952207</v>
      </c>
      <c r="E26" s="7">
        <v>16</v>
      </c>
      <c r="F26" s="24">
        <f>IF($A26&lt;&gt;"",E26/$B26*100,"")</f>
        <v>100</v>
      </c>
      <c r="H26" s="7">
        <v>0</v>
      </c>
      <c r="I26" s="24">
        <f>IF($A26&lt;&gt;"",H26/$B26*100,"")</f>
        <v>0</v>
      </c>
      <c r="K26" s="7">
        <v>0</v>
      </c>
      <c r="L26" s="24">
        <f>IF($A26&lt;&gt;"",K26/$B26*100,"")</f>
        <v>0</v>
      </c>
    </row>
    <row r="27" spans="1:12" ht="7.5" customHeight="1" x14ac:dyDescent="0.2">
      <c r="B27" s="108" t="str">
        <f>IF(A27&lt;&gt;"",E27+H27+K27,"")</f>
        <v/>
      </c>
      <c r="C27" s="24" t="str">
        <f>IF(A27&lt;&gt;0,B27/$B$11*100,"")</f>
        <v/>
      </c>
      <c r="F27" s="24" t="str">
        <f>IF($A27&lt;&gt;"",E27/$B27*100,"")</f>
        <v/>
      </c>
      <c r="I27" s="24" t="str">
        <f>IF($A27&lt;&gt;"",H27/$B27*100,"")</f>
        <v/>
      </c>
      <c r="L27" s="24" t="str">
        <f>IF($A27&lt;&gt;"",K27/$B27*100,"")</f>
        <v/>
      </c>
    </row>
    <row r="28" spans="1:12" ht="12.95" customHeight="1" x14ac:dyDescent="0.2">
      <c r="A28" s="26" t="s">
        <v>265</v>
      </c>
      <c r="B28" s="111">
        <f>IF(A28&lt;&gt;"",E28+H28+K28,"")</f>
        <v>76</v>
      </c>
      <c r="C28" s="109">
        <f>IF(A28&lt;&gt;0,B28/$B$11*100,"")</f>
        <v>5.5032585083272991</v>
      </c>
      <c r="D28" s="26"/>
      <c r="E28" s="26">
        <f>SUM(E29)</f>
        <v>76</v>
      </c>
      <c r="F28" s="109">
        <f>IF($A28&lt;&gt;"",E28/$B28*100,"")</f>
        <v>100</v>
      </c>
      <c r="G28" s="26"/>
      <c r="H28" s="110">
        <f>SUM(H29)</f>
        <v>0</v>
      </c>
      <c r="I28" s="109">
        <f>IF($A28&lt;&gt;"",H28/$B28*100,"")</f>
        <v>0</v>
      </c>
      <c r="J28" s="26"/>
      <c r="K28" s="26">
        <f>SUM(K29)</f>
        <v>0</v>
      </c>
      <c r="L28" s="109">
        <f>IF($A28&lt;&gt;"",K28/$B28*100,"")</f>
        <v>0</v>
      </c>
    </row>
    <row r="29" spans="1:12" ht="12.95" customHeight="1" x14ac:dyDescent="0.2">
      <c r="A29" s="7" t="s">
        <v>264</v>
      </c>
      <c r="B29" s="108">
        <f>IF(A29&lt;&gt;"",E29+H29+K29,"")</f>
        <v>76</v>
      </c>
      <c r="C29" s="24">
        <f>IF(A29&lt;&gt;0,B29/$B$11*100,"")</f>
        <v>5.5032585083272991</v>
      </c>
      <c r="E29" s="7">
        <f>SUM(E30:E34)</f>
        <v>76</v>
      </c>
      <c r="F29" s="24">
        <f>IF($A29&lt;&gt;"",E29/$B29*100,"")</f>
        <v>100</v>
      </c>
      <c r="H29" s="107">
        <f>SUM(H30:H34)</f>
        <v>0</v>
      </c>
      <c r="I29" s="24">
        <f>IF($A29&lt;&gt;"",H29/$B29*100,"")</f>
        <v>0</v>
      </c>
      <c r="K29" s="7">
        <f>SUM(K30:K34)</f>
        <v>0</v>
      </c>
      <c r="L29" s="24">
        <f>IF($A29&lt;&gt;"",K29/$B29*100,"")</f>
        <v>0</v>
      </c>
    </row>
    <row r="30" spans="1:12" x14ac:dyDescent="0.2">
      <c r="A30" s="7" t="s">
        <v>263</v>
      </c>
      <c r="B30" s="108">
        <f>IF(A30&lt;&gt;"",E30+H30+K30,"")</f>
        <v>49</v>
      </c>
      <c r="C30" s="24">
        <f>IF(A30&lt;&gt;0,B30/$B$11*100,"")</f>
        <v>3.5481535119478638</v>
      </c>
      <c r="E30" s="7">
        <v>49</v>
      </c>
      <c r="F30" s="24">
        <f>IF($A30&lt;&gt;"",E30/$B30*100,"")</f>
        <v>100</v>
      </c>
      <c r="H30" s="7"/>
      <c r="I30" s="24">
        <f>IF($A30&lt;&gt;"",H30/$B30*100,"")</f>
        <v>0</v>
      </c>
      <c r="K30" s="7">
        <v>0</v>
      </c>
      <c r="L30" s="24">
        <f>IF($A30&lt;&gt;"",K30/$B30*100,"")</f>
        <v>0</v>
      </c>
    </row>
    <row r="31" spans="1:12" x14ac:dyDescent="0.2">
      <c r="A31" s="7" t="s">
        <v>262</v>
      </c>
      <c r="B31" s="108">
        <f>IF(A31&lt;&gt;"",E31+H31+K31,"")</f>
        <v>5</v>
      </c>
      <c r="C31" s="24">
        <f>IF(A31&lt;&gt;0,B31/$B$11*100,"")</f>
        <v>0.3620564808110065</v>
      </c>
      <c r="E31" s="7">
        <v>5</v>
      </c>
      <c r="F31" s="24">
        <f>IF($A31&lt;&gt;"",E31/$B31*100,"")</f>
        <v>100</v>
      </c>
      <c r="H31" s="7"/>
      <c r="I31" s="24">
        <f>IF($A31&lt;&gt;"",H31/$B31*100,"")</f>
        <v>0</v>
      </c>
      <c r="K31" s="7">
        <v>0</v>
      </c>
      <c r="L31" s="24">
        <f>IF($A31&lt;&gt;"",K31/$B31*100,"")</f>
        <v>0</v>
      </c>
    </row>
    <row r="32" spans="1:12" x14ac:dyDescent="0.2">
      <c r="A32" s="7" t="s">
        <v>261</v>
      </c>
      <c r="B32" s="108">
        <f>IF(A32&lt;&gt;"",E32+H32+K32,"")</f>
        <v>7</v>
      </c>
      <c r="C32" s="24">
        <f>IF(A32&lt;&gt;0,B32/$B$11*100,"")</f>
        <v>0.50687907313540914</v>
      </c>
      <c r="E32" s="7">
        <v>7</v>
      </c>
      <c r="F32" s="24">
        <f>IF($A32&lt;&gt;"",E32/$B32*100,"")</f>
        <v>100</v>
      </c>
      <c r="H32" s="7"/>
      <c r="I32" s="24">
        <f>IF($A32&lt;&gt;"",H32/$B32*100,"")</f>
        <v>0</v>
      </c>
      <c r="K32" s="7">
        <v>0</v>
      </c>
      <c r="L32" s="24">
        <f>IF($A32&lt;&gt;"",K32/$B32*100,"")</f>
        <v>0</v>
      </c>
    </row>
    <row r="33" spans="1:12" hidden="1" x14ac:dyDescent="0.2">
      <c r="A33" s="7" t="s">
        <v>260</v>
      </c>
      <c r="B33" s="108">
        <f>IF(A33&lt;&gt;"",E33+H33+K33,"")</f>
        <v>0</v>
      </c>
      <c r="C33" s="24">
        <f>IF(A33&lt;&gt;0,B33/$B$11*100,"")</f>
        <v>0</v>
      </c>
      <c r="E33" s="7"/>
      <c r="F33" s="24" t="e">
        <f>IF($A33&lt;&gt;"",E33/$B33*100,"")</f>
        <v>#DIV/0!</v>
      </c>
      <c r="H33" s="7"/>
      <c r="I33" s="24" t="e">
        <f>IF($A33&lt;&gt;"",H33/$B33*100,"")</f>
        <v>#DIV/0!</v>
      </c>
      <c r="K33" s="7">
        <v>0</v>
      </c>
      <c r="L33" s="24" t="e">
        <f>IF($A33&lt;&gt;"",K33/$B33*100,"")</f>
        <v>#DIV/0!</v>
      </c>
    </row>
    <row r="34" spans="1:12" x14ac:dyDescent="0.2">
      <c r="A34" s="7" t="s">
        <v>259</v>
      </c>
      <c r="B34" s="108">
        <f>IF(A34&lt;&gt;"",E34+H34+K34,"")</f>
        <v>15</v>
      </c>
      <c r="C34" s="24">
        <f>IF(A34&lt;&gt;0,B34/$B$11*100,"")</f>
        <v>1.0861694424330195</v>
      </c>
      <c r="E34" s="7">
        <v>15</v>
      </c>
      <c r="F34" s="24">
        <f>IF($A34&lt;&gt;"",E34/$B34*100,"")</f>
        <v>100</v>
      </c>
      <c r="H34" s="7"/>
      <c r="I34" s="24">
        <f>IF($A34&lt;&gt;"",H34/$B34*100,"")</f>
        <v>0</v>
      </c>
      <c r="K34" s="7">
        <v>0</v>
      </c>
      <c r="L34" s="24">
        <f>IF($A34&lt;&gt;"",K34/$B34*100,"")</f>
        <v>0</v>
      </c>
    </row>
    <row r="35" spans="1:12" ht="6" customHeight="1" x14ac:dyDescent="0.2">
      <c r="B35" s="108" t="str">
        <f>IF(A35&lt;&gt;"",E35+H35+K35,"")</f>
        <v/>
      </c>
      <c r="C35" s="24" t="str">
        <f>IF(A35&lt;&gt;0,B35/$B$11*100,"")</f>
        <v/>
      </c>
      <c r="E35" s="7"/>
      <c r="F35" s="24" t="str">
        <f>IF($A35&lt;&gt;"",E35/$B35*100,"")</f>
        <v/>
      </c>
      <c r="H35" s="107"/>
      <c r="I35" s="24" t="str">
        <f>IF($A35&lt;&gt;"",H35/$B35*100,"")</f>
        <v/>
      </c>
      <c r="L35" s="24" t="str">
        <f>IF($A35&lt;&gt;"",K35/$B35*100,"")</f>
        <v/>
      </c>
    </row>
    <row r="36" spans="1:12" ht="12.95" customHeight="1" x14ac:dyDescent="0.2">
      <c r="A36" s="26" t="s">
        <v>258</v>
      </c>
      <c r="B36" s="111">
        <f>IF(A36&lt;&gt;"",E36+H36+K36,"")</f>
        <v>57</v>
      </c>
      <c r="C36" s="109">
        <f>IF(A36&lt;&gt;0,B36/$B$11*100,"")</f>
        <v>4.1274438812454743</v>
      </c>
      <c r="D36" s="26"/>
      <c r="E36" s="26">
        <f>SUM(E37+E43+E54+E56)</f>
        <v>56</v>
      </c>
      <c r="F36" s="109">
        <f>IF($A36&lt;&gt;"",E36/$B36*100,"")</f>
        <v>98.245614035087712</v>
      </c>
      <c r="G36" s="26"/>
      <c r="H36" s="26">
        <f>SUM(H37+H43+H54+H56)</f>
        <v>1</v>
      </c>
      <c r="I36" s="109">
        <f>IF($A36&lt;&gt;"",H36/$B36*100,"")</f>
        <v>1.7543859649122806</v>
      </c>
      <c r="J36" s="26"/>
      <c r="K36" s="26">
        <f>SUM(K37+K43+K54+K56)</f>
        <v>0</v>
      </c>
      <c r="L36" s="109">
        <f>IF($A36&lt;&gt;"",K36/$B36*100,"")</f>
        <v>0</v>
      </c>
    </row>
    <row r="37" spans="1:12" ht="12.95" customHeight="1" x14ac:dyDescent="0.2">
      <c r="A37" s="7" t="s">
        <v>257</v>
      </c>
      <c r="B37" s="108">
        <f>IF(A37&lt;&gt;"",E37+H37+K37,"")</f>
        <v>20</v>
      </c>
      <c r="C37" s="24">
        <f>IF(A37&lt;&gt;0,B37/$B$11*100,"")</f>
        <v>1.448225923244026</v>
      </c>
      <c r="E37" s="7">
        <f>SUM(E38:E41)</f>
        <v>20</v>
      </c>
      <c r="F37" s="24">
        <f>IF($A37&lt;&gt;"",E37/$B37*100,"")</f>
        <v>100</v>
      </c>
      <c r="H37" s="7">
        <f>SUM(H38:H41)</f>
        <v>0</v>
      </c>
      <c r="I37" s="24">
        <f>IF($A37&lt;&gt;"",H37/$B37*100,"")</f>
        <v>0</v>
      </c>
      <c r="K37" s="7">
        <f>SUM(K38:K41)</f>
        <v>0</v>
      </c>
      <c r="L37" s="24">
        <f>IF($A37&lt;&gt;"",K37/$B37*100,"")</f>
        <v>0</v>
      </c>
    </row>
    <row r="38" spans="1:12" ht="12.95" customHeight="1" x14ac:dyDescent="0.2">
      <c r="A38" s="7" t="s">
        <v>255</v>
      </c>
      <c r="B38" s="108">
        <f>IF(A38&lt;&gt;"",E38+H38+K38,"")</f>
        <v>7</v>
      </c>
      <c r="C38" s="24">
        <f>IF(A38&lt;&gt;0,B38/$B$11*100,"")</f>
        <v>0.50687907313540914</v>
      </c>
      <c r="E38" s="7">
        <v>7</v>
      </c>
      <c r="F38" s="24">
        <f>IF($A38&lt;&gt;"",E38/$B38*100,"")</f>
        <v>100</v>
      </c>
      <c r="H38" s="7">
        <v>0</v>
      </c>
      <c r="I38" s="24">
        <f>IF($A38&lt;&gt;"",H38/$B38*100,"")</f>
        <v>0</v>
      </c>
      <c r="K38" s="7">
        <v>0</v>
      </c>
      <c r="L38" s="24">
        <f>IF($A38&lt;&gt;"",K38/$B38*100,"")</f>
        <v>0</v>
      </c>
    </row>
    <row r="39" spans="1:12" ht="12.95" customHeight="1" x14ac:dyDescent="0.2">
      <c r="A39" s="7" t="s">
        <v>254</v>
      </c>
      <c r="B39" s="108">
        <f>IF(A39&lt;&gt;"",E39+H39+K39,"")</f>
        <v>3</v>
      </c>
      <c r="C39" s="24">
        <f>IF(A39&lt;&gt;0,B39/$B$11*100,"")</f>
        <v>0.21723388848660391</v>
      </c>
      <c r="E39" s="7">
        <v>3</v>
      </c>
      <c r="F39" s="24">
        <f>IF($A39&lt;&gt;"",E39/$B39*100,"")</f>
        <v>100</v>
      </c>
      <c r="H39" s="7">
        <v>0</v>
      </c>
      <c r="I39" s="24">
        <f>IF($A39&lt;&gt;"",H39/$B39*100,"")</f>
        <v>0</v>
      </c>
      <c r="K39" s="7">
        <v>0</v>
      </c>
      <c r="L39" s="24">
        <f>IF($A39&lt;&gt;"",K39/$B39*100,"")</f>
        <v>0</v>
      </c>
    </row>
    <row r="40" spans="1:12" ht="12.95" customHeight="1" x14ac:dyDescent="0.2">
      <c r="A40" s="7" t="s">
        <v>310</v>
      </c>
      <c r="B40" s="108">
        <f>IF(A40&lt;&gt;"",E40+H40+K40,"")</f>
        <v>9</v>
      </c>
      <c r="C40" s="24">
        <f>IF(A40&lt;&gt;0,B40/$B$11*100,"")</f>
        <v>0.65170166545981179</v>
      </c>
      <c r="E40" s="7">
        <v>9</v>
      </c>
      <c r="F40" s="24">
        <f>IF($A40&lt;&gt;"",E40/$B40*100,"")</f>
        <v>100</v>
      </c>
      <c r="H40" s="7">
        <v>0</v>
      </c>
      <c r="I40" s="24">
        <f>IF($A40&lt;&gt;"",H40/$B40*100,"")</f>
        <v>0</v>
      </c>
      <c r="K40" s="7">
        <v>0</v>
      </c>
      <c r="L40" s="24">
        <f>IF($A40&lt;&gt;"",K40/$B40*100,"")</f>
        <v>0</v>
      </c>
    </row>
    <row r="41" spans="1:12" ht="12.95" customHeight="1" x14ac:dyDescent="0.2">
      <c r="A41" s="7" t="s">
        <v>252</v>
      </c>
      <c r="B41" s="108">
        <f>IF(A41&lt;&gt;"",E41+H41+K41,"")</f>
        <v>1</v>
      </c>
      <c r="C41" s="24">
        <f>IF(A41&lt;&gt;0,B41/$B$11*100,"")</f>
        <v>7.2411296162201294E-2</v>
      </c>
      <c r="E41" s="7">
        <v>1</v>
      </c>
      <c r="F41" s="24">
        <f>IF($A41&lt;&gt;"",E41/$B41*100,"")</f>
        <v>100</v>
      </c>
      <c r="H41" s="7">
        <v>0</v>
      </c>
      <c r="I41" s="24">
        <f>IF($A41&lt;&gt;"",H41/$B41*100,"")</f>
        <v>0</v>
      </c>
      <c r="K41" s="7">
        <v>0</v>
      </c>
      <c r="L41" s="24">
        <f>IF($A41&lt;&gt;"",K41/$B41*100,"")</f>
        <v>0</v>
      </c>
    </row>
    <row r="42" spans="1:12" ht="6.75" customHeight="1" x14ac:dyDescent="0.2">
      <c r="B42" s="108" t="str">
        <f>IF(A42&lt;&gt;"",E42+H42+K42,"")</f>
        <v/>
      </c>
      <c r="C42" s="24" t="str">
        <f>IF(A42&lt;&gt;0,B42/$B$11*100,"")</f>
        <v/>
      </c>
      <c r="E42" s="7"/>
      <c r="F42" s="24" t="str">
        <f>IF($A42&lt;&gt;"",E42/$B42*100,"")</f>
        <v/>
      </c>
      <c r="H42" s="107"/>
      <c r="I42" s="24" t="str">
        <f>IF($A42&lt;&gt;"",H42/$B42*100,"")</f>
        <v/>
      </c>
      <c r="L42" s="24" t="str">
        <f>IF($A42&lt;&gt;"",K42/$B42*100,"")</f>
        <v/>
      </c>
    </row>
    <row r="43" spans="1:12" ht="12.95" customHeight="1" x14ac:dyDescent="0.2">
      <c r="A43" s="7" t="s">
        <v>250</v>
      </c>
      <c r="B43" s="108">
        <f>IF(A43&lt;&gt;"",E43+H43+K43,"")</f>
        <v>29</v>
      </c>
      <c r="C43" s="24">
        <f>IF(A43&lt;&gt;0,B43/$B$11*100,"")</f>
        <v>2.0999275887038378</v>
      </c>
      <c r="E43" s="7">
        <f>SUM(E44:E52)</f>
        <v>28</v>
      </c>
      <c r="F43" s="24">
        <f>IF($A43&lt;&gt;"",E43/$B43*100,"")</f>
        <v>96.551724137931032</v>
      </c>
      <c r="H43" s="107">
        <f>SUM(H44:H52)</f>
        <v>1</v>
      </c>
      <c r="I43" s="24">
        <f>IF($A43&lt;&gt;"",H43/$B43*100,"")</f>
        <v>3.4482758620689653</v>
      </c>
      <c r="K43" s="7">
        <f>SUM(K44:K52)</f>
        <v>0</v>
      </c>
      <c r="L43" s="24">
        <f>IF($A43&lt;&gt;"",K43/$B43*100,"")</f>
        <v>0</v>
      </c>
    </row>
    <row r="44" spans="1:12" ht="12.95" hidden="1" customHeight="1" x14ac:dyDescent="0.2">
      <c r="A44" s="7" t="s">
        <v>249</v>
      </c>
      <c r="B44" s="108">
        <f>IF(A44&lt;&gt;"",E44+H44+K44,"")</f>
        <v>0</v>
      </c>
      <c r="C44" s="24">
        <f>IF(A44&lt;&gt;0,B44/$B$11*100,"")</f>
        <v>0</v>
      </c>
      <c r="E44" s="7"/>
      <c r="F44" s="24" t="e">
        <f>IF($A44&lt;&gt;"",E44/$B44*100,"")</f>
        <v>#DIV/0!</v>
      </c>
      <c r="H44" s="107"/>
      <c r="I44" s="24" t="e">
        <f>IF($A44&lt;&gt;"",H44/$B44*100,"")</f>
        <v>#DIV/0!</v>
      </c>
      <c r="L44" s="24" t="e">
        <f>IF($A44&lt;&gt;"",K44/$B44*100,"")</f>
        <v>#DIV/0!</v>
      </c>
    </row>
    <row r="45" spans="1:12" ht="12.95" customHeight="1" x14ac:dyDescent="0.2">
      <c r="A45" s="7" t="s">
        <v>309</v>
      </c>
      <c r="B45" s="108">
        <f>IF(A45&lt;&gt;"",E45+H45+K45,"")</f>
        <v>1</v>
      </c>
      <c r="C45" s="24">
        <f>IF(A45&lt;&gt;0,B45/$B$11*100,"")</f>
        <v>7.2411296162201294E-2</v>
      </c>
      <c r="E45" s="112">
        <v>1</v>
      </c>
      <c r="F45" s="24">
        <f>IF($A45&lt;&gt;"",E45/$B45*100,"")</f>
        <v>100</v>
      </c>
      <c r="H45" s="7">
        <v>0</v>
      </c>
      <c r="I45" s="24">
        <f>IF($A45&lt;&gt;"",H45/$B45*100,"")</f>
        <v>0</v>
      </c>
      <c r="K45" s="7">
        <v>0</v>
      </c>
      <c r="L45" s="24">
        <f>IF($A45&lt;&gt;"",K45/$B45*100,"")</f>
        <v>0</v>
      </c>
    </row>
    <row r="46" spans="1:12" ht="12.95" customHeight="1" x14ac:dyDescent="0.2">
      <c r="A46" s="7" t="s">
        <v>247</v>
      </c>
      <c r="B46" s="108">
        <f>IF(A46&lt;&gt;"",E46+H46+K46,"")</f>
        <v>4</v>
      </c>
      <c r="C46" s="24">
        <f>IF(A46&lt;&gt;0,B46/$B$11*100,"")</f>
        <v>0.28964518464880518</v>
      </c>
      <c r="E46" s="112">
        <v>4</v>
      </c>
      <c r="F46" s="24">
        <f>IF($A46&lt;&gt;"",E46/$B46*100,"")</f>
        <v>100</v>
      </c>
      <c r="H46" s="7">
        <v>0</v>
      </c>
      <c r="I46" s="24">
        <f>IF($A46&lt;&gt;"",H46/$B46*100,"")</f>
        <v>0</v>
      </c>
      <c r="K46" s="7">
        <v>0</v>
      </c>
      <c r="L46" s="24">
        <f>IF($A46&lt;&gt;"",K46/$B46*100,"")</f>
        <v>0</v>
      </c>
    </row>
    <row r="47" spans="1:12" ht="12.95" hidden="1" customHeight="1" x14ac:dyDescent="0.2">
      <c r="A47" s="7" t="s">
        <v>246</v>
      </c>
      <c r="B47" s="108">
        <f>IF(A47&lt;&gt;"",E47+H47+K47,"")</f>
        <v>0</v>
      </c>
      <c r="C47" s="24">
        <f>IF(A47&lt;&gt;0,B47/$B$11*100,"")</f>
        <v>0</v>
      </c>
      <c r="E47" s="131"/>
      <c r="F47" s="24" t="e">
        <f>IF($A47&lt;&gt;"",E47/$B47*100,"")</f>
        <v>#DIV/0!</v>
      </c>
      <c r="H47" s="7"/>
      <c r="I47" s="24" t="e">
        <f>IF($A47&lt;&gt;"",H47/$B47*100,"")</f>
        <v>#DIV/0!</v>
      </c>
      <c r="L47" s="24" t="e">
        <f>IF($A47&lt;&gt;"",K47/$B47*100,"")</f>
        <v>#DIV/0!</v>
      </c>
    </row>
    <row r="48" spans="1:12" ht="12.95" customHeight="1" x14ac:dyDescent="0.2">
      <c r="A48" s="7" t="s">
        <v>245</v>
      </c>
      <c r="B48" s="108">
        <f>IF(A48&lt;&gt;"",E48+H48+K48,"")</f>
        <v>1</v>
      </c>
      <c r="C48" s="24">
        <f>IF(A48&lt;&gt;0,B48/$B$11*100,"")</f>
        <v>7.2411296162201294E-2</v>
      </c>
      <c r="E48" s="131">
        <v>1</v>
      </c>
      <c r="F48" s="24">
        <f>IF($A48&lt;&gt;"",E48/$B48*100,"")</f>
        <v>100</v>
      </c>
      <c r="H48" s="7"/>
      <c r="I48" s="24">
        <f>IF($A48&lt;&gt;"",H48/$B48*100,"")</f>
        <v>0</v>
      </c>
      <c r="L48" s="24">
        <f>IF($A48&lt;&gt;"",K48/$B48*100,"")</f>
        <v>0</v>
      </c>
    </row>
    <row r="49" spans="1:12" ht="12.95" hidden="1" customHeight="1" x14ac:dyDescent="0.2">
      <c r="A49" s="7" t="s">
        <v>244</v>
      </c>
      <c r="B49" s="108">
        <f>IF(A49&lt;&gt;"",E49+H49+K49,"")</f>
        <v>0</v>
      </c>
      <c r="C49" s="24">
        <f>IF(A49&lt;&gt;0,B49/$B$11*100,"")</f>
        <v>0</v>
      </c>
      <c r="E49" s="130"/>
      <c r="F49" s="24" t="e">
        <f>IF($A49&lt;&gt;"",E49/$B49*100,"")</f>
        <v>#DIV/0!</v>
      </c>
      <c r="H49" s="7"/>
      <c r="I49" s="24" t="e">
        <f>IF($A49&lt;&gt;"",H49/$B49*100,"")</f>
        <v>#DIV/0!</v>
      </c>
      <c r="L49" s="24" t="e">
        <f>IF($A49&lt;&gt;"",K49/$B49*100,"")</f>
        <v>#DIV/0!</v>
      </c>
    </row>
    <row r="50" spans="1:12" ht="12.95" customHeight="1" x14ac:dyDescent="0.2">
      <c r="A50" s="7" t="s">
        <v>243</v>
      </c>
      <c r="B50" s="108">
        <f>IF(A50&lt;&gt;"",E50+H50+K50,"")</f>
        <v>16</v>
      </c>
      <c r="C50" s="24">
        <f>IF(A50&lt;&gt;0,B50/$B$11*100,"")</f>
        <v>1.1585807385952207</v>
      </c>
      <c r="E50" s="7">
        <v>15</v>
      </c>
      <c r="F50" s="24">
        <f>IF($A50&lt;&gt;"",E50/$B50*100,"")</f>
        <v>93.75</v>
      </c>
      <c r="H50" s="7">
        <v>1</v>
      </c>
      <c r="I50" s="24">
        <f>IF($A50&lt;&gt;"",H50/$B50*100,"")</f>
        <v>6.25</v>
      </c>
      <c r="K50" s="7">
        <v>0</v>
      </c>
      <c r="L50" s="24">
        <f>IF($A50&lt;&gt;"",K50/$B50*100,"")</f>
        <v>0</v>
      </c>
    </row>
    <row r="51" spans="1:12" ht="12.95" customHeight="1" x14ac:dyDescent="0.2">
      <c r="A51" s="7" t="s">
        <v>242</v>
      </c>
      <c r="B51" s="108">
        <f>IF(A51&lt;&gt;"",E51+H51+K51,"")</f>
        <v>4</v>
      </c>
      <c r="C51" s="24">
        <f>IF(A51&lt;&gt;0,B51/$B$11*100,"")</f>
        <v>0.28964518464880518</v>
      </c>
      <c r="E51" s="7">
        <v>4</v>
      </c>
      <c r="F51" s="24">
        <f>IF($A51&lt;&gt;"",E51/$B51*100,"")</f>
        <v>100</v>
      </c>
      <c r="H51" s="7"/>
      <c r="I51" s="24">
        <f>IF($A51&lt;&gt;"",H51/$B51*100,"")</f>
        <v>0</v>
      </c>
      <c r="L51" s="24">
        <f>IF($A51&lt;&gt;"",K51/$B51*100,"")</f>
        <v>0</v>
      </c>
    </row>
    <row r="52" spans="1:12" ht="12.95" customHeight="1" x14ac:dyDescent="0.2">
      <c r="A52" s="7" t="s">
        <v>241</v>
      </c>
      <c r="B52" s="108">
        <f>IF(A52&lt;&gt;"",E52+H52+K52,"")</f>
        <v>3</v>
      </c>
      <c r="C52" s="24">
        <f>IF(A52&lt;&gt;0,B52/$B$11*100,"")</f>
        <v>0.21723388848660391</v>
      </c>
      <c r="E52" s="7">
        <v>3</v>
      </c>
      <c r="F52" s="24">
        <f>IF($A52&lt;&gt;"",E52/$B52*100,"")</f>
        <v>100</v>
      </c>
      <c r="H52" s="7">
        <v>0</v>
      </c>
      <c r="I52" s="24">
        <f>IF($A52&lt;&gt;"",H52/$B52*100,"")</f>
        <v>0</v>
      </c>
      <c r="L52" s="24">
        <f>IF($A52&lt;&gt;"",K52/$B52*100,"")</f>
        <v>0</v>
      </c>
    </row>
    <row r="53" spans="1:12" ht="6.75" customHeight="1" x14ac:dyDescent="0.2">
      <c r="B53" s="108" t="str">
        <f>IF(A53&lt;&gt;"",E53+H53+K53,"")</f>
        <v/>
      </c>
      <c r="C53" s="24" t="str">
        <f>IF(A53&lt;&gt;0,B53/$B$11*100,"")</f>
        <v/>
      </c>
      <c r="E53" s="7"/>
      <c r="F53" s="24" t="str">
        <f>IF($A53&lt;&gt;"",E53/$B53*100,"")</f>
        <v/>
      </c>
      <c r="H53" s="107"/>
      <c r="I53" s="24" t="str">
        <f>IF($A53&lt;&gt;"",H53/$B53*100,"")</f>
        <v/>
      </c>
      <c r="L53" s="24" t="str">
        <f>IF($A53&lt;&gt;"",K53/$B53*100,"")</f>
        <v/>
      </c>
    </row>
    <row r="54" spans="1:12" ht="12.95" hidden="1" customHeight="1" x14ac:dyDescent="0.2">
      <c r="A54" s="7" t="s">
        <v>251</v>
      </c>
      <c r="B54" s="108">
        <f>IF(A54&lt;&gt;"",E54+H54+K54,"")</f>
        <v>0</v>
      </c>
      <c r="C54" s="24">
        <f>IF(A54&lt;&gt;0,B54/$B$11*100,"")</f>
        <v>0</v>
      </c>
      <c r="E54" s="7"/>
      <c r="F54" s="24" t="e">
        <f>IF($A54&lt;&gt;"",E54/$B54*100,"")</f>
        <v>#DIV/0!</v>
      </c>
      <c r="H54" s="107"/>
      <c r="I54" s="24" t="e">
        <f>IF($A54&lt;&gt;"",H54/$B54*100,"")</f>
        <v>#DIV/0!</v>
      </c>
      <c r="L54" s="24" t="e">
        <f>IF($A54&lt;&gt;"",K54/$B54*100,"")</f>
        <v>#DIV/0!</v>
      </c>
    </row>
    <row r="55" spans="1:12" ht="6.75" hidden="1" customHeight="1" x14ac:dyDescent="0.2">
      <c r="B55" s="108" t="str">
        <f>IF(A55&lt;&gt;"",E55+H55+K55,"")</f>
        <v/>
      </c>
      <c r="C55" s="24" t="str">
        <f>IF(A55&lt;&gt;0,B55/$B$11*100,"")</f>
        <v/>
      </c>
      <c r="E55" s="7"/>
      <c r="F55" s="24" t="str">
        <f>IF($A55&lt;&gt;"",E55/$B55*100,"")</f>
        <v/>
      </c>
      <c r="H55" s="107"/>
      <c r="I55" s="24" t="str">
        <f>IF($A55&lt;&gt;"",H55/$B55*100,"")</f>
        <v/>
      </c>
      <c r="L55" s="24" t="str">
        <f>IF($A55&lt;&gt;"",K55/$B55*100,"")</f>
        <v/>
      </c>
    </row>
    <row r="56" spans="1:12" ht="12.95" customHeight="1" x14ac:dyDescent="0.2">
      <c r="A56" s="7" t="s">
        <v>240</v>
      </c>
      <c r="B56" s="108">
        <f>IF(A56&lt;&gt;"",E56+H56+K56,"")</f>
        <v>8</v>
      </c>
      <c r="C56" s="24">
        <f>IF(A56&lt;&gt;0,B56/$B$11*100,"")</f>
        <v>0.57929036929761035</v>
      </c>
      <c r="E56" s="7">
        <f>SUM(E57:E62)</f>
        <v>8</v>
      </c>
      <c r="F56" s="24">
        <f>IF($A56&lt;&gt;"",E56/$B56*100,"")</f>
        <v>100</v>
      </c>
      <c r="H56" s="107">
        <f>SUM(H57:H62)</f>
        <v>0</v>
      </c>
      <c r="I56" s="24">
        <f>IF($A56&lt;&gt;"",H56/$B56*100,"")</f>
        <v>0</v>
      </c>
      <c r="K56" s="7">
        <f>SUM(K57:K62)</f>
        <v>0</v>
      </c>
      <c r="L56" s="24">
        <f>IF($A56&lt;&gt;"",K56/$B56*100,"")</f>
        <v>0</v>
      </c>
    </row>
    <row r="57" spans="1:12" ht="12.95" hidden="1" customHeight="1" x14ac:dyDescent="0.2">
      <c r="A57" s="7" t="s">
        <v>239</v>
      </c>
      <c r="B57" s="108">
        <f>IF(A57&lt;&gt;"",E57+H57+K57,"")</f>
        <v>0</v>
      </c>
      <c r="C57" s="24">
        <f>IF(A57&lt;&gt;0,B57/$B$11*100,"")</f>
        <v>0</v>
      </c>
      <c r="E57" s="7"/>
      <c r="F57" s="24" t="e">
        <f>IF($A57&lt;&gt;"",E57/$B57*100,"")</f>
        <v>#DIV/0!</v>
      </c>
      <c r="H57" s="107"/>
      <c r="I57" s="24" t="e">
        <f>IF($A57&lt;&gt;"",H57/$B57*100,"")</f>
        <v>#DIV/0!</v>
      </c>
      <c r="L57" s="24" t="e">
        <f>IF($A57&lt;&gt;"",K57/$B57*100,"")</f>
        <v>#DIV/0!</v>
      </c>
    </row>
    <row r="58" spans="1:12" ht="12.95" hidden="1" customHeight="1" x14ac:dyDescent="0.2">
      <c r="A58" s="7" t="s">
        <v>238</v>
      </c>
      <c r="B58" s="108">
        <f>IF(A58&lt;&gt;"",E58+H58+K58,"")</f>
        <v>0</v>
      </c>
      <c r="C58" s="24">
        <f>IF(A58&lt;&gt;0,B58/$B$11*100,"")</f>
        <v>0</v>
      </c>
      <c r="E58" s="112"/>
      <c r="F58" s="24" t="e">
        <f>IF($A58&lt;&gt;"",E58/$B58*100,"")</f>
        <v>#DIV/0!</v>
      </c>
      <c r="H58" s="7">
        <v>0</v>
      </c>
      <c r="I58" s="24" t="e">
        <f>IF($A58&lt;&gt;"",H58/$B58*100,"")</f>
        <v>#DIV/0!</v>
      </c>
      <c r="K58" s="7">
        <v>0</v>
      </c>
      <c r="L58" s="24" t="e">
        <f>IF($A58&lt;&gt;"",K58/$B58*100,"")</f>
        <v>#DIV/0!</v>
      </c>
    </row>
    <row r="59" spans="1:12" ht="12.95" customHeight="1" x14ac:dyDescent="0.2">
      <c r="A59" s="7" t="s">
        <v>237</v>
      </c>
      <c r="B59" s="108">
        <f>IF(A59&lt;&gt;"",E59+H59+K59,"")</f>
        <v>3</v>
      </c>
      <c r="C59" s="24">
        <f>IF(A59&lt;&gt;0,B59/$B$11*100,"")</f>
        <v>0.21723388848660391</v>
      </c>
      <c r="E59" s="7">
        <v>3</v>
      </c>
      <c r="F59" s="24">
        <f>IF($A59&lt;&gt;"",E59/$B59*100,"")</f>
        <v>100</v>
      </c>
      <c r="H59" s="7">
        <v>0</v>
      </c>
      <c r="I59" s="24">
        <f>IF($A59&lt;&gt;"",H59/$B59*100,"")</f>
        <v>0</v>
      </c>
      <c r="K59" s="7">
        <v>0</v>
      </c>
      <c r="L59" s="24">
        <f>IF($A59&lt;&gt;"",K59/$B59*100,"")</f>
        <v>0</v>
      </c>
    </row>
    <row r="60" spans="1:12" ht="12.95" hidden="1" customHeight="1" x14ac:dyDescent="0.2">
      <c r="A60" s="7" t="s">
        <v>236</v>
      </c>
      <c r="B60" s="108">
        <f>IF(A60&lt;&gt;"",E60+H60+K60,"")</f>
        <v>0</v>
      </c>
      <c r="C60" s="24">
        <f>IF(A60&lt;&gt;0,B60/$B$11*100,"")</f>
        <v>0</v>
      </c>
      <c r="E60" s="7"/>
      <c r="F60" s="24" t="e">
        <f>IF($A60&lt;&gt;"",E60/$B60*100,"")</f>
        <v>#DIV/0!</v>
      </c>
      <c r="H60" s="7"/>
      <c r="I60" s="24" t="e">
        <f>IF($A60&lt;&gt;"",H60/$B60*100,"")</f>
        <v>#DIV/0!</v>
      </c>
      <c r="L60" s="24" t="e">
        <f>IF($A60&lt;&gt;"",K60/$B60*100,"")</f>
        <v>#DIV/0!</v>
      </c>
    </row>
    <row r="61" spans="1:12" ht="12.95" customHeight="1" x14ac:dyDescent="0.2">
      <c r="A61" s="7" t="s">
        <v>235</v>
      </c>
      <c r="B61" s="108">
        <f>IF(A61&lt;&gt;"",E61+H61+K61,"")</f>
        <v>4</v>
      </c>
      <c r="C61" s="24">
        <f>IF(A61&lt;&gt;0,B61/$B$11*100,"")</f>
        <v>0.28964518464880518</v>
      </c>
      <c r="E61" s="7">
        <v>4</v>
      </c>
      <c r="F61" s="24">
        <f>IF($A61&lt;&gt;"",E61/$B61*100,"")</f>
        <v>100</v>
      </c>
      <c r="H61" s="7">
        <v>0</v>
      </c>
      <c r="I61" s="24">
        <f>IF($A61&lt;&gt;"",H61/$B61*100,"")</f>
        <v>0</v>
      </c>
      <c r="K61" s="7">
        <v>0</v>
      </c>
      <c r="L61" s="24">
        <f>IF($A61&lt;&gt;"",K61/$B61*100,"")</f>
        <v>0</v>
      </c>
    </row>
    <row r="62" spans="1:12" ht="12.95" customHeight="1" x14ac:dyDescent="0.2">
      <c r="A62" s="7" t="s">
        <v>234</v>
      </c>
      <c r="B62" s="108">
        <f>IF(A62&lt;&gt;"",E62+H62+K62,"")</f>
        <v>1</v>
      </c>
      <c r="C62" s="24">
        <f>IF(A62&lt;&gt;0,B62/$B$11*100,"")</f>
        <v>7.2411296162201294E-2</v>
      </c>
      <c r="E62" s="7">
        <v>1</v>
      </c>
      <c r="F62" s="24">
        <f>IF($A62&lt;&gt;"",E62/$B62*100,"")</f>
        <v>100</v>
      </c>
      <c r="H62" s="7">
        <v>0</v>
      </c>
      <c r="I62" s="24">
        <f>IF($A62&lt;&gt;"",H62/$B62*100,"")</f>
        <v>0</v>
      </c>
      <c r="K62" s="7">
        <v>0</v>
      </c>
      <c r="L62" s="24">
        <f>IF($A62&lt;&gt;"",K62/$B62*100,"")</f>
        <v>0</v>
      </c>
    </row>
    <row r="63" spans="1:12" ht="7.5" customHeight="1" x14ac:dyDescent="0.2">
      <c r="B63" s="108" t="str">
        <f>IF(A63&lt;&gt;"",E63+H63+K63,"")</f>
        <v/>
      </c>
      <c r="C63" s="24" t="str">
        <f>IF(A63&lt;&gt;0,B63/$B$11*100,"")</f>
        <v/>
      </c>
      <c r="E63" s="7"/>
      <c r="F63" s="24" t="str">
        <f>IF($A63&lt;&gt;"",E63/$B63*100,"")</f>
        <v/>
      </c>
      <c r="H63" s="107"/>
      <c r="I63" s="24" t="str">
        <f>IF($A63&lt;&gt;"",H63/$B63*100,"")</f>
        <v/>
      </c>
      <c r="L63" s="24" t="str">
        <f>IF($A63&lt;&gt;"",K63/$B63*100,"")</f>
        <v/>
      </c>
    </row>
    <row r="64" spans="1:12" ht="12.95" customHeight="1" x14ac:dyDescent="0.2">
      <c r="A64" s="26" t="s">
        <v>233</v>
      </c>
      <c r="B64" s="111">
        <f>IF(A64&lt;&gt;"",E64+H64+K64,"")</f>
        <v>69</v>
      </c>
      <c r="C64" s="109">
        <f>IF(A64&lt;&gt;0,B64/$B$11*100,"")</f>
        <v>4.9963794351918907</v>
      </c>
      <c r="D64" s="26"/>
      <c r="E64" s="26">
        <f>SUM(E65+E73+E75)</f>
        <v>68</v>
      </c>
      <c r="F64" s="109">
        <f>IF($A64&lt;&gt;"",E64/$B64*100,"")</f>
        <v>98.550724637681171</v>
      </c>
      <c r="G64" s="26"/>
      <c r="H64" s="26">
        <f>SUM(H65+H73+H75)</f>
        <v>1</v>
      </c>
      <c r="I64" s="109">
        <f>IF($A64&lt;&gt;"",H64/$B64*100,"")</f>
        <v>1.4492753623188406</v>
      </c>
      <c r="J64" s="26"/>
      <c r="K64" s="26">
        <f>SUM(K65+K73+K75)</f>
        <v>0</v>
      </c>
      <c r="L64" s="109">
        <f>IF($A64&lt;&gt;"",K64/$B64*100,"")</f>
        <v>0</v>
      </c>
    </row>
    <row r="65" spans="1:12" ht="12.95" customHeight="1" x14ac:dyDescent="0.2">
      <c r="A65" s="7" t="s">
        <v>232</v>
      </c>
      <c r="B65" s="108">
        <f>IF(A65&lt;&gt;"",E65+H65+K65,"")</f>
        <v>40</v>
      </c>
      <c r="C65" s="24">
        <f>IF(A65&lt;&gt;0,B65/$B$11*100,"")</f>
        <v>2.896451846488052</v>
      </c>
      <c r="E65" s="7">
        <f>SUM(E66:E71)</f>
        <v>39</v>
      </c>
      <c r="F65" s="24">
        <f>IF($A65&lt;&gt;"",E65/$B65*100,"")</f>
        <v>97.5</v>
      </c>
      <c r="H65" s="7">
        <f>SUM(H66:H71)</f>
        <v>1</v>
      </c>
      <c r="I65" s="24">
        <f>IF($A65&lt;&gt;"",H65/$B65*100,"")</f>
        <v>2.5</v>
      </c>
      <c r="K65" s="7">
        <f>SUM(K66:K71)</f>
        <v>0</v>
      </c>
      <c r="L65" s="24">
        <f>IF($A65&lt;&gt;"",K65/$B65*100,"")</f>
        <v>0</v>
      </c>
    </row>
    <row r="66" spans="1:12" ht="12.95" hidden="1" customHeight="1" x14ac:dyDescent="0.2">
      <c r="A66" s="7" t="s">
        <v>231</v>
      </c>
      <c r="B66" s="108">
        <f>IF(A66&lt;&gt;"",E66+H66+K66,"")</f>
        <v>0</v>
      </c>
      <c r="C66" s="24">
        <f>IF(A66&lt;&gt;0,B66/$B$11*100,"")</f>
        <v>0</v>
      </c>
      <c r="E66" s="7"/>
      <c r="F66" s="24" t="e">
        <f>IF($A66&lt;&gt;"",E66/$B66*100,"")</f>
        <v>#DIV/0!</v>
      </c>
      <c r="H66" s="107"/>
      <c r="I66" s="24" t="e">
        <f>IF($A66&lt;&gt;"",H66/$B66*100,"")</f>
        <v>#DIV/0!</v>
      </c>
      <c r="L66" s="24" t="e">
        <f>IF($A66&lt;&gt;"",K66/$B66*100,"")</f>
        <v>#DIV/0!</v>
      </c>
    </row>
    <row r="67" spans="1:12" ht="12.95" customHeight="1" x14ac:dyDescent="0.2">
      <c r="A67" s="7" t="s">
        <v>230</v>
      </c>
      <c r="B67" s="108">
        <f>IF(A67&lt;&gt;"",E67+H67+K67,"")</f>
        <v>12</v>
      </c>
      <c r="C67" s="24">
        <f>IF(A67&lt;&gt;0,B67/$B$11*100,"")</f>
        <v>0.86893555394641564</v>
      </c>
      <c r="E67" s="7">
        <v>12</v>
      </c>
      <c r="F67" s="24">
        <f>IF($A67&lt;&gt;"",E67/$B67*100,"")</f>
        <v>100</v>
      </c>
      <c r="H67" s="7">
        <v>0</v>
      </c>
      <c r="I67" s="24">
        <f>IF($A67&lt;&gt;"",H67/$B67*100,"")</f>
        <v>0</v>
      </c>
      <c r="K67" s="7">
        <v>0</v>
      </c>
      <c r="L67" s="24">
        <f>IF($A67&lt;&gt;"",K67/$B67*100,"")</f>
        <v>0</v>
      </c>
    </row>
    <row r="68" spans="1:12" ht="12.95" customHeight="1" x14ac:dyDescent="0.2">
      <c r="A68" s="7" t="s">
        <v>229</v>
      </c>
      <c r="B68" s="108">
        <f>IF(A68&lt;&gt;"",E68+H68+K68,"")</f>
        <v>10</v>
      </c>
      <c r="C68" s="24">
        <f>IF(A68&lt;&gt;0,B68/$B$11*100,"")</f>
        <v>0.724112961622013</v>
      </c>
      <c r="E68" s="7">
        <v>10</v>
      </c>
      <c r="F68" s="24">
        <f>IF($A68&lt;&gt;"",E68/$B68*100,"")</f>
        <v>100</v>
      </c>
      <c r="H68" s="7">
        <v>0</v>
      </c>
      <c r="I68" s="24">
        <f>IF($A68&lt;&gt;"",H68/$B68*100,"")</f>
        <v>0</v>
      </c>
      <c r="K68" s="7">
        <v>0</v>
      </c>
      <c r="L68" s="24">
        <f>IF($A68&lt;&gt;"",K68/$B68*100,"")</f>
        <v>0</v>
      </c>
    </row>
    <row r="69" spans="1:12" ht="12.95" customHeight="1" x14ac:dyDescent="0.2">
      <c r="A69" s="7" t="s">
        <v>228</v>
      </c>
      <c r="B69" s="108">
        <f>IF(A69&lt;&gt;"",E69+H69+K69,"")</f>
        <v>4</v>
      </c>
      <c r="C69" s="24">
        <f>IF(A69&lt;&gt;0,B69/$B$11*100,"")</f>
        <v>0.28964518464880518</v>
      </c>
      <c r="E69" s="7">
        <v>4</v>
      </c>
      <c r="F69" s="24">
        <f>IF($A69&lt;&gt;"",E69/$B69*100,"")</f>
        <v>100</v>
      </c>
      <c r="H69" s="7">
        <v>0</v>
      </c>
      <c r="I69" s="24">
        <f>IF($A69&lt;&gt;"",H69/$B69*100,"")</f>
        <v>0</v>
      </c>
      <c r="K69" s="7">
        <v>0</v>
      </c>
      <c r="L69" s="24">
        <f>IF($A69&lt;&gt;"",K69/$B69*100,"")</f>
        <v>0</v>
      </c>
    </row>
    <row r="70" spans="1:12" ht="12.95" customHeight="1" x14ac:dyDescent="0.2">
      <c r="A70" s="7" t="s">
        <v>227</v>
      </c>
      <c r="B70" s="108">
        <f>IF(A70&lt;&gt;"",E70+H70+K70,"")</f>
        <v>3</v>
      </c>
      <c r="C70" s="24">
        <f>IF(A70&lt;&gt;0,B70/$B$11*100,"")</f>
        <v>0.21723388848660391</v>
      </c>
      <c r="E70" s="7">
        <v>2</v>
      </c>
      <c r="F70" s="24">
        <f>IF($A70&lt;&gt;"",E70/$B70*100,"")</f>
        <v>66.666666666666657</v>
      </c>
      <c r="H70" s="7">
        <v>1</v>
      </c>
      <c r="I70" s="24">
        <f>IF($A70&lt;&gt;"",H70/$B70*100,"")</f>
        <v>33.333333333333329</v>
      </c>
      <c r="K70" s="7">
        <v>0</v>
      </c>
      <c r="L70" s="24">
        <f>IF($A70&lt;&gt;"",K70/$B70*100,"")</f>
        <v>0</v>
      </c>
    </row>
    <row r="71" spans="1:12" ht="12.95" customHeight="1" x14ac:dyDescent="0.2">
      <c r="A71" s="7" t="s">
        <v>226</v>
      </c>
      <c r="B71" s="108">
        <f>IF(A71&lt;&gt;"",E71+H71+K71,"")</f>
        <v>11</v>
      </c>
      <c r="C71" s="24">
        <f>IF(A71&lt;&gt;0,B71/$B$11*100,"")</f>
        <v>0.79652425778421432</v>
      </c>
      <c r="E71" s="7">
        <v>11</v>
      </c>
      <c r="F71" s="24">
        <f>IF($A71&lt;&gt;"",E71/$B71*100,"")</f>
        <v>100</v>
      </c>
      <c r="H71" s="7">
        <v>0</v>
      </c>
      <c r="I71" s="24">
        <f>IF($A71&lt;&gt;"",H71/$B71*100,"")</f>
        <v>0</v>
      </c>
      <c r="K71" s="7">
        <v>0</v>
      </c>
      <c r="L71" s="24">
        <f>IF($A71&lt;&gt;"",K71/$B71*100,"")</f>
        <v>0</v>
      </c>
    </row>
    <row r="72" spans="1:12" ht="9" customHeight="1" x14ac:dyDescent="0.2">
      <c r="B72" s="108" t="str">
        <f>IF(A72&lt;&gt;"",E72+H72+K72,"")</f>
        <v/>
      </c>
      <c r="C72" s="24" t="str">
        <f>IF(A72&lt;&gt;0,B72/$B$11*100,"")</f>
        <v/>
      </c>
      <c r="E72" s="7"/>
      <c r="F72" s="24" t="str">
        <f>IF($A72&lt;&gt;"",E72/$B72*100,"")</f>
        <v/>
      </c>
      <c r="H72" s="7"/>
      <c r="I72" s="24" t="str">
        <f>IF($A72&lt;&gt;"",H72/$B72*100,"")</f>
        <v/>
      </c>
      <c r="L72" s="24" t="str">
        <f>IF($A72&lt;&gt;"",K72/$B72*100,"")</f>
        <v/>
      </c>
    </row>
    <row r="73" spans="1:12" ht="12.95" customHeight="1" x14ac:dyDescent="0.2">
      <c r="A73" s="7" t="s">
        <v>225</v>
      </c>
      <c r="B73" s="108">
        <f>IF(A73&lt;&gt;"",E73+H73+K73,"")</f>
        <v>5</v>
      </c>
      <c r="C73" s="24">
        <f>IF(A73&lt;&gt;0,B73/$B$11*100,"")</f>
        <v>0.3620564808110065</v>
      </c>
      <c r="E73" s="7">
        <v>5</v>
      </c>
      <c r="F73" s="24">
        <f>IF($A73&lt;&gt;"",E73/$B73*100,"")</f>
        <v>100</v>
      </c>
      <c r="H73" s="7">
        <v>0</v>
      </c>
      <c r="I73" s="24">
        <f>IF($A73&lt;&gt;"",H73/$B73*100,"")</f>
        <v>0</v>
      </c>
      <c r="K73" s="7">
        <v>0</v>
      </c>
      <c r="L73" s="24">
        <f>IF($A73&lt;&gt;"",K73/$B73*100,"")</f>
        <v>0</v>
      </c>
    </row>
    <row r="74" spans="1:12" ht="9" customHeight="1" x14ac:dyDescent="0.2">
      <c r="B74" s="108" t="str">
        <f>IF(A74&lt;&gt;"",E74+H74+K74,"")</f>
        <v/>
      </c>
      <c r="C74" s="24" t="str">
        <f>IF(A74&lt;&gt;0,B74/$B$11*100,"")</f>
        <v/>
      </c>
      <c r="E74" s="7"/>
      <c r="F74" s="24" t="str">
        <f>IF($A74&lt;&gt;"",E74/$B74*100,"")</f>
        <v/>
      </c>
      <c r="H74" s="7"/>
      <c r="I74" s="24" t="str">
        <f>IF($A74&lt;&gt;"",H74/$B74*100,"")</f>
        <v/>
      </c>
      <c r="L74" s="24" t="str">
        <f>IF($A74&lt;&gt;"",K74/$B74*100,"")</f>
        <v/>
      </c>
    </row>
    <row r="75" spans="1:12" ht="12.95" customHeight="1" x14ac:dyDescent="0.2">
      <c r="A75" s="7" t="s">
        <v>224</v>
      </c>
      <c r="B75" s="108">
        <f>IF(A75&lt;&gt;"",E75+H75+K75,"")</f>
        <v>24</v>
      </c>
      <c r="C75" s="24">
        <f>IF(A75&lt;&gt;0,B75/$B$11*100,"")</f>
        <v>1.7378711078928313</v>
      </c>
      <c r="E75" s="7">
        <v>24</v>
      </c>
      <c r="F75" s="24">
        <f>IF($A75&lt;&gt;"",E75/$B75*100,"")</f>
        <v>100</v>
      </c>
      <c r="H75" s="7">
        <v>0</v>
      </c>
      <c r="I75" s="24">
        <f>IF($A75&lt;&gt;"",H75/$B75*100,"")</f>
        <v>0</v>
      </c>
      <c r="K75" s="7">
        <v>0</v>
      </c>
      <c r="L75" s="24">
        <f>IF($A75&lt;&gt;"",K75/$B75*100,"")</f>
        <v>0</v>
      </c>
    </row>
    <row r="76" spans="1:12" ht="10.5" customHeight="1" x14ac:dyDescent="0.2">
      <c r="B76" s="108" t="str">
        <f>IF(A76&lt;&gt;"",E76+H76+K76,"")</f>
        <v/>
      </c>
      <c r="E76" s="7"/>
      <c r="F76" s="24" t="str">
        <f>IF($A76&lt;&gt;"",E76/$B76*100,"")</f>
        <v/>
      </c>
      <c r="H76" s="107"/>
      <c r="I76" s="24" t="str">
        <f>IF($A76&lt;&gt;"",H76/$B76*100,"")</f>
        <v/>
      </c>
      <c r="L76" s="24" t="str">
        <f>IF($A76&lt;&gt;"",K76/$B76*100,"")</f>
        <v/>
      </c>
    </row>
    <row r="77" spans="1:12" ht="12.95" customHeight="1" x14ac:dyDescent="0.2">
      <c r="A77" s="26" t="s">
        <v>223</v>
      </c>
      <c r="B77" s="111">
        <f>IF(A77&lt;&gt;"",E77+H77+K77,"")</f>
        <v>90</v>
      </c>
      <c r="C77" s="109">
        <f>IF(A77&lt;&gt;0,B77/$B$11*100,"")</f>
        <v>6.5170166545981179</v>
      </c>
      <c r="D77" s="26"/>
      <c r="E77" s="26">
        <f>SUM(E78)</f>
        <v>82</v>
      </c>
      <c r="F77" s="109">
        <f>IF($A77&lt;&gt;"",E77/$B77*100,"")</f>
        <v>91.111111111111114</v>
      </c>
      <c r="G77" s="26"/>
      <c r="H77" s="110">
        <f>SUM(H78)</f>
        <v>5</v>
      </c>
      <c r="I77" s="109">
        <f>IF($A77&lt;&gt;"",H77/$B77*100,"")</f>
        <v>5.5555555555555554</v>
      </c>
      <c r="J77" s="26"/>
      <c r="K77" s="26">
        <f>SUM(K78)</f>
        <v>3</v>
      </c>
      <c r="L77" s="109">
        <f>IF($A77&lt;&gt;"",K77/$B77*100,"")</f>
        <v>3.3333333333333335</v>
      </c>
    </row>
    <row r="78" spans="1:12" ht="12.95" customHeight="1" x14ac:dyDescent="0.2">
      <c r="A78" s="7" t="s">
        <v>222</v>
      </c>
      <c r="B78" s="108">
        <f>IF(A78&lt;&gt;"",E78+H78+K78,"")</f>
        <v>90</v>
      </c>
      <c r="C78" s="24">
        <f>IF(A78&lt;&gt;0,B78/$B$11*100,"")</f>
        <v>6.5170166545981179</v>
      </c>
      <c r="E78" s="7">
        <f>SUM(E79:E88)</f>
        <v>82</v>
      </c>
      <c r="F78" s="24">
        <f>IF($A78&lt;&gt;"",E78/$B78*100,"")</f>
        <v>91.111111111111114</v>
      </c>
      <c r="H78" s="7">
        <f>SUM(H79:H88)</f>
        <v>5</v>
      </c>
      <c r="I78" s="24">
        <f>IF($A78&lt;&gt;"",H78/$B78*100,"")</f>
        <v>5.5555555555555554</v>
      </c>
      <c r="K78" s="7">
        <f>SUM(K79:K88)</f>
        <v>3</v>
      </c>
      <c r="L78" s="24">
        <f>IF($A78&lt;&gt;"",K78/$B78*100,"")</f>
        <v>3.3333333333333335</v>
      </c>
    </row>
    <row r="79" spans="1:12" ht="12.95" hidden="1" customHeight="1" x14ac:dyDescent="0.2">
      <c r="A79" s="7" t="s">
        <v>221</v>
      </c>
      <c r="B79" s="108">
        <f>IF(A79&lt;&gt;"",E79+H79+K79,"")</f>
        <v>0</v>
      </c>
      <c r="C79" s="24">
        <f>IF(A79&lt;&gt;0,B79/$B$11*100,"")</f>
        <v>0</v>
      </c>
      <c r="E79" s="7"/>
      <c r="F79" s="24" t="e">
        <f>IF($A79&lt;&gt;"",E79/$B79*100,"")</f>
        <v>#DIV/0!</v>
      </c>
      <c r="H79" s="107"/>
      <c r="I79" s="24" t="e">
        <f>IF($A79&lt;&gt;"",H79/$B79*100,"")</f>
        <v>#DIV/0!</v>
      </c>
      <c r="L79" s="24" t="e">
        <f>IF($A79&lt;&gt;"",K79/$B79*100,"")</f>
        <v>#DIV/0!</v>
      </c>
    </row>
    <row r="80" spans="1:12" ht="12.95" customHeight="1" x14ac:dyDescent="0.2">
      <c r="A80" s="7" t="s">
        <v>220</v>
      </c>
      <c r="B80" s="108">
        <f>IF(A80&lt;&gt;"",E80+H80+K80,"")</f>
        <v>23</v>
      </c>
      <c r="C80" s="24">
        <f>IF(A80&lt;&gt;0,B80/$B$11*100,"")</f>
        <v>1.6654598117306301</v>
      </c>
      <c r="E80" s="7">
        <v>19</v>
      </c>
      <c r="F80" s="24">
        <f>IF($A80&lt;&gt;"",E80/$B80*100,"")</f>
        <v>82.608695652173907</v>
      </c>
      <c r="H80" s="7">
        <v>2</v>
      </c>
      <c r="I80" s="24">
        <f>IF($A80&lt;&gt;"",H80/$B80*100,"")</f>
        <v>8.695652173913043</v>
      </c>
      <c r="K80" s="7">
        <v>2</v>
      </c>
      <c r="L80" s="24">
        <f>IF($A80&lt;&gt;"",K80/$B80*100,"")</f>
        <v>8.695652173913043</v>
      </c>
    </row>
    <row r="81" spans="1:12" ht="12.95" customHeight="1" x14ac:dyDescent="0.2">
      <c r="A81" s="7" t="s">
        <v>219</v>
      </c>
      <c r="B81" s="108">
        <f>IF(A81&lt;&gt;"",E81+H81+K81,"")</f>
        <v>17</v>
      </c>
      <c r="C81" s="24">
        <f>IF(A81&lt;&gt;0,B81/$B$11*100,"")</f>
        <v>1.2309920347574221</v>
      </c>
      <c r="E81" s="7">
        <v>15</v>
      </c>
      <c r="F81" s="24">
        <f>IF($A81&lt;&gt;"",E81/$B81*100,"")</f>
        <v>88.235294117647058</v>
      </c>
      <c r="H81" s="7">
        <v>1</v>
      </c>
      <c r="I81" s="24">
        <f>IF($A81&lt;&gt;"",H81/$B81*100,"")</f>
        <v>5.8823529411764701</v>
      </c>
      <c r="K81" s="7">
        <v>1</v>
      </c>
      <c r="L81" s="24">
        <f>IF($A81&lt;&gt;"",K81/$B81*100,"")</f>
        <v>5.8823529411764701</v>
      </c>
    </row>
    <row r="82" spans="1:12" ht="12.95" customHeight="1" x14ac:dyDescent="0.2">
      <c r="A82" s="7" t="s">
        <v>218</v>
      </c>
      <c r="B82" s="108">
        <f>IF(A82&lt;&gt;"",E82+H82+K82,"")</f>
        <v>10</v>
      </c>
      <c r="C82" s="24">
        <f>IF(A82&lt;&gt;0,B82/$B$11*100,"")</f>
        <v>0.724112961622013</v>
      </c>
      <c r="E82" s="7">
        <v>10</v>
      </c>
      <c r="F82" s="24">
        <f>IF($A82&lt;&gt;"",E82/$B82*100,"")</f>
        <v>100</v>
      </c>
      <c r="H82" s="7">
        <v>0</v>
      </c>
      <c r="I82" s="24">
        <f>IF($A82&lt;&gt;"",H82/$B82*100,"")</f>
        <v>0</v>
      </c>
      <c r="K82" s="7">
        <v>0</v>
      </c>
      <c r="L82" s="24">
        <f>IF($A82&lt;&gt;"",K82/$B82*100,"")</f>
        <v>0</v>
      </c>
    </row>
    <row r="83" spans="1:12" ht="12.95" customHeight="1" x14ac:dyDescent="0.2">
      <c r="A83" s="7" t="s">
        <v>217</v>
      </c>
      <c r="B83" s="108">
        <f>IF(A83&lt;&gt;"",E83+H83+K83,"")</f>
        <v>1</v>
      </c>
      <c r="C83" s="24">
        <f>IF(A83&lt;&gt;0,B83/$B$11*100,"")</f>
        <v>7.2411296162201294E-2</v>
      </c>
      <c r="E83" s="7">
        <v>1</v>
      </c>
      <c r="F83" s="24">
        <f>IF($A83&lt;&gt;"",E83/$B83*100,"")</f>
        <v>100</v>
      </c>
      <c r="H83" s="7">
        <v>0</v>
      </c>
      <c r="I83" s="24">
        <f>IF($A83&lt;&gt;"",H83/$B83*100,"")</f>
        <v>0</v>
      </c>
      <c r="K83" s="7">
        <v>0</v>
      </c>
      <c r="L83" s="24">
        <f>IF($A83&lt;&gt;"",K83/$B83*100,"")</f>
        <v>0</v>
      </c>
    </row>
    <row r="84" spans="1:12" ht="12.95" customHeight="1" x14ac:dyDescent="0.2">
      <c r="A84" s="7" t="s">
        <v>216</v>
      </c>
      <c r="B84" s="108">
        <f>IF(A84&lt;&gt;"",E84+H84+K84,"")</f>
        <v>8</v>
      </c>
      <c r="C84" s="24">
        <f>IF(A84&lt;&gt;0,B84/$B$11*100,"")</f>
        <v>0.57929036929761035</v>
      </c>
      <c r="E84" s="7">
        <v>7</v>
      </c>
      <c r="F84" s="24">
        <f>IF($A84&lt;&gt;"",E84/$B84*100,"")</f>
        <v>87.5</v>
      </c>
      <c r="H84" s="7">
        <v>1</v>
      </c>
      <c r="I84" s="24">
        <f>IF($A84&lt;&gt;"",H84/$B84*100,"")</f>
        <v>12.5</v>
      </c>
      <c r="K84" s="7">
        <v>0</v>
      </c>
      <c r="L84" s="24">
        <f>IF($A84&lt;&gt;"",K84/$B84*100,"")</f>
        <v>0</v>
      </c>
    </row>
    <row r="85" spans="1:12" ht="12.95" customHeight="1" x14ac:dyDescent="0.2">
      <c r="A85" s="7" t="s">
        <v>215</v>
      </c>
      <c r="B85" s="108">
        <f>IF(A85&lt;&gt;"",E85+H85+K85,"")</f>
        <v>1</v>
      </c>
      <c r="C85" s="24">
        <f>IF(A85&lt;&gt;0,B85/$B$11*100,"")</f>
        <v>7.2411296162201294E-2</v>
      </c>
      <c r="E85" s="7">
        <v>1</v>
      </c>
      <c r="F85" s="24">
        <f>IF($A85&lt;&gt;"",E85/$B85*100,"")</f>
        <v>100</v>
      </c>
      <c r="H85" s="7">
        <v>0</v>
      </c>
      <c r="I85" s="24">
        <f>IF($A85&lt;&gt;"",H85/$B85*100,"")</f>
        <v>0</v>
      </c>
      <c r="K85" s="7">
        <v>0</v>
      </c>
      <c r="L85" s="24">
        <f>IF($A85&lt;&gt;"",K85/$B85*100,"")</f>
        <v>0</v>
      </c>
    </row>
    <row r="86" spans="1:12" ht="12.95" customHeight="1" x14ac:dyDescent="0.2">
      <c r="A86" s="7" t="s">
        <v>214</v>
      </c>
      <c r="B86" s="108">
        <f>IF(A86&lt;&gt;"",E86+H86+K86,"")</f>
        <v>14</v>
      </c>
      <c r="C86" s="24">
        <f>IF(A86&lt;&gt;0,B86/$B$11*100,"")</f>
        <v>1.0137581462708183</v>
      </c>
      <c r="E86" s="7">
        <v>14</v>
      </c>
      <c r="F86" s="24">
        <f>IF($A86&lt;&gt;"",E86/$B86*100,"")</f>
        <v>100</v>
      </c>
      <c r="H86" s="7">
        <v>0</v>
      </c>
      <c r="I86" s="24">
        <f>IF($A86&lt;&gt;"",H86/$B86*100,"")</f>
        <v>0</v>
      </c>
      <c r="K86" s="7">
        <v>0</v>
      </c>
      <c r="L86" s="24">
        <f>IF($A86&lt;&gt;"",K86/$B86*100,"")</f>
        <v>0</v>
      </c>
    </row>
    <row r="87" spans="1:12" ht="12.95" customHeight="1" x14ac:dyDescent="0.2">
      <c r="A87" s="7" t="s">
        <v>213</v>
      </c>
      <c r="B87" s="108">
        <f>IF(A87&lt;&gt;"",E87+H87+K87,"")</f>
        <v>5</v>
      </c>
      <c r="C87" s="24"/>
      <c r="E87" s="7">
        <v>5</v>
      </c>
      <c r="F87" s="24">
        <f>IF($A87&lt;&gt;"",E87/$B87*100,"")</f>
        <v>100</v>
      </c>
      <c r="H87" s="7">
        <v>0</v>
      </c>
      <c r="I87" s="24">
        <f>IF($A87&lt;&gt;"",H87/$B87*100,"")</f>
        <v>0</v>
      </c>
      <c r="K87" s="7">
        <v>0</v>
      </c>
      <c r="L87" s="24">
        <f>IF($A87&lt;&gt;"",K87/$B87*100,"")</f>
        <v>0</v>
      </c>
    </row>
    <row r="88" spans="1:12" ht="12.95" customHeight="1" x14ac:dyDescent="0.2">
      <c r="A88" s="7" t="s">
        <v>212</v>
      </c>
      <c r="B88" s="108">
        <f>IF(A88&lt;&gt;"",E88+H88+K88,"")</f>
        <v>11</v>
      </c>
      <c r="C88" s="24">
        <f>IF(A88&lt;&gt;0,B88/$B$11*100,"")</f>
        <v>0.79652425778421432</v>
      </c>
      <c r="E88" s="7">
        <v>10</v>
      </c>
      <c r="F88" s="24">
        <f>IF($A88&lt;&gt;"",E88/$B88*100,"")</f>
        <v>90.909090909090907</v>
      </c>
      <c r="H88" s="7">
        <v>1</v>
      </c>
      <c r="I88" s="24">
        <f>IF($A88&lt;&gt;"",H88/$B88*100,"")</f>
        <v>9.0909090909090917</v>
      </c>
      <c r="K88" s="7">
        <v>0</v>
      </c>
      <c r="L88" s="24">
        <f>IF($A88&lt;&gt;"",K88/$B88*100,"")</f>
        <v>0</v>
      </c>
    </row>
    <row r="89" spans="1:12" ht="12.95" hidden="1" customHeight="1" x14ac:dyDescent="0.2">
      <c r="B89" s="108" t="str">
        <f>IF(A89&lt;&gt;"",E89+H89+K89,"")</f>
        <v/>
      </c>
      <c r="C89" s="24" t="str">
        <f>IF(A89&lt;&gt;0,B89/$B$11*100,"")</f>
        <v/>
      </c>
      <c r="E89" s="129"/>
      <c r="F89" s="24" t="str">
        <f>IF($A89&lt;&gt;"",E89/$B89*100,"")</f>
        <v/>
      </c>
      <c r="G89" s="129"/>
      <c r="H89" s="129"/>
      <c r="I89" s="24" t="str">
        <f>IF($A89&lt;&gt;"",H89/$B89*100,"")</f>
        <v/>
      </c>
      <c r="J89" s="129"/>
      <c r="K89" s="129"/>
      <c r="L89" s="24" t="str">
        <f>IF($A89&lt;&gt;"",K89/$B89*100,"")</f>
        <v/>
      </c>
    </row>
    <row r="90" spans="1:12" ht="12.95" hidden="1" customHeight="1" x14ac:dyDescent="0.2">
      <c r="A90" s="26" t="s">
        <v>211</v>
      </c>
      <c r="B90" s="108">
        <f>IF(A90&lt;&gt;"",E90+H90+K90,"")</f>
        <v>0</v>
      </c>
      <c r="C90" s="24">
        <f>IF(A90&lt;&gt;0,B90/$B$11*100,"")</f>
        <v>0</v>
      </c>
      <c r="E90" s="7"/>
      <c r="F90" s="24" t="e">
        <f>IF($A90&lt;&gt;"",E90/$B90*100,"")</f>
        <v>#DIV/0!</v>
      </c>
      <c r="H90" s="107">
        <f>SUM(H91)</f>
        <v>0</v>
      </c>
      <c r="I90" s="24" t="e">
        <f>IF($A90&lt;&gt;"",H90/$B90*100,"")</f>
        <v>#DIV/0!</v>
      </c>
      <c r="K90" s="7">
        <f>SUM(K91)</f>
        <v>0</v>
      </c>
      <c r="L90" s="24" t="e">
        <f>IF($A90&lt;&gt;"",K90/$B90*100,"")</f>
        <v>#DIV/0!</v>
      </c>
    </row>
    <row r="91" spans="1:12" ht="12.95" hidden="1" customHeight="1" x14ac:dyDescent="0.2">
      <c r="A91" s="7" t="s">
        <v>308</v>
      </c>
      <c r="B91" s="108">
        <f>IF(A91&lt;&gt;"",E91+H91+K91,"")</f>
        <v>0</v>
      </c>
      <c r="C91" s="24">
        <f>IF(A91&lt;&gt;0,B91/$B$11*100,"")</f>
        <v>0</v>
      </c>
      <c r="E91" s="7">
        <f>SUM(E92:E95)</f>
        <v>0</v>
      </c>
      <c r="F91" s="24" t="e">
        <f>IF($A91&lt;&gt;"",E91/$B91*100,"")</f>
        <v>#DIV/0!</v>
      </c>
      <c r="H91" s="7">
        <f>SUM(H92:H95)</f>
        <v>0</v>
      </c>
      <c r="I91" s="24" t="e">
        <f>IF($A91&lt;&gt;"",H91/$B91*100,"")</f>
        <v>#DIV/0!</v>
      </c>
      <c r="K91" s="7">
        <f>SUM(K92:K95)</f>
        <v>0</v>
      </c>
      <c r="L91" s="24" t="e">
        <f>IF($A91&lt;&gt;"",K91/$B91*100,"")</f>
        <v>#DIV/0!</v>
      </c>
    </row>
    <row r="92" spans="1:12" ht="12.95" hidden="1" customHeight="1" x14ac:dyDescent="0.2">
      <c r="A92" s="7" t="s">
        <v>307</v>
      </c>
      <c r="B92" s="108">
        <f>IF(A92&lt;&gt;"",E92+H92+K92,"")</f>
        <v>0</v>
      </c>
      <c r="C92" s="24">
        <f>IF(A92&lt;&gt;0,B92/$B$11*100,"")</f>
        <v>0</v>
      </c>
      <c r="E92" s="129">
        <v>0</v>
      </c>
      <c r="F92" s="24" t="e">
        <f>IF($A92&lt;&gt;"",E92/$B92*100,"")</f>
        <v>#DIV/0!</v>
      </c>
      <c r="G92" s="129"/>
      <c r="H92" s="129"/>
      <c r="I92" s="24" t="e">
        <f>IF($A92&lt;&gt;"",H92/$B92*100,"")</f>
        <v>#DIV/0!</v>
      </c>
      <c r="J92" s="129"/>
      <c r="K92" s="129">
        <v>0</v>
      </c>
      <c r="L92" s="24" t="e">
        <f>IF($A92&lt;&gt;"",K92/$B92*100,"")</f>
        <v>#DIV/0!</v>
      </c>
    </row>
    <row r="93" spans="1:12" ht="12.95" hidden="1" customHeight="1" x14ac:dyDescent="0.2">
      <c r="A93" s="7" t="s">
        <v>306</v>
      </c>
      <c r="B93" s="108">
        <f>IF(A93&lt;&gt;"",E93+H93+K93,"")</f>
        <v>0</v>
      </c>
      <c r="C93" s="24">
        <f>IF(A93&lt;&gt;0,B93/$B$11*100,"")</f>
        <v>0</v>
      </c>
      <c r="E93" s="129"/>
      <c r="F93" s="24" t="e">
        <f>IF($A93&lt;&gt;"",E93/$B93*100,"")</f>
        <v>#DIV/0!</v>
      </c>
      <c r="G93" s="129"/>
      <c r="H93" s="129"/>
      <c r="I93" s="24" t="e">
        <f>IF($A93&lt;&gt;"",H93/$B93*100,"")</f>
        <v>#DIV/0!</v>
      </c>
      <c r="J93" s="129"/>
      <c r="K93" s="129"/>
      <c r="L93" s="24" t="e">
        <f>IF($A93&lt;&gt;"",K93/$B93*100,"")</f>
        <v>#DIV/0!</v>
      </c>
    </row>
    <row r="94" spans="1:12" ht="12.95" hidden="1" customHeight="1" x14ac:dyDescent="0.2">
      <c r="A94" s="7" t="s">
        <v>305</v>
      </c>
      <c r="B94" s="108">
        <f>IF(A94&lt;&gt;"",E94+H94+K94,"")</f>
        <v>0</v>
      </c>
      <c r="C94" s="24">
        <f>IF(A94&lt;&gt;0,B94/$B$11*100,"")</f>
        <v>0</v>
      </c>
      <c r="E94" s="7"/>
      <c r="F94" s="24" t="e">
        <f>IF($A94&lt;&gt;"",E94/$B94*100,"")</f>
        <v>#DIV/0!</v>
      </c>
      <c r="H94" s="107"/>
      <c r="I94" s="24" t="e">
        <f>IF($A94&lt;&gt;"",H94/$B94*100,"")</f>
        <v>#DIV/0!</v>
      </c>
      <c r="L94" s="24" t="e">
        <f>IF($A94&lt;&gt;"",K94/$B94*100,"")</f>
        <v>#DIV/0!</v>
      </c>
    </row>
    <row r="95" spans="1:12" ht="12.95" hidden="1" customHeight="1" x14ac:dyDescent="0.2">
      <c r="A95" s="7" t="s">
        <v>206</v>
      </c>
      <c r="B95" s="108">
        <f>IF(A95&lt;&gt;"",E95+H95+K95,"")</f>
        <v>0</v>
      </c>
      <c r="C95" s="24">
        <f>IF(A95&lt;&gt;0,B95/$B$11*100,"")</f>
        <v>0</v>
      </c>
      <c r="E95" s="7"/>
      <c r="F95" s="24" t="e">
        <f>IF($A95&lt;&gt;"",E95/$B95*100,"")</f>
        <v>#DIV/0!</v>
      </c>
      <c r="H95" s="107"/>
      <c r="I95" s="24" t="e">
        <f>IF($A95&lt;&gt;"",H95/$B95*100,"")</f>
        <v>#DIV/0!</v>
      </c>
      <c r="L95" s="24" t="e">
        <f>IF($A95&lt;&gt;"",K95/$B95*100,"")</f>
        <v>#DIV/0!</v>
      </c>
    </row>
    <row r="96" spans="1:12" ht="12.95" customHeight="1" x14ac:dyDescent="0.2">
      <c r="B96" s="108" t="str">
        <f>IF(A96&lt;&gt;"",E96+H96+K96,"")</f>
        <v/>
      </c>
      <c r="C96" s="24" t="str">
        <f>IF(A96&lt;&gt;0,B96/$B$11*100,"")</f>
        <v/>
      </c>
      <c r="E96" s="7"/>
      <c r="F96" s="24" t="str">
        <f>IF($A96&lt;&gt;"",E96/$B96*100,"")</f>
        <v/>
      </c>
      <c r="H96" s="107"/>
      <c r="I96" s="24" t="str">
        <f>IF($A96&lt;&gt;"",H96/$B96*100,"")</f>
        <v/>
      </c>
      <c r="L96" s="24" t="str">
        <f>IF($A96&lt;&gt;"",K96/$B96*100,"")</f>
        <v/>
      </c>
    </row>
    <row r="97" spans="1:13" ht="12.95" customHeight="1" x14ac:dyDescent="0.2">
      <c r="A97" s="7" t="s">
        <v>205</v>
      </c>
      <c r="B97" s="108">
        <f>IF(A97&lt;&gt;"",E97+H97+K97,"")</f>
        <v>10</v>
      </c>
      <c r="C97" s="24">
        <f>IF(A97&lt;&gt;0,B97/$B$11*100,"")</f>
        <v>0.724112961622013</v>
      </c>
      <c r="E97" s="112">
        <v>10</v>
      </c>
      <c r="F97" s="24">
        <f>IF($A97&lt;&gt;"",E97/$B97*100,"")</f>
        <v>100</v>
      </c>
      <c r="H97" s="7">
        <v>0</v>
      </c>
      <c r="I97" s="24">
        <f>IF($A97&lt;&gt;"",H97/$B97*100,"")</f>
        <v>0</v>
      </c>
      <c r="K97" s="7">
        <v>0</v>
      </c>
      <c r="L97" s="24">
        <f>IF($A97&lt;&gt;"",K97/$B97*100,"")</f>
        <v>0</v>
      </c>
    </row>
    <row r="98" spans="1:13" ht="12.95" customHeight="1" x14ac:dyDescent="0.2">
      <c r="A98" s="7" t="s">
        <v>304</v>
      </c>
      <c r="B98" s="108">
        <f>IF(A98&lt;&gt;"",E98+H98+K98,"")</f>
        <v>11</v>
      </c>
      <c r="C98" s="24">
        <f>IF(A98&lt;&gt;0,B98/$B$11*100,"")</f>
        <v>0.79652425778421432</v>
      </c>
      <c r="E98" s="112">
        <v>11</v>
      </c>
      <c r="F98" s="24">
        <f>IF($A98&lt;&gt;"",E98/$B98*100,"")</f>
        <v>100</v>
      </c>
      <c r="H98" s="7">
        <v>0</v>
      </c>
      <c r="I98" s="24">
        <f>IF($A98&lt;&gt;"",H98/$B98*100,"")</f>
        <v>0</v>
      </c>
      <c r="K98" s="7">
        <v>0</v>
      </c>
      <c r="L98" s="24">
        <f>IF($A98&lt;&gt;"",K98/$B98*100,"")</f>
        <v>0</v>
      </c>
    </row>
    <row r="99" spans="1:13" ht="12.95" hidden="1" customHeight="1" x14ac:dyDescent="0.2">
      <c r="A99" s="7" t="s">
        <v>204</v>
      </c>
      <c r="B99" s="108">
        <f>IF(A99&lt;&gt;"",E99+H99+K99,"")</f>
        <v>0</v>
      </c>
      <c r="C99" s="24">
        <f>IF(A99&lt;&gt;0,B99/$B$11*100,"")</f>
        <v>0</v>
      </c>
      <c r="E99" s="129"/>
      <c r="F99" s="24" t="e">
        <f>IF($A99&lt;&gt;"",E99/$B99*100,"")</f>
        <v>#DIV/0!</v>
      </c>
      <c r="G99" s="129"/>
      <c r="H99" s="129">
        <v>0</v>
      </c>
      <c r="I99" s="24" t="e">
        <f>IF($A99&lt;&gt;"",H99/$B99*100,"")</f>
        <v>#DIV/0!</v>
      </c>
      <c r="J99" s="129"/>
      <c r="L99" s="24" t="e">
        <f>IF($A99&lt;&gt;"",K99/$B99*100,"")</f>
        <v>#DIV/0!</v>
      </c>
    </row>
    <row r="100" spans="1:13" ht="12.95" customHeight="1" x14ac:dyDescent="0.2">
      <c r="B100" s="108"/>
      <c r="C100" s="24"/>
      <c r="E100" s="129"/>
      <c r="G100" s="129"/>
      <c r="H100" s="129"/>
      <c r="J100" s="129"/>
      <c r="L100" s="24"/>
    </row>
    <row r="101" spans="1:13" ht="12.95" customHeight="1" x14ac:dyDescent="0.2">
      <c r="A101" s="26" t="s">
        <v>203</v>
      </c>
      <c r="B101" s="111">
        <f>IF(A101&lt;&gt;"",E101+H101+K101,"")</f>
        <v>953</v>
      </c>
      <c r="C101" s="109">
        <f>IF(A101&lt;&gt;0,B101/$B$11*100,"")</f>
        <v>69.007965242577839</v>
      </c>
      <c r="D101" s="26"/>
      <c r="E101" s="26">
        <f>SUM(E103+E119)</f>
        <v>926</v>
      </c>
      <c r="F101" s="109">
        <f>IF($A101&lt;&gt;"",E101/$B101*100,"")</f>
        <v>97.166841552990562</v>
      </c>
      <c r="G101" s="26"/>
      <c r="H101" s="26">
        <f>SUM(H103+H119)</f>
        <v>23</v>
      </c>
      <c r="I101" s="109">
        <f>IF($A101&lt;&gt;"",H101/$B101*100,"")</f>
        <v>2.4134312696747111</v>
      </c>
      <c r="J101" s="26"/>
      <c r="K101" s="26">
        <f>SUM(K103+K119)</f>
        <v>4</v>
      </c>
      <c r="L101" s="109">
        <f>IF($A101&lt;&gt;"",K101/$B101*100,"")</f>
        <v>0.41972717733473242</v>
      </c>
    </row>
    <row r="102" spans="1:13" ht="12.95" customHeight="1" x14ac:dyDescent="0.2">
      <c r="B102" s="108" t="str">
        <f>IF(A102&lt;&gt;"",E102+H102+K102,"")</f>
        <v/>
      </c>
      <c r="C102" s="24" t="str">
        <f>IF(A102&lt;&gt;0,B102/$B$11*100,"")</f>
        <v/>
      </c>
      <c r="E102" s="7"/>
      <c r="F102" s="24" t="str">
        <f>IF($A102&lt;&gt;"",E102/$B102*100,"")</f>
        <v/>
      </c>
      <c r="H102" s="107"/>
      <c r="I102" s="24" t="str">
        <f>IF($A102&lt;&gt;"",H102/$B102*100,"")</f>
        <v/>
      </c>
      <c r="L102" s="24" t="str">
        <f>IF($A102&lt;&gt;"",K102/$B102*100,"")</f>
        <v/>
      </c>
    </row>
    <row r="103" spans="1:13" ht="12.95" customHeight="1" x14ac:dyDescent="0.2">
      <c r="A103" s="7" t="s">
        <v>202</v>
      </c>
      <c r="B103" s="108">
        <f>IF(A103&lt;&gt;"",E103+H103+K103,"")</f>
        <v>54</v>
      </c>
      <c r="C103" s="24">
        <f>IF(A103&lt;&gt;0,B103/$B$11*100,"")</f>
        <v>3.9102099927588703</v>
      </c>
      <c r="E103" s="7">
        <f>SUM(E104:E107)</f>
        <v>50</v>
      </c>
      <c r="F103" s="24">
        <f>IF($A103&lt;&gt;"",E103/$B103*100,"")</f>
        <v>92.592592592592595</v>
      </c>
      <c r="H103" s="7">
        <f>SUM(H104:H108)</f>
        <v>2</v>
      </c>
      <c r="I103" s="24">
        <f>IF($A103&lt;&gt;"",H103/$B103*100,"")</f>
        <v>3.7037037037037033</v>
      </c>
      <c r="K103" s="7">
        <f>SUM(K104:K108)</f>
        <v>2</v>
      </c>
      <c r="L103" s="24">
        <f>IF($A103&lt;&gt;"",K103/$B103*100,"")</f>
        <v>3.7037037037037033</v>
      </c>
    </row>
    <row r="104" spans="1:13" ht="12.95" customHeight="1" x14ac:dyDescent="0.2">
      <c r="A104" s="7" t="s">
        <v>201</v>
      </c>
      <c r="B104" s="108">
        <f>IF(A104&lt;&gt;"",E104+H104+K104,"")</f>
        <v>22</v>
      </c>
      <c r="C104" s="24">
        <f>IF(A104&lt;&gt;0,B104/$B$11*100,"")</f>
        <v>1.5930485155684286</v>
      </c>
      <c r="E104" s="7">
        <v>19</v>
      </c>
      <c r="F104" s="24">
        <f>IF($A104&lt;&gt;"",E104/$B104*100,"")</f>
        <v>86.36363636363636</v>
      </c>
      <c r="H104" s="7">
        <v>1</v>
      </c>
      <c r="I104" s="24">
        <f>IF($A104&lt;&gt;"",H104/$B104*100,"")</f>
        <v>4.5454545454545459</v>
      </c>
      <c r="K104" s="7">
        <v>2</v>
      </c>
      <c r="L104" s="24">
        <f>IF($A104&lt;&gt;"",K104/$B104*100,"")</f>
        <v>9.0909090909090917</v>
      </c>
    </row>
    <row r="105" spans="1:13" ht="12.95" customHeight="1" x14ac:dyDescent="0.2">
      <c r="A105" s="7" t="s">
        <v>200</v>
      </c>
      <c r="B105" s="108">
        <f>IF(A105&lt;&gt;"",E105+H105+K105,"")</f>
        <v>16</v>
      </c>
      <c r="C105" s="24">
        <f>IF(A105&lt;&gt;0,B105/$B$11*100,"")</f>
        <v>1.1585807385952207</v>
      </c>
      <c r="E105" s="7">
        <v>15</v>
      </c>
      <c r="F105" s="24">
        <f>IF($A105&lt;&gt;"",E105/$B105*100,"")</f>
        <v>93.75</v>
      </c>
      <c r="H105" s="7">
        <v>1</v>
      </c>
      <c r="I105" s="24">
        <f>IF($A105&lt;&gt;"",H105/$B105*100,"")</f>
        <v>6.25</v>
      </c>
      <c r="K105" s="7">
        <v>0</v>
      </c>
      <c r="L105" s="24">
        <f>IF($A105&lt;&gt;"",K105/$B105*100,"")</f>
        <v>0</v>
      </c>
    </row>
    <row r="106" spans="1:13" ht="12.95" customHeight="1" x14ac:dyDescent="0.2">
      <c r="A106" s="7" t="s">
        <v>199</v>
      </c>
      <c r="B106" s="108">
        <f>IF(A106&lt;&gt;"",E106+H106+K106,"")</f>
        <v>6</v>
      </c>
      <c r="C106" s="24">
        <f>IF(A106&lt;&gt;0,B106/$B$11*100,"")</f>
        <v>0.43446777697320782</v>
      </c>
      <c r="E106" s="7">
        <v>6</v>
      </c>
      <c r="F106" s="24">
        <f>IF($A106&lt;&gt;"",E106/$B106*100,"")</f>
        <v>100</v>
      </c>
      <c r="H106" s="7">
        <v>0</v>
      </c>
      <c r="I106" s="24">
        <f>IF($A106&lt;&gt;"",H106/$B106*100,"")</f>
        <v>0</v>
      </c>
      <c r="K106" s="7">
        <v>0</v>
      </c>
      <c r="L106" s="24">
        <f>IF($A106&lt;&gt;"",K106/$B106*100,"")</f>
        <v>0</v>
      </c>
    </row>
    <row r="107" spans="1:13" ht="12.95" customHeight="1" x14ac:dyDescent="0.2">
      <c r="A107" s="7" t="s">
        <v>198</v>
      </c>
      <c r="B107" s="108">
        <f>IF(A107&lt;&gt;"",E107+H107+K107,"")</f>
        <v>10</v>
      </c>
      <c r="C107" s="24">
        <f>IF(A107&lt;&gt;0,B107/$B$11*100,"")</f>
        <v>0.724112961622013</v>
      </c>
      <c r="E107" s="7">
        <v>10</v>
      </c>
      <c r="F107" s="24">
        <f>IF($A107&lt;&gt;"",E107/$B107*100,"")</f>
        <v>100</v>
      </c>
      <c r="H107" s="7">
        <v>0</v>
      </c>
      <c r="I107" s="24">
        <f>IF($A107&lt;&gt;"",H107/$B107*100,"")</f>
        <v>0</v>
      </c>
      <c r="K107" s="7">
        <v>0</v>
      </c>
      <c r="L107" s="24">
        <f>IF($A107&lt;&gt;"",K107/$B107*100,"")</f>
        <v>0</v>
      </c>
    </row>
    <row r="108" spans="1:13" ht="12.95" customHeight="1" thickBot="1" x14ac:dyDescent="0.25">
      <c r="A108" s="23"/>
      <c r="B108" s="23" t="str">
        <f>IF(A108&lt;&gt;"",E108+H108+K108+#REF!,"")</f>
        <v/>
      </c>
      <c r="C108" s="127" t="str">
        <f>IF(A108&lt;&gt;0,B108/$B$11*100,"")</f>
        <v/>
      </c>
      <c r="D108" s="23"/>
      <c r="E108" s="23"/>
      <c r="F108" s="127"/>
      <c r="G108" s="23"/>
      <c r="H108" s="128"/>
      <c r="I108" s="127" t="str">
        <f>IF($A108&lt;&gt;"",H108/$B108*100,"")</f>
        <v/>
      </c>
      <c r="J108" s="23"/>
      <c r="K108" s="23"/>
      <c r="L108" s="127" t="str">
        <f>IF($A108&lt;&gt;"",K108/$B108*100,"")</f>
        <v/>
      </c>
      <c r="M108" s="23"/>
    </row>
    <row r="109" spans="1:13" ht="12.95" customHeight="1" x14ac:dyDescent="0.2">
      <c r="B109" s="7"/>
      <c r="C109" s="24"/>
      <c r="E109" s="7"/>
      <c r="H109" s="107"/>
      <c r="L109" s="24"/>
    </row>
    <row r="110" spans="1:13" ht="12.95" customHeight="1" x14ac:dyDescent="0.2">
      <c r="B110" s="7"/>
      <c r="C110" s="24"/>
      <c r="E110" s="7"/>
      <c r="H110" s="107"/>
      <c r="L110" s="24"/>
    </row>
    <row r="111" spans="1:13" ht="12.95" customHeight="1" x14ac:dyDescent="0.2">
      <c r="B111" s="7"/>
      <c r="C111" s="24"/>
      <c r="E111" s="7"/>
      <c r="H111" s="107"/>
      <c r="L111" s="24"/>
    </row>
    <row r="112" spans="1:13" ht="12.95" customHeight="1" x14ac:dyDescent="0.2">
      <c r="B112" s="7"/>
      <c r="C112" s="24"/>
      <c r="E112" s="7"/>
      <c r="H112" s="107"/>
      <c r="L112" s="24"/>
    </row>
    <row r="113" spans="1:13" ht="12.95" customHeight="1" thickBot="1" x14ac:dyDescent="0.35">
      <c r="B113" s="124"/>
      <c r="C113" s="124"/>
      <c r="D113" s="124"/>
      <c r="E113" s="124"/>
      <c r="F113" s="125"/>
      <c r="G113" s="124"/>
      <c r="H113" s="126"/>
      <c r="I113" s="125"/>
      <c r="J113" s="124"/>
      <c r="K113" s="124"/>
      <c r="L113" s="124"/>
      <c r="M113" s="124"/>
    </row>
    <row r="114" spans="1:13" ht="12.95" customHeight="1" x14ac:dyDescent="0.2">
      <c r="A114" s="36"/>
      <c r="B114" s="36"/>
      <c r="C114" s="36"/>
      <c r="D114" s="36"/>
      <c r="E114" s="36"/>
      <c r="F114" s="104"/>
      <c r="G114" s="36"/>
      <c r="H114" s="123"/>
      <c r="I114" s="104"/>
      <c r="J114" s="36"/>
      <c r="K114" s="36"/>
      <c r="L114" s="36"/>
      <c r="M114" s="36"/>
    </row>
    <row r="115" spans="1:13" ht="12.95" customHeight="1" x14ac:dyDescent="0.2">
      <c r="A115" s="7" t="s">
        <v>108</v>
      </c>
      <c r="B115" s="121" t="s">
        <v>303</v>
      </c>
      <c r="C115" s="121"/>
      <c r="E115" s="121" t="s">
        <v>10</v>
      </c>
      <c r="F115" s="121"/>
      <c r="H115" s="122" t="s">
        <v>302</v>
      </c>
      <c r="I115" s="122"/>
      <c r="K115" s="121" t="s">
        <v>8</v>
      </c>
      <c r="L115" s="121"/>
    </row>
    <row r="116" spans="1:13" ht="12.95" customHeight="1" x14ac:dyDescent="0.2">
      <c r="A116" s="7" t="s">
        <v>301</v>
      </c>
      <c r="B116" s="118" t="s">
        <v>134</v>
      </c>
      <c r="C116" s="117" t="s">
        <v>133</v>
      </c>
      <c r="D116" s="16"/>
      <c r="E116" s="118" t="s">
        <v>134</v>
      </c>
      <c r="F116" s="119" t="s">
        <v>133</v>
      </c>
      <c r="G116" s="16"/>
      <c r="H116" s="120" t="s">
        <v>134</v>
      </c>
      <c r="I116" s="119" t="s">
        <v>133</v>
      </c>
      <c r="J116" s="16"/>
      <c r="K116" s="118" t="s">
        <v>134</v>
      </c>
      <c r="L116" s="117" t="s">
        <v>133</v>
      </c>
      <c r="M116" s="16"/>
    </row>
    <row r="117" spans="1:13" ht="12.95" customHeight="1" thickBot="1" x14ac:dyDescent="0.25">
      <c r="A117" s="23"/>
      <c r="B117" s="114"/>
      <c r="C117" s="113"/>
      <c r="D117" s="113"/>
      <c r="E117" s="114"/>
      <c r="F117" s="115"/>
      <c r="G117" s="113"/>
      <c r="H117" s="116"/>
      <c r="I117" s="115"/>
      <c r="J117" s="113"/>
      <c r="K117" s="114"/>
      <c r="L117" s="113"/>
      <c r="M117" s="113"/>
    </row>
    <row r="118" spans="1:13" ht="12.95" customHeight="1" x14ac:dyDescent="0.2">
      <c r="B118" s="7"/>
      <c r="E118" s="7"/>
      <c r="H118" s="107"/>
    </row>
    <row r="119" spans="1:13" ht="14.1" customHeight="1" x14ac:dyDescent="0.2">
      <c r="A119" s="7" t="s">
        <v>196</v>
      </c>
      <c r="B119" s="108">
        <f>IF(A119&lt;&gt;"",E119+H119+K119,"")</f>
        <v>899</v>
      </c>
      <c r="C119" s="24">
        <f>IF(A119&lt;&gt;0,B119/$B$11*100,"")</f>
        <v>65.097755249818974</v>
      </c>
      <c r="E119" s="7">
        <f>SUM(E120:E170)</f>
        <v>876</v>
      </c>
      <c r="F119" s="24">
        <f>IF($A119&lt;&gt;"",E119/$B119*100,"")</f>
        <v>97.441601779755288</v>
      </c>
      <c r="H119" s="7">
        <f>SUM(H120:H170)</f>
        <v>21</v>
      </c>
      <c r="I119" s="24">
        <f>IF($A119&lt;&gt;"",H119/$B119*100,"")</f>
        <v>2.3359288097886544</v>
      </c>
      <c r="K119" s="7">
        <f>SUM(K120:K170)</f>
        <v>2</v>
      </c>
      <c r="L119" s="24">
        <f>IF($A119&lt;&gt;"",K119/$B119*100,"")</f>
        <v>0.22246941045606228</v>
      </c>
    </row>
    <row r="120" spans="1:13" ht="14.1" customHeight="1" x14ac:dyDescent="0.2">
      <c r="A120" s="7" t="s">
        <v>195</v>
      </c>
      <c r="B120" s="108">
        <f>IF(A120&lt;&gt;"",E120+H120+K120,"")</f>
        <v>10</v>
      </c>
      <c r="C120" s="24">
        <f>IF(A120&lt;&gt;0,B120/$B$11*100,"")</f>
        <v>0.724112961622013</v>
      </c>
      <c r="E120" s="7">
        <v>10</v>
      </c>
      <c r="F120" s="24">
        <f>IF($A120&lt;&gt;"",E120/$B120*100,"")</f>
        <v>100</v>
      </c>
      <c r="H120" s="7">
        <v>0</v>
      </c>
      <c r="I120" s="24">
        <f>IF($A120&lt;&gt;"",H120/$B120*100,"")</f>
        <v>0</v>
      </c>
      <c r="K120" s="7">
        <v>0</v>
      </c>
      <c r="L120" s="24">
        <f>IF($A120&lt;&gt;"",K120/$B120*100,"")</f>
        <v>0</v>
      </c>
    </row>
    <row r="121" spans="1:13" ht="14.1" customHeight="1" x14ac:dyDescent="0.2">
      <c r="A121" s="7" t="s">
        <v>194</v>
      </c>
      <c r="B121" s="108">
        <f>IF(A121&lt;&gt;"",E121+H121+K121,"")</f>
        <v>21</v>
      </c>
      <c r="C121" s="24">
        <f>IF(A121&lt;&gt;0,B121/$B$11*100,"")</f>
        <v>1.5206372194062274</v>
      </c>
      <c r="E121" s="7">
        <v>20</v>
      </c>
      <c r="F121" s="24">
        <f>IF($A121&lt;&gt;"",E121/$B121*100,"")</f>
        <v>95.238095238095227</v>
      </c>
      <c r="H121" s="7">
        <v>1</v>
      </c>
      <c r="I121" s="24">
        <f>IF($A121&lt;&gt;"",H121/$B121*100,"")</f>
        <v>4.7619047619047619</v>
      </c>
      <c r="K121" s="7">
        <v>0</v>
      </c>
      <c r="L121" s="24">
        <f>IF($A121&lt;&gt;"",K121/$B121*100,"")</f>
        <v>0</v>
      </c>
    </row>
    <row r="122" spans="1:13" ht="14.1" customHeight="1" x14ac:dyDescent="0.2">
      <c r="A122" s="7" t="s">
        <v>193</v>
      </c>
      <c r="B122" s="108">
        <f>IF(A122&lt;&gt;"",E122+H122+K122,"")</f>
        <v>24</v>
      </c>
      <c r="C122" s="24">
        <f>IF(A122&lt;&gt;0,B122/$B$11*100,"")</f>
        <v>1.7378711078928313</v>
      </c>
      <c r="E122" s="7">
        <v>21</v>
      </c>
      <c r="F122" s="24">
        <f>IF($A122&lt;&gt;"",E122/$B122*100,"")</f>
        <v>87.5</v>
      </c>
      <c r="H122" s="7">
        <v>3</v>
      </c>
      <c r="I122" s="24">
        <f>IF($A122&lt;&gt;"",H122/$B122*100,"")</f>
        <v>12.5</v>
      </c>
      <c r="K122" s="7">
        <v>0</v>
      </c>
      <c r="L122" s="24">
        <f>IF($A122&lt;&gt;"",K122/$B122*100,"")</f>
        <v>0</v>
      </c>
    </row>
    <row r="123" spans="1:13" ht="14.1" customHeight="1" x14ac:dyDescent="0.2">
      <c r="A123" s="7" t="s">
        <v>192</v>
      </c>
      <c r="B123" s="108">
        <f>IF(A123&lt;&gt;"",E123+H123+K123,"")</f>
        <v>11</v>
      </c>
      <c r="C123" s="24">
        <f>IF(A123&lt;&gt;0,B123/$B$11*100,"")</f>
        <v>0.79652425778421432</v>
      </c>
      <c r="E123" s="7">
        <v>11</v>
      </c>
      <c r="F123" s="24">
        <f>IF($A123&lt;&gt;"",E123/$B123*100,"")</f>
        <v>100</v>
      </c>
      <c r="H123" s="7">
        <v>0</v>
      </c>
      <c r="I123" s="24">
        <f>IF($A123&lt;&gt;"",H123/$B123*100,"")</f>
        <v>0</v>
      </c>
      <c r="K123" s="7">
        <v>0</v>
      </c>
      <c r="L123" s="24">
        <f>IF($A123&lt;&gt;"",K123/$B123*100,"")</f>
        <v>0</v>
      </c>
    </row>
    <row r="124" spans="1:13" ht="14.1" customHeight="1" x14ac:dyDescent="0.2">
      <c r="A124" s="7" t="s">
        <v>191</v>
      </c>
      <c r="B124" s="108">
        <f>IF(A124&lt;&gt;"",E124+H124+K124,"")</f>
        <v>36</v>
      </c>
      <c r="C124" s="24">
        <f>IF(A124&lt;&gt;0,B124/$B$11*100,"")</f>
        <v>2.6068066618392471</v>
      </c>
      <c r="E124" s="7">
        <v>36</v>
      </c>
      <c r="F124" s="24">
        <f>IF($A124&lt;&gt;"",E124/$B124*100,"")</f>
        <v>100</v>
      </c>
      <c r="H124" s="7">
        <v>0</v>
      </c>
      <c r="I124" s="24">
        <f>IF($A124&lt;&gt;"",H124/$B124*100,"")</f>
        <v>0</v>
      </c>
      <c r="K124" s="7">
        <v>0</v>
      </c>
      <c r="L124" s="24">
        <f>IF($A124&lt;&gt;"",K124/$B124*100,"")</f>
        <v>0</v>
      </c>
    </row>
    <row r="125" spans="1:13" ht="14.1" customHeight="1" x14ac:dyDescent="0.2">
      <c r="A125" s="7" t="s">
        <v>190</v>
      </c>
      <c r="B125" s="108">
        <f>IF(A125&lt;&gt;"",E125+H125+K125,"")</f>
        <v>2</v>
      </c>
      <c r="C125" s="24">
        <f>IF(A125&lt;&gt;0,B125/$B$11*100,"")</f>
        <v>0.14482259232440259</v>
      </c>
      <c r="E125" s="7">
        <v>2</v>
      </c>
      <c r="F125" s="24">
        <f>IF($A125&lt;&gt;"",E125/$B125*100,"")</f>
        <v>100</v>
      </c>
      <c r="H125" s="7">
        <v>0</v>
      </c>
      <c r="I125" s="24">
        <f>IF($A125&lt;&gt;"",H125/$B125*100,"")</f>
        <v>0</v>
      </c>
      <c r="K125" s="7">
        <v>0</v>
      </c>
      <c r="L125" s="24"/>
    </row>
    <row r="126" spans="1:13" ht="14.1" customHeight="1" x14ac:dyDescent="0.2">
      <c r="A126" s="7" t="s">
        <v>189</v>
      </c>
      <c r="B126" s="108">
        <f>IF(A126&lt;&gt;"",E126+H126+K126,"")</f>
        <v>16</v>
      </c>
      <c r="C126" s="24">
        <f>IF(A126&lt;&gt;0,B126/$B$11*100,"")</f>
        <v>1.1585807385952207</v>
      </c>
      <c r="E126" s="7">
        <v>16</v>
      </c>
      <c r="F126" s="24">
        <f>IF($A126&lt;&gt;"",E126/$B126*100,"")</f>
        <v>100</v>
      </c>
      <c r="H126" s="7">
        <v>0</v>
      </c>
      <c r="I126" s="24">
        <f>IF($A126&lt;&gt;"",H126/$B126*100,"")</f>
        <v>0</v>
      </c>
      <c r="K126" s="7">
        <v>0</v>
      </c>
      <c r="L126" s="24">
        <f>IF($A126&lt;&gt;"",K126/$B126*100,"")</f>
        <v>0</v>
      </c>
    </row>
    <row r="127" spans="1:13" ht="14.1" customHeight="1" x14ac:dyDescent="0.2">
      <c r="A127" s="7" t="s">
        <v>188</v>
      </c>
      <c r="B127" s="108">
        <f>IF(A127&lt;&gt;"",E127+H127+K127,"")</f>
        <v>19</v>
      </c>
      <c r="C127" s="24">
        <f>IF(A127&lt;&gt;0,B127/$B$11*100,"")</f>
        <v>1.3758146270818248</v>
      </c>
      <c r="E127" s="7">
        <v>19</v>
      </c>
      <c r="F127" s="24">
        <f>IF($A127&lt;&gt;"",E127/$B127*100,"")</f>
        <v>100</v>
      </c>
      <c r="H127" s="7">
        <v>0</v>
      </c>
      <c r="I127" s="24">
        <f>IF($A127&lt;&gt;"",H127/$B127*100,"")</f>
        <v>0</v>
      </c>
      <c r="K127" s="7">
        <v>0</v>
      </c>
      <c r="L127" s="24">
        <f>IF($A127&lt;&gt;"",K127/$B127*100,"")</f>
        <v>0</v>
      </c>
    </row>
    <row r="128" spans="1:13" ht="14.1" customHeight="1" x14ac:dyDescent="0.2">
      <c r="A128" s="7" t="s">
        <v>187</v>
      </c>
      <c r="B128" s="108">
        <f>IF(A128&lt;&gt;"",E128+H128+K128,"")</f>
        <v>6</v>
      </c>
      <c r="C128" s="24">
        <f>IF(A128&lt;&gt;0,B128/$B$11*100,"")</f>
        <v>0.43446777697320782</v>
      </c>
      <c r="E128" s="7">
        <v>6</v>
      </c>
      <c r="F128" s="24">
        <f>IF($A128&lt;&gt;"",E128/$B128*100,"")</f>
        <v>100</v>
      </c>
      <c r="H128" s="7">
        <v>0</v>
      </c>
      <c r="I128" s="24">
        <f>IF($A128&lt;&gt;"",H128/$B128*100,"")</f>
        <v>0</v>
      </c>
      <c r="K128" s="7">
        <v>0</v>
      </c>
      <c r="L128" s="24">
        <f>IF($A128&lt;&gt;"",K128/$B128*100,"")</f>
        <v>0</v>
      </c>
    </row>
    <row r="129" spans="1:12" ht="14.1" customHeight="1" x14ac:dyDescent="0.2">
      <c r="A129" s="7" t="s">
        <v>186</v>
      </c>
      <c r="B129" s="108">
        <f>IF(A129&lt;&gt;"",E129+H129+K129,"")</f>
        <v>5</v>
      </c>
      <c r="C129" s="24">
        <f>IF(A129&lt;&gt;0,B129/$B$11*100,"")</f>
        <v>0.3620564808110065</v>
      </c>
      <c r="E129" s="7">
        <v>5</v>
      </c>
      <c r="F129" s="24">
        <f>IF($A129&lt;&gt;"",E129/$B129*100,"")</f>
        <v>100</v>
      </c>
      <c r="H129" s="7">
        <v>0</v>
      </c>
      <c r="I129" s="24">
        <f>IF($A129&lt;&gt;"",H129/$B129*100,"")</f>
        <v>0</v>
      </c>
      <c r="K129" s="7">
        <v>0</v>
      </c>
      <c r="L129" s="24"/>
    </row>
    <row r="130" spans="1:12" ht="14.1" customHeight="1" x14ac:dyDescent="0.2">
      <c r="A130" s="7" t="s">
        <v>185</v>
      </c>
      <c r="B130" s="108">
        <f>IF(A130&lt;&gt;"",E130+H130+K130,"")</f>
        <v>14</v>
      </c>
      <c r="C130" s="24">
        <f>IF(A130&lt;&gt;0,B130/$B$11*100,"")</f>
        <v>1.0137581462708183</v>
      </c>
      <c r="E130" s="7">
        <v>14</v>
      </c>
      <c r="F130" s="24">
        <f>IF($A130&lt;&gt;"",E130/$B130*100,"")</f>
        <v>100</v>
      </c>
      <c r="H130" s="7">
        <v>0</v>
      </c>
      <c r="I130" s="24">
        <f>IF($A130&lt;&gt;"",H130/$B130*100,"")</f>
        <v>0</v>
      </c>
      <c r="K130" s="7">
        <v>0</v>
      </c>
      <c r="L130" s="24">
        <f>IF($A130&lt;&gt;"",K130/$B130*100,"")</f>
        <v>0</v>
      </c>
    </row>
    <row r="131" spans="1:12" ht="14.1" customHeight="1" x14ac:dyDescent="0.2">
      <c r="A131" s="7" t="s">
        <v>184</v>
      </c>
      <c r="B131" s="108">
        <f>IF(A131&lt;&gt;"",E131+H131+K131,"")</f>
        <v>29</v>
      </c>
      <c r="C131" s="24">
        <f>IF(A131&lt;&gt;0,B131/$B$11*100,"")</f>
        <v>2.0999275887038378</v>
      </c>
      <c r="E131" s="7">
        <v>29</v>
      </c>
      <c r="F131" s="24">
        <f>IF($A131&lt;&gt;"",E131/$B131*100,"")</f>
        <v>100</v>
      </c>
      <c r="H131" s="7">
        <v>0</v>
      </c>
      <c r="I131" s="24">
        <f>IF($A131&lt;&gt;"",H131/$B131*100,"")</f>
        <v>0</v>
      </c>
      <c r="K131" s="7">
        <v>0</v>
      </c>
      <c r="L131" s="24">
        <f>IF($A131&lt;&gt;"",K131/$B131*100,"")</f>
        <v>0</v>
      </c>
    </row>
    <row r="132" spans="1:12" ht="14.1" customHeight="1" x14ac:dyDescent="0.2">
      <c r="A132" s="7" t="s">
        <v>183</v>
      </c>
      <c r="B132" s="108">
        <f>IF(A132&lt;&gt;"",E132+H132+K132,"")</f>
        <v>20</v>
      </c>
      <c r="C132" s="24">
        <f>IF(A132&lt;&gt;0,B132/$B$11*100,"")</f>
        <v>1.448225923244026</v>
      </c>
      <c r="E132" s="7">
        <v>20</v>
      </c>
      <c r="F132" s="24">
        <f>IF($A132&lt;&gt;"",E132/$B132*100,"")</f>
        <v>100</v>
      </c>
      <c r="H132" s="7">
        <v>0</v>
      </c>
      <c r="I132" s="24">
        <f>IF($A132&lt;&gt;"",H132/$B132*100,"")</f>
        <v>0</v>
      </c>
      <c r="K132" s="7">
        <v>0</v>
      </c>
      <c r="L132" s="24">
        <f>IF($A132&lt;&gt;"",K132/$B132*100,"")</f>
        <v>0</v>
      </c>
    </row>
    <row r="133" spans="1:12" ht="14.1" customHeight="1" x14ac:dyDescent="0.2">
      <c r="A133" s="7" t="s">
        <v>182</v>
      </c>
      <c r="B133" s="108">
        <f>IF(A133&lt;&gt;"",E133+H133+K133,"")</f>
        <v>19</v>
      </c>
      <c r="C133" s="24">
        <f>IF(A133&lt;&gt;0,B133/$B$11*100,"")</f>
        <v>1.3758146270818248</v>
      </c>
      <c r="E133" s="7">
        <v>19</v>
      </c>
      <c r="F133" s="24">
        <f>IF($A133&lt;&gt;"",E133/$B133*100,"")</f>
        <v>100</v>
      </c>
      <c r="H133" s="7">
        <v>0</v>
      </c>
      <c r="I133" s="24">
        <f>IF($A133&lt;&gt;"",H133/$B133*100,"")</f>
        <v>0</v>
      </c>
      <c r="K133" s="7">
        <v>0</v>
      </c>
      <c r="L133" s="24">
        <f>IF($A133&lt;&gt;"",K133/$B133*100,"")</f>
        <v>0</v>
      </c>
    </row>
    <row r="134" spans="1:12" ht="14.1" customHeight="1" x14ac:dyDescent="0.2">
      <c r="A134" s="7" t="s">
        <v>181</v>
      </c>
      <c r="B134" s="108">
        <f>IF(A134&lt;&gt;"",E134+H134+K134,"")</f>
        <v>16</v>
      </c>
      <c r="C134" s="24">
        <f>IF(A134&lt;&gt;0,B134/$B$11*100,"")</f>
        <v>1.1585807385952207</v>
      </c>
      <c r="E134" s="7">
        <v>15</v>
      </c>
      <c r="F134" s="24">
        <f>IF($A134&lt;&gt;"",E134/$B134*100,"")</f>
        <v>93.75</v>
      </c>
      <c r="H134" s="7">
        <v>1</v>
      </c>
      <c r="I134" s="24">
        <f>IF($A134&lt;&gt;"",H134/$B134*100,"")</f>
        <v>6.25</v>
      </c>
      <c r="K134" s="7">
        <v>0</v>
      </c>
      <c r="L134" s="24">
        <f>IF($A134&lt;&gt;"",K134/$B134*100,"")</f>
        <v>0</v>
      </c>
    </row>
    <row r="135" spans="1:12" ht="14.1" customHeight="1" x14ac:dyDescent="0.2">
      <c r="A135" s="7" t="s">
        <v>180</v>
      </c>
      <c r="B135" s="108">
        <f>IF(A135&lt;&gt;"",E135+H135+K135,"")</f>
        <v>7</v>
      </c>
      <c r="C135" s="24">
        <f>IF(A135&lt;&gt;0,B135/$B$11*100,"")</f>
        <v>0.50687907313540914</v>
      </c>
      <c r="E135" s="7">
        <v>7</v>
      </c>
      <c r="F135" s="24">
        <f>IF($A135&lt;&gt;"",E135/$B135*100,"")</f>
        <v>100</v>
      </c>
      <c r="H135" s="7">
        <v>0</v>
      </c>
      <c r="I135" s="24">
        <f>IF($A135&lt;&gt;"",H135/$B135*100,"")</f>
        <v>0</v>
      </c>
      <c r="K135" s="7">
        <v>0</v>
      </c>
      <c r="L135" s="24">
        <f>IF($A135&lt;&gt;"",K135/$B135*100,"")</f>
        <v>0</v>
      </c>
    </row>
    <row r="136" spans="1:12" ht="14.1" customHeight="1" x14ac:dyDescent="0.2">
      <c r="A136" s="7" t="s">
        <v>179</v>
      </c>
      <c r="B136" s="108">
        <f>IF(A136&lt;&gt;"",E136+H136+K136,"")</f>
        <v>8</v>
      </c>
      <c r="C136" s="24">
        <f>IF(A136&lt;&gt;0,B136/$B$11*100,"")</f>
        <v>0.57929036929761035</v>
      </c>
      <c r="E136" s="7">
        <v>8</v>
      </c>
      <c r="F136" s="24">
        <f>IF($A136&lt;&gt;"",E136/$B136*100,"")</f>
        <v>100</v>
      </c>
      <c r="H136" s="7">
        <v>0</v>
      </c>
      <c r="I136" s="24">
        <f>IF($A136&lt;&gt;"",H136/$B136*100,"")</f>
        <v>0</v>
      </c>
      <c r="K136" s="7">
        <v>0</v>
      </c>
      <c r="L136" s="24">
        <f>IF($A136&lt;&gt;"",K136/$B136*100,"")</f>
        <v>0</v>
      </c>
    </row>
    <row r="137" spans="1:12" ht="14.1" customHeight="1" x14ac:dyDescent="0.2">
      <c r="A137" s="7" t="s">
        <v>178</v>
      </c>
      <c r="B137" s="108">
        <f>IF(A137&lt;&gt;"",E137+H137+K137,"")</f>
        <v>22</v>
      </c>
      <c r="C137" s="24">
        <f>IF(A137&lt;&gt;0,B137/$B$11*100,"")</f>
        <v>1.5930485155684286</v>
      </c>
      <c r="E137" s="7">
        <v>22</v>
      </c>
      <c r="F137" s="24">
        <f>IF($A137&lt;&gt;"",E137/$B137*100,"")</f>
        <v>100</v>
      </c>
      <c r="H137" s="7">
        <v>0</v>
      </c>
      <c r="I137" s="24">
        <f>IF($A137&lt;&gt;"",H137/$B137*100,"")</f>
        <v>0</v>
      </c>
      <c r="K137" s="7">
        <v>0</v>
      </c>
      <c r="L137" s="24">
        <f>IF($A137&lt;&gt;"",K137/$B137*100,"")</f>
        <v>0</v>
      </c>
    </row>
    <row r="138" spans="1:12" ht="14.1" customHeight="1" x14ac:dyDescent="0.2">
      <c r="A138" s="7" t="s">
        <v>177</v>
      </c>
      <c r="B138" s="108">
        <f>IF(A138&lt;&gt;"",E138+H138+K138,"")</f>
        <v>19</v>
      </c>
      <c r="C138" s="24">
        <f>IF(A138&lt;&gt;0,B138/$B$11*100,"")</f>
        <v>1.3758146270818248</v>
      </c>
      <c r="E138" s="7">
        <v>19</v>
      </c>
      <c r="F138" s="24">
        <f>IF($A138&lt;&gt;"",E138/$B138*100,"")</f>
        <v>100</v>
      </c>
      <c r="H138" s="7">
        <v>0</v>
      </c>
      <c r="I138" s="24">
        <f>IF($A138&lt;&gt;"",H138/$B138*100,"")</f>
        <v>0</v>
      </c>
      <c r="K138" s="7">
        <v>0</v>
      </c>
      <c r="L138" s="24">
        <f>IF($A138&lt;&gt;"",K138/$B138*100,"")</f>
        <v>0</v>
      </c>
    </row>
    <row r="139" spans="1:12" ht="14.1" customHeight="1" x14ac:dyDescent="0.2">
      <c r="A139" s="7" t="s">
        <v>176</v>
      </c>
      <c r="B139" s="108">
        <f>IF(A139&lt;&gt;"",E139+H139+K139,"")</f>
        <v>36</v>
      </c>
      <c r="C139" s="24">
        <f>IF(A139&lt;&gt;0,B139/$B$11*100,"")</f>
        <v>2.6068066618392471</v>
      </c>
      <c r="E139" s="7">
        <v>36</v>
      </c>
      <c r="F139" s="24">
        <f>IF($A139&lt;&gt;"",E139/$B139*100,"")</f>
        <v>100</v>
      </c>
      <c r="H139" s="7">
        <v>0</v>
      </c>
      <c r="I139" s="24">
        <f>IF($A139&lt;&gt;"",H139/$B139*100,"")</f>
        <v>0</v>
      </c>
      <c r="K139" s="7">
        <v>0</v>
      </c>
      <c r="L139" s="24">
        <f>IF($A139&lt;&gt;"",K139/$B139*100,"")</f>
        <v>0</v>
      </c>
    </row>
    <row r="140" spans="1:12" ht="14.1" customHeight="1" x14ac:dyDescent="0.2">
      <c r="A140" s="7" t="s">
        <v>175</v>
      </c>
      <c r="B140" s="108">
        <f>IF(A140&lt;&gt;"",E140+H140+K140,"")</f>
        <v>11</v>
      </c>
      <c r="C140" s="24">
        <f>IF(A140&lt;&gt;0,B140/$B$11*100,"")</f>
        <v>0.79652425778421432</v>
      </c>
      <c r="E140" s="7">
        <v>11</v>
      </c>
      <c r="F140" s="24">
        <f>IF($A140&lt;&gt;"",E140/$B140*100,"")</f>
        <v>100</v>
      </c>
      <c r="H140" s="7">
        <v>0</v>
      </c>
      <c r="I140" s="24">
        <f>IF($A140&lt;&gt;"",H140/$B140*100,"")</f>
        <v>0</v>
      </c>
      <c r="K140" s="7">
        <v>0</v>
      </c>
      <c r="L140" s="24">
        <f>IF($A140&lt;&gt;"",K140/$B140*100,"")</f>
        <v>0</v>
      </c>
    </row>
    <row r="141" spans="1:12" ht="14.1" customHeight="1" x14ac:dyDescent="0.2">
      <c r="A141" s="7" t="s">
        <v>174</v>
      </c>
      <c r="B141" s="108">
        <f>IF(A141&lt;&gt;"",E141+H141+K141,"")</f>
        <v>16</v>
      </c>
      <c r="C141" s="24">
        <f>IF(A141&lt;&gt;0,B141/$B$11*100,"")</f>
        <v>1.1585807385952207</v>
      </c>
      <c r="E141" s="7">
        <v>14</v>
      </c>
      <c r="F141" s="24">
        <f>IF($A141&lt;&gt;"",E141/$B141*100,"")</f>
        <v>87.5</v>
      </c>
      <c r="H141" s="7">
        <v>1</v>
      </c>
      <c r="I141" s="24">
        <f>IF($A141&lt;&gt;"",H141/$B141*100,"")</f>
        <v>6.25</v>
      </c>
      <c r="K141" s="7">
        <v>1</v>
      </c>
      <c r="L141" s="24">
        <f>IF($A141&lt;&gt;"",K141/$B141*100,"")</f>
        <v>6.25</v>
      </c>
    </row>
    <row r="142" spans="1:12" ht="14.1" customHeight="1" x14ac:dyDescent="0.2">
      <c r="A142" s="7" t="s">
        <v>173</v>
      </c>
      <c r="B142" s="108">
        <f>IF(A142&lt;&gt;"",E142+H142+K142,"")</f>
        <v>13</v>
      </c>
      <c r="C142" s="24">
        <f>IF(A142&lt;&gt;0,B142/$B$11*100,"")</f>
        <v>0.94134685010861707</v>
      </c>
      <c r="E142" s="7">
        <v>13</v>
      </c>
      <c r="F142" s="24">
        <f>IF($A142&lt;&gt;"",E142/$B142*100,"")</f>
        <v>100</v>
      </c>
      <c r="H142" s="7">
        <v>0</v>
      </c>
      <c r="I142" s="24">
        <f>IF($A142&lt;&gt;"",H142/$B142*100,"")</f>
        <v>0</v>
      </c>
      <c r="K142" s="7">
        <v>0</v>
      </c>
      <c r="L142" s="24">
        <f>IF($A142&lt;&gt;"",K142/$B142*100,"")</f>
        <v>0</v>
      </c>
    </row>
    <row r="143" spans="1:12" ht="14.1" customHeight="1" x14ac:dyDescent="0.2">
      <c r="A143" s="7" t="s">
        <v>172</v>
      </c>
      <c r="B143" s="108">
        <f>IF(A143&lt;&gt;"",E143+H143+K143,"")</f>
        <v>14</v>
      </c>
      <c r="C143" s="24">
        <f>IF(A143&lt;&gt;0,B143/$B$11*100,"")</f>
        <v>1.0137581462708183</v>
      </c>
      <c r="E143" s="7">
        <v>14</v>
      </c>
      <c r="F143" s="24">
        <f>IF($A143&lt;&gt;"",E143/$B143*100,"")</f>
        <v>100</v>
      </c>
      <c r="H143" s="7">
        <v>0</v>
      </c>
      <c r="I143" s="24">
        <f>IF($A143&lt;&gt;"",H143/$B143*100,"")</f>
        <v>0</v>
      </c>
      <c r="K143" s="7">
        <v>0</v>
      </c>
      <c r="L143" s="24">
        <f>IF($A143&lt;&gt;"",K143/$B143*100,"")</f>
        <v>0</v>
      </c>
    </row>
    <row r="144" spans="1:12" ht="14.1" customHeight="1" x14ac:dyDescent="0.2">
      <c r="A144" s="7" t="s">
        <v>171</v>
      </c>
      <c r="B144" s="108">
        <f>IF(A144&lt;&gt;"",E144+H144+K144,"")</f>
        <v>18</v>
      </c>
      <c r="C144" s="24">
        <f>IF(A144&lt;&gt;0,B144/$B$11*100,"")</f>
        <v>1.3034033309196236</v>
      </c>
      <c r="E144" s="7">
        <v>18</v>
      </c>
      <c r="F144" s="24">
        <f>IF($A144&lt;&gt;"",E144/$B144*100,"")</f>
        <v>100</v>
      </c>
      <c r="H144" s="7">
        <v>0</v>
      </c>
      <c r="I144" s="24">
        <f>IF($A144&lt;&gt;"",H144/$B144*100,"")</f>
        <v>0</v>
      </c>
      <c r="K144" s="7">
        <v>0</v>
      </c>
      <c r="L144" s="24">
        <f>IF($A144&lt;&gt;"",K144/$B144*100,"")</f>
        <v>0</v>
      </c>
    </row>
    <row r="145" spans="1:12" ht="14.1" customHeight="1" x14ac:dyDescent="0.2">
      <c r="A145" s="7" t="s">
        <v>170</v>
      </c>
      <c r="B145" s="108">
        <f>IF(A145&lt;&gt;"",E145+H145+K145,"")</f>
        <v>56</v>
      </c>
      <c r="C145" s="24">
        <f>IF(A145&lt;&gt;0,B145/$B$11*100,"")</f>
        <v>4.0550325850832731</v>
      </c>
      <c r="E145" s="7">
        <v>53</v>
      </c>
      <c r="F145" s="24">
        <f>IF($A145&lt;&gt;"",E145/$B145*100,"")</f>
        <v>94.642857142857139</v>
      </c>
      <c r="H145" s="7">
        <v>3</v>
      </c>
      <c r="I145" s="24">
        <f>IF($A145&lt;&gt;"",H145/$B145*100,"")</f>
        <v>5.3571428571428568</v>
      </c>
      <c r="K145" s="7">
        <v>0</v>
      </c>
      <c r="L145" s="24">
        <f>IF($A145&lt;&gt;"",K145/$B145*100,"")</f>
        <v>0</v>
      </c>
    </row>
    <row r="146" spans="1:12" ht="14.1" customHeight="1" x14ac:dyDescent="0.2">
      <c r="A146" s="7" t="s">
        <v>169</v>
      </c>
      <c r="B146" s="108">
        <f>IF(A146&lt;&gt;"",E146+H146+K146,"")</f>
        <v>14</v>
      </c>
      <c r="C146" s="24">
        <f>IF(A146&lt;&gt;0,B146/$B$11*100,"")</f>
        <v>1.0137581462708183</v>
      </c>
      <c r="E146" s="7">
        <v>14</v>
      </c>
      <c r="F146" s="24">
        <f>IF($A146&lt;&gt;"",E146/$B146*100,"")</f>
        <v>100</v>
      </c>
      <c r="H146" s="7">
        <v>0</v>
      </c>
      <c r="I146" s="24">
        <f>IF($A146&lt;&gt;"",H146/$B146*100,"")</f>
        <v>0</v>
      </c>
      <c r="K146" s="7">
        <v>0</v>
      </c>
      <c r="L146" s="24">
        <f>IF($A146&lt;&gt;"",K146/$B146*100,"")</f>
        <v>0</v>
      </c>
    </row>
    <row r="147" spans="1:12" ht="14.1" customHeight="1" x14ac:dyDescent="0.2">
      <c r="A147" s="7" t="s">
        <v>168</v>
      </c>
      <c r="B147" s="108">
        <f>IF(A147&lt;&gt;"",E147+H147+K147,"")</f>
        <v>9</v>
      </c>
      <c r="C147" s="24">
        <f>IF(A147&lt;&gt;0,B147/$B$11*100,"")</f>
        <v>0.65170166545981179</v>
      </c>
      <c r="E147" s="7">
        <v>9</v>
      </c>
      <c r="F147" s="24">
        <f>IF($A147&lt;&gt;"",E147/$B147*100,"")</f>
        <v>100</v>
      </c>
      <c r="H147" s="7">
        <v>0</v>
      </c>
      <c r="I147" s="24">
        <f>IF($A147&lt;&gt;"",H147/$B147*100,"")</f>
        <v>0</v>
      </c>
      <c r="K147" s="7">
        <v>0</v>
      </c>
      <c r="L147" s="24">
        <f>IF($A147&lt;&gt;"",K147/$B147*100,"")</f>
        <v>0</v>
      </c>
    </row>
    <row r="148" spans="1:12" ht="14.1" customHeight="1" x14ac:dyDescent="0.2">
      <c r="A148" s="7" t="s">
        <v>167</v>
      </c>
      <c r="B148" s="108">
        <f>IF(A148&lt;&gt;"",E148+H148+K148,"")</f>
        <v>33</v>
      </c>
      <c r="C148" s="24">
        <f>IF(A148&lt;&gt;0,B148/$B$11*100,"")</f>
        <v>2.3895727733526431</v>
      </c>
      <c r="E148" s="7">
        <v>33</v>
      </c>
      <c r="F148" s="24">
        <f>IF($A148&lt;&gt;"",E148/$B148*100,"")</f>
        <v>100</v>
      </c>
      <c r="H148" s="7">
        <v>0</v>
      </c>
      <c r="I148" s="24">
        <f>IF($A148&lt;&gt;"",H148/$B148*100,"")</f>
        <v>0</v>
      </c>
      <c r="K148" s="7">
        <v>0</v>
      </c>
      <c r="L148" s="24">
        <f>IF($A148&lt;&gt;"",K148/$B148*100,"")</f>
        <v>0</v>
      </c>
    </row>
    <row r="149" spans="1:12" ht="14.1" customHeight="1" x14ac:dyDescent="0.2">
      <c r="A149" s="7" t="s">
        <v>166</v>
      </c>
      <c r="B149" s="108">
        <f>IF(A149&lt;&gt;"",E149+H149+K149,"")</f>
        <v>8</v>
      </c>
      <c r="C149" s="24">
        <f>IF(A149&lt;&gt;0,B149/$B$11*100,"")</f>
        <v>0.57929036929761035</v>
      </c>
      <c r="E149" s="7">
        <v>8</v>
      </c>
      <c r="F149" s="24">
        <f>IF($A149&lt;&gt;"",E149/$B149*100,"")</f>
        <v>100</v>
      </c>
      <c r="H149" s="7">
        <v>0</v>
      </c>
      <c r="I149" s="24">
        <f>IF($A149&lt;&gt;"",H149/$B149*100,"")</f>
        <v>0</v>
      </c>
      <c r="K149" s="7">
        <v>0</v>
      </c>
      <c r="L149" s="24">
        <f>IF($A149&lt;&gt;"",K149/$B149*100,"")</f>
        <v>0</v>
      </c>
    </row>
    <row r="150" spans="1:12" ht="14.1" customHeight="1" x14ac:dyDescent="0.2">
      <c r="A150" s="7" t="s">
        <v>165</v>
      </c>
      <c r="B150" s="108">
        <f>IF(A150&lt;&gt;"",E150+H150+K150,"")</f>
        <v>27</v>
      </c>
      <c r="C150" s="24">
        <f>IF(A150&lt;&gt;0,B150/$B$11*100,"")</f>
        <v>1.9551049963794351</v>
      </c>
      <c r="E150" s="7">
        <v>27</v>
      </c>
      <c r="F150" s="24">
        <f>IF($A150&lt;&gt;"",E150/$B150*100,"")</f>
        <v>100</v>
      </c>
      <c r="H150" s="7">
        <v>0</v>
      </c>
      <c r="I150" s="24">
        <f>IF($A150&lt;&gt;"",H150/$B150*100,"")</f>
        <v>0</v>
      </c>
      <c r="K150" s="7">
        <v>0</v>
      </c>
      <c r="L150" s="24">
        <f>IF($A150&lt;&gt;"",K150/$B150*100,"")</f>
        <v>0</v>
      </c>
    </row>
    <row r="151" spans="1:12" ht="14.1" customHeight="1" x14ac:dyDescent="0.2">
      <c r="A151" s="7" t="s">
        <v>164</v>
      </c>
      <c r="B151" s="108">
        <f>IF(A151&lt;&gt;"",E151+H151+K151,"")</f>
        <v>9</v>
      </c>
      <c r="C151" s="24">
        <f>IF(A151&lt;&gt;0,B151/$B$11*100,"")</f>
        <v>0.65170166545981179</v>
      </c>
      <c r="E151" s="7">
        <v>8</v>
      </c>
      <c r="F151" s="24">
        <f>IF($A151&lt;&gt;"",E151/$B151*100,"")</f>
        <v>88.888888888888886</v>
      </c>
      <c r="H151" s="7">
        <v>1</v>
      </c>
      <c r="I151" s="24">
        <f>IF($A151&lt;&gt;"",H151/$B151*100,"")</f>
        <v>11.111111111111111</v>
      </c>
      <c r="K151" s="7">
        <v>0</v>
      </c>
      <c r="L151" s="24">
        <f>IF($A151&lt;&gt;"",K151/$B151*100,"")</f>
        <v>0</v>
      </c>
    </row>
    <row r="152" spans="1:12" ht="14.1" customHeight="1" x14ac:dyDescent="0.2">
      <c r="A152" s="7" t="s">
        <v>163</v>
      </c>
      <c r="B152" s="108">
        <f>IF(A152&lt;&gt;"",E152+H152+K152,"")</f>
        <v>12</v>
      </c>
      <c r="C152" s="24">
        <f>IF(A152&lt;&gt;0,B152/$B$11*100,"")</f>
        <v>0.86893555394641564</v>
      </c>
      <c r="E152" s="7">
        <v>12</v>
      </c>
      <c r="F152" s="24">
        <f>IF($A152&lt;&gt;"",E152/$B152*100,"")</f>
        <v>100</v>
      </c>
      <c r="H152" s="7">
        <v>0</v>
      </c>
      <c r="I152" s="24">
        <f>IF($A152&lt;&gt;"",H152/$B152*100,"")</f>
        <v>0</v>
      </c>
      <c r="K152" s="7">
        <v>0</v>
      </c>
      <c r="L152" s="24">
        <f>IF($A152&lt;&gt;"",K152/$B152*100,"")</f>
        <v>0</v>
      </c>
    </row>
    <row r="153" spans="1:12" ht="14.1" customHeight="1" x14ac:dyDescent="0.2">
      <c r="A153" s="7" t="s">
        <v>162</v>
      </c>
      <c r="B153" s="108">
        <f>IF(A153&lt;&gt;"",E153+H153+K153,"")</f>
        <v>25</v>
      </c>
      <c r="C153" s="24">
        <f>IF(A153&lt;&gt;0,B153/$B$11*100,"")</f>
        <v>1.8102824040550327</v>
      </c>
      <c r="E153" s="7">
        <v>25</v>
      </c>
      <c r="F153" s="24">
        <f>IF($A153&lt;&gt;"",E153/$B153*100,"")</f>
        <v>100</v>
      </c>
      <c r="H153" s="7">
        <v>0</v>
      </c>
      <c r="I153" s="24">
        <f>IF($A153&lt;&gt;"",H153/$B153*100,"")</f>
        <v>0</v>
      </c>
      <c r="K153" s="7">
        <v>0</v>
      </c>
      <c r="L153" s="24">
        <f>IF($A153&lt;&gt;"",K153/$B153*100,"")</f>
        <v>0</v>
      </c>
    </row>
    <row r="154" spans="1:12" ht="14.1" customHeight="1" x14ac:dyDescent="0.2">
      <c r="A154" s="7" t="s">
        <v>161</v>
      </c>
      <c r="B154" s="108">
        <f>IF(A154&lt;&gt;"",E154+H154+K154,"")</f>
        <v>36</v>
      </c>
      <c r="C154" s="24">
        <f>IF(A154&lt;&gt;0,B154/$B$11*100,"")</f>
        <v>2.6068066618392471</v>
      </c>
      <c r="E154" s="7">
        <v>28</v>
      </c>
      <c r="F154" s="24">
        <f>IF($A154&lt;&gt;"",E154/$B154*100,"")</f>
        <v>77.777777777777786</v>
      </c>
      <c r="H154" s="7">
        <v>7</v>
      </c>
      <c r="I154" s="24">
        <f>IF($A154&lt;&gt;"",H154/$B154*100,"")</f>
        <v>19.444444444444446</v>
      </c>
      <c r="K154" s="7">
        <v>1</v>
      </c>
      <c r="L154" s="24">
        <f>IF($A154&lt;&gt;"",K154/$B154*100,"")</f>
        <v>2.7777777777777777</v>
      </c>
    </row>
    <row r="155" spans="1:12" ht="12.75" customHeight="1" x14ac:dyDescent="0.2">
      <c r="A155" s="7" t="s">
        <v>160</v>
      </c>
      <c r="B155" s="108">
        <f>IF(A155&lt;&gt;"",E155+H155+K155,"")</f>
        <v>13</v>
      </c>
      <c r="C155" s="24">
        <f>IF(A155&lt;&gt;0,B155/$B$11*100,"")</f>
        <v>0.94134685010861707</v>
      </c>
      <c r="E155" s="7">
        <v>13</v>
      </c>
      <c r="F155" s="24">
        <f>IF($A155&lt;&gt;"",E155/$B155*100,"")</f>
        <v>100</v>
      </c>
      <c r="H155" s="7">
        <v>0</v>
      </c>
      <c r="I155" s="24">
        <f>IF($A155&lt;&gt;"",H155/$B155*100,"")</f>
        <v>0</v>
      </c>
      <c r="K155" s="7">
        <v>0</v>
      </c>
      <c r="L155" s="24">
        <f>IF($A155&lt;&gt;"",K155/$B155*100,"")</f>
        <v>0</v>
      </c>
    </row>
    <row r="156" spans="1:12" ht="12.75" customHeight="1" x14ac:dyDescent="0.2">
      <c r="A156" s="7" t="s">
        <v>159</v>
      </c>
      <c r="B156" s="108">
        <f>IF(A156&lt;&gt;"",E156+H156+K156,"")</f>
        <v>2</v>
      </c>
      <c r="C156" s="24">
        <f>IF(A156&lt;&gt;0,B156/$B$11*100,"")</f>
        <v>0.14482259232440259</v>
      </c>
      <c r="E156" s="7">
        <v>2</v>
      </c>
      <c r="F156" s="24">
        <f>IF($A156&lt;&gt;"",E156/$B156*100,"")</f>
        <v>100</v>
      </c>
      <c r="H156" s="7">
        <v>0</v>
      </c>
      <c r="I156" s="24">
        <f>IF($A156&lt;&gt;"",H156/$B156*100,"")</f>
        <v>0</v>
      </c>
      <c r="K156" s="7">
        <v>0</v>
      </c>
      <c r="L156" s="24">
        <f>IF($A156&lt;&gt;"",K156/$B156*100,"")</f>
        <v>0</v>
      </c>
    </row>
    <row r="157" spans="1:12" ht="12.75" customHeight="1" x14ac:dyDescent="0.2">
      <c r="A157" s="7" t="s">
        <v>300</v>
      </c>
      <c r="B157" s="108">
        <f>IF(A157&lt;&gt;"",E157+H157+K157,"")</f>
        <v>1</v>
      </c>
      <c r="C157" s="24">
        <f>IF(A157&lt;&gt;0,B157/$B$11*100,"")</f>
        <v>7.2411296162201294E-2</v>
      </c>
      <c r="E157" s="7">
        <v>1</v>
      </c>
      <c r="F157" s="24">
        <f>IF($A157&lt;&gt;"",E157/$B157*100,"")</f>
        <v>100</v>
      </c>
      <c r="H157" s="7">
        <v>0</v>
      </c>
      <c r="I157" s="24">
        <f>IF($A157&lt;&gt;"",H157/$B157*100,"")</f>
        <v>0</v>
      </c>
      <c r="K157" s="7">
        <v>0</v>
      </c>
      <c r="L157" s="24"/>
    </row>
    <row r="158" spans="1:12" ht="14.1" customHeight="1" x14ac:dyDescent="0.2">
      <c r="A158" s="7" t="s">
        <v>158</v>
      </c>
      <c r="B158" s="108">
        <f>IF(A158&lt;&gt;"",E158+H158+K158,"")</f>
        <v>24</v>
      </c>
      <c r="C158" s="24">
        <f>IF(A158&lt;&gt;0,B158/$B$11*100,"")</f>
        <v>1.7378711078928313</v>
      </c>
      <c r="E158" s="7">
        <v>24</v>
      </c>
      <c r="F158" s="24">
        <f>IF($A158&lt;&gt;"",E158/$B158*100,"")</f>
        <v>100</v>
      </c>
      <c r="H158" s="7">
        <v>0</v>
      </c>
      <c r="I158" s="24">
        <f>IF($A158&lt;&gt;"",H158/$B158*100,"")</f>
        <v>0</v>
      </c>
      <c r="K158" s="7">
        <v>0</v>
      </c>
      <c r="L158" s="24">
        <f>IF($A158&lt;&gt;"",K158/$B158*100,"")</f>
        <v>0</v>
      </c>
    </row>
    <row r="159" spans="1:12" ht="14.1" customHeight="1" x14ac:dyDescent="0.2">
      <c r="A159" s="7" t="s">
        <v>156</v>
      </c>
      <c r="B159" s="108">
        <f>IF(A159&lt;&gt;"",E159+H159+K159,"")</f>
        <v>9</v>
      </c>
      <c r="C159" s="24">
        <f>IF(A159&lt;&gt;0,B159/$B$11*100,"")</f>
        <v>0.65170166545981179</v>
      </c>
      <c r="E159" s="7">
        <v>9</v>
      </c>
      <c r="F159" s="24">
        <f>IF($A159&lt;&gt;"",E159/$B159*100,"")</f>
        <v>100</v>
      </c>
      <c r="H159" s="7">
        <v>0</v>
      </c>
      <c r="I159" s="24">
        <f>IF($A159&lt;&gt;"",H159/$B159*100,"")</f>
        <v>0</v>
      </c>
      <c r="K159" s="7">
        <v>0</v>
      </c>
      <c r="L159" s="24">
        <f>IF($A159&lt;&gt;"",K159/$B159*100,"")</f>
        <v>0</v>
      </c>
    </row>
    <row r="160" spans="1:12" ht="14.1" customHeight="1" x14ac:dyDescent="0.2">
      <c r="A160" s="7" t="s">
        <v>155</v>
      </c>
      <c r="B160" s="108">
        <f>IF(A160&lt;&gt;"",E160+H160+K160,"")</f>
        <v>9</v>
      </c>
      <c r="C160" s="24">
        <f>IF(A160&lt;&gt;0,B160/$B$11*100,"")</f>
        <v>0.65170166545981179</v>
      </c>
      <c r="E160" s="7">
        <v>9</v>
      </c>
      <c r="F160" s="24">
        <f>IF($A160&lt;&gt;"",E160/$B160*100,"")</f>
        <v>100</v>
      </c>
      <c r="H160" s="7">
        <v>0</v>
      </c>
      <c r="I160" s="24">
        <f>IF($A160&lt;&gt;"",H160/$B160*100,"")</f>
        <v>0</v>
      </c>
      <c r="K160" s="7">
        <v>0</v>
      </c>
      <c r="L160" s="24">
        <f>IF($A160&lt;&gt;"",K160/$B160*100,"")</f>
        <v>0</v>
      </c>
    </row>
    <row r="161" spans="1:12" ht="14.1" customHeight="1" x14ac:dyDescent="0.2">
      <c r="A161" s="7" t="s">
        <v>154</v>
      </c>
      <c r="B161" s="108">
        <f>IF(A161&lt;&gt;"",E161+H161+K161,"")</f>
        <v>25</v>
      </c>
      <c r="C161" s="24">
        <f>IF(A161&lt;&gt;0,B161/$B$11*100,"")</f>
        <v>1.8102824040550327</v>
      </c>
      <c r="E161" s="7">
        <v>25</v>
      </c>
      <c r="F161" s="24">
        <f>IF($A161&lt;&gt;"",E161/$B161*100,"")</f>
        <v>100</v>
      </c>
      <c r="H161" s="7">
        <v>0</v>
      </c>
      <c r="I161" s="24">
        <f>IF($A161&lt;&gt;"",H161/$B161*100,"")</f>
        <v>0</v>
      </c>
      <c r="K161" s="7">
        <v>0</v>
      </c>
      <c r="L161" s="24">
        <f>IF($A161&lt;&gt;"",K161/$B161*100,"")</f>
        <v>0</v>
      </c>
    </row>
    <row r="162" spans="1:12" ht="14.1" customHeight="1" x14ac:dyDescent="0.2">
      <c r="A162" s="7" t="s">
        <v>153</v>
      </c>
      <c r="B162" s="108">
        <f>IF(A162&lt;&gt;"",E162+H162+K162,"")</f>
        <v>30</v>
      </c>
      <c r="C162" s="24">
        <f>IF(A162&lt;&gt;0,B162/$B$11*100,"")</f>
        <v>2.172338884866039</v>
      </c>
      <c r="E162" s="7">
        <v>30</v>
      </c>
      <c r="F162" s="24">
        <f>IF($A162&lt;&gt;"",E162/$B162*100,"")</f>
        <v>100</v>
      </c>
      <c r="H162" s="7">
        <v>0</v>
      </c>
      <c r="I162" s="24">
        <f>IF($A162&lt;&gt;"",H162/$B162*100,"")</f>
        <v>0</v>
      </c>
      <c r="K162" s="7">
        <v>0</v>
      </c>
      <c r="L162" s="24">
        <f>IF($A162&lt;&gt;"",K162/$B162*100,"")</f>
        <v>0</v>
      </c>
    </row>
    <row r="163" spans="1:12" ht="14.1" customHeight="1" x14ac:dyDescent="0.2">
      <c r="A163" s="7" t="s">
        <v>152</v>
      </c>
      <c r="B163" s="108">
        <f>IF(A163&lt;&gt;"",E163+H163+K163,"")</f>
        <v>14</v>
      </c>
      <c r="C163" s="24">
        <f>IF(A163&lt;&gt;0,B163/$B$11*100,"")</f>
        <v>1.0137581462708183</v>
      </c>
      <c r="E163" s="7">
        <v>14</v>
      </c>
      <c r="F163" s="24">
        <f>IF($A163&lt;&gt;"",E163/$B163*100,"")</f>
        <v>100</v>
      </c>
      <c r="H163" s="7">
        <v>0</v>
      </c>
      <c r="I163" s="24">
        <f>IF($A163&lt;&gt;"",H163/$B163*100,"")</f>
        <v>0</v>
      </c>
      <c r="K163" s="7">
        <v>0</v>
      </c>
      <c r="L163" s="24">
        <f>IF($A163&lt;&gt;"",K163/$B163*100,"")</f>
        <v>0</v>
      </c>
    </row>
    <row r="164" spans="1:12" ht="14.1" customHeight="1" x14ac:dyDescent="0.2">
      <c r="A164" s="7" t="s">
        <v>151</v>
      </c>
      <c r="B164" s="108">
        <f>IF(A164&lt;&gt;"",E164+H164+K164,"")</f>
        <v>31</v>
      </c>
      <c r="C164" s="24">
        <f>IF(A164&lt;&gt;0,B164/$B$11*100,"")</f>
        <v>2.2447501810282406</v>
      </c>
      <c r="E164" s="7">
        <v>31</v>
      </c>
      <c r="F164" s="24">
        <f>IF($A164&lt;&gt;"",E164/$B164*100,"")</f>
        <v>100</v>
      </c>
      <c r="H164" s="7">
        <v>0</v>
      </c>
      <c r="I164" s="24">
        <f>IF($A164&lt;&gt;"",H164/$B164*100,"")</f>
        <v>0</v>
      </c>
      <c r="K164" s="7">
        <v>0</v>
      </c>
      <c r="L164" s="24">
        <f>IF($A164&lt;&gt;"",K164/$B164*100,"")</f>
        <v>0</v>
      </c>
    </row>
    <row r="165" spans="1:12" ht="14.1" customHeight="1" x14ac:dyDescent="0.2">
      <c r="A165" s="7" t="s">
        <v>150</v>
      </c>
      <c r="B165" s="108">
        <f>IF(A165&lt;&gt;"",E165+H165+K165,"")</f>
        <v>9</v>
      </c>
      <c r="C165" s="24">
        <f>IF(A165&lt;&gt;0,B165/$B$11*100,"")</f>
        <v>0.65170166545981179</v>
      </c>
      <c r="E165" s="7">
        <v>9</v>
      </c>
      <c r="F165" s="24">
        <f>IF($A165&lt;&gt;"",E165/$B165*100,"")</f>
        <v>100</v>
      </c>
      <c r="H165" s="7">
        <v>0</v>
      </c>
      <c r="I165" s="24">
        <f>IF($A165&lt;&gt;"",H165/$B165*100,"")</f>
        <v>0</v>
      </c>
      <c r="K165" s="7">
        <v>0</v>
      </c>
      <c r="L165" s="24">
        <f>IF($A165&lt;&gt;"",K165/$B165*100,"")</f>
        <v>0</v>
      </c>
    </row>
    <row r="166" spans="1:12" ht="14.1" customHeight="1" x14ac:dyDescent="0.2">
      <c r="A166" s="7" t="s">
        <v>149</v>
      </c>
      <c r="B166" s="108">
        <f>IF(A166&lt;&gt;"",E166+H166+K166,"")</f>
        <v>15</v>
      </c>
      <c r="C166" s="24">
        <f>IF(A166&lt;&gt;0,B166/$B$11*100,"")</f>
        <v>1.0861694424330195</v>
      </c>
      <c r="E166" s="7">
        <v>15</v>
      </c>
      <c r="F166" s="24">
        <f>IF($A166&lt;&gt;"",E166/$B166*100,"")</f>
        <v>100</v>
      </c>
      <c r="H166" s="7">
        <v>0</v>
      </c>
      <c r="I166" s="24">
        <f>IF($A166&lt;&gt;"",H166/$B166*100,"")</f>
        <v>0</v>
      </c>
      <c r="K166" s="7">
        <v>0</v>
      </c>
      <c r="L166" s="24">
        <f>IF($A166&lt;&gt;"",K166/$B166*100,"")</f>
        <v>0</v>
      </c>
    </row>
    <row r="167" spans="1:12" ht="14.1" customHeight="1" x14ac:dyDescent="0.2">
      <c r="A167" s="7" t="s">
        <v>148</v>
      </c>
      <c r="B167" s="108">
        <f>IF(A167&lt;&gt;"",E167+H167+K167,"")</f>
        <v>25</v>
      </c>
      <c r="C167" s="24">
        <f>IF(A167&lt;&gt;0,B167/$B$11*100,"")</f>
        <v>1.8102824040550327</v>
      </c>
      <c r="E167" s="7">
        <v>23</v>
      </c>
      <c r="F167" s="24">
        <f>IF($A167&lt;&gt;"",E167/$B167*100,"")</f>
        <v>92</v>
      </c>
      <c r="H167" s="7">
        <v>2</v>
      </c>
      <c r="I167" s="24">
        <f>IF($A167&lt;&gt;"",H167/$B167*100,"")</f>
        <v>8</v>
      </c>
      <c r="K167" s="7">
        <v>0</v>
      </c>
      <c r="L167" s="24">
        <f>IF($A167&lt;&gt;"",K167/$B167*100,"")</f>
        <v>0</v>
      </c>
    </row>
    <row r="168" spans="1:12" ht="14.1" customHeight="1" x14ac:dyDescent="0.2">
      <c r="A168" s="7" t="s">
        <v>147</v>
      </c>
      <c r="B168" s="108">
        <f>IF(A168&lt;&gt;"",E168+H168+K168,"")</f>
        <v>17</v>
      </c>
      <c r="C168" s="24">
        <f>IF(A168&lt;&gt;0,B168/$B$11*100,"")</f>
        <v>1.2309920347574221</v>
      </c>
      <c r="E168" s="7">
        <v>17</v>
      </c>
      <c r="F168" s="24">
        <f>IF($A168&lt;&gt;"",E168/$B168*100,"")</f>
        <v>100</v>
      </c>
      <c r="H168" s="7">
        <v>0</v>
      </c>
      <c r="I168" s="24">
        <f>IF($A168&lt;&gt;"",H168/$B168*100,"")</f>
        <v>0</v>
      </c>
      <c r="K168" s="7">
        <v>0</v>
      </c>
      <c r="L168" s="24">
        <f>IF($A168&lt;&gt;"",K168/$B168*100,"")</f>
        <v>0</v>
      </c>
    </row>
    <row r="169" spans="1:12" ht="14.1" customHeight="1" x14ac:dyDescent="0.2">
      <c r="A169" s="7" t="s">
        <v>146</v>
      </c>
      <c r="B169" s="108">
        <f>IF(A169&lt;&gt;"",E169+H169+K169,"")</f>
        <v>26</v>
      </c>
      <c r="C169" s="24">
        <f>IF(A169&lt;&gt;0,B169/$B$11*100,"")</f>
        <v>1.8826937002172341</v>
      </c>
      <c r="E169" s="7">
        <v>24</v>
      </c>
      <c r="F169" s="24">
        <f>IF($A169&lt;&gt;"",E169/$B169*100,"")</f>
        <v>92.307692307692307</v>
      </c>
      <c r="H169" s="7">
        <v>2</v>
      </c>
      <c r="I169" s="24">
        <f>IF($A169&lt;&gt;"",H169/$B169*100,"")</f>
        <v>7.6923076923076925</v>
      </c>
      <c r="K169" s="7">
        <v>0</v>
      </c>
      <c r="L169" s="24">
        <f>IF($A169&lt;&gt;"",K169/$B169*100,"")</f>
        <v>0</v>
      </c>
    </row>
    <row r="170" spans="1:12" ht="14.1" customHeight="1" x14ac:dyDescent="0.2">
      <c r="A170" s="7" t="s">
        <v>145</v>
      </c>
      <c r="B170" s="108">
        <f>IF(A170&lt;&gt;"",E170+H170+K170,"")</f>
        <v>8</v>
      </c>
      <c r="C170" s="24">
        <f>IF(A170&lt;&gt;0,B170/$B$11*100,"")</f>
        <v>0.57929036929761035</v>
      </c>
      <c r="E170" s="7">
        <v>8</v>
      </c>
      <c r="F170" s="24">
        <f>IF($A170&lt;&gt;"",E170/$B170*100,"")</f>
        <v>100</v>
      </c>
      <c r="H170" s="7">
        <v>0</v>
      </c>
      <c r="I170" s="24">
        <f>IF($A170&lt;&gt;"",H170/$B170*100,"")</f>
        <v>0</v>
      </c>
      <c r="K170" s="7">
        <v>0</v>
      </c>
      <c r="L170" s="24">
        <f>IF($A170&lt;&gt;"",K170/$B170*100,"")</f>
        <v>0</v>
      </c>
    </row>
    <row r="171" spans="1:12" ht="14.1" customHeight="1" x14ac:dyDescent="0.2">
      <c r="B171" s="108" t="str">
        <f>IF(A171&lt;&gt;"",E171+H171+K171,"")</f>
        <v/>
      </c>
      <c r="C171" s="24" t="str">
        <f>IF(A171&lt;&gt;0,B171/$B$11*100,"")</f>
        <v/>
      </c>
      <c r="E171" s="7"/>
      <c r="F171" s="24" t="str">
        <f>IF($A171&lt;&gt;"",E171/$B171*100,"")</f>
        <v/>
      </c>
      <c r="H171" s="107"/>
      <c r="I171" s="24" t="str">
        <f>IF($A171&lt;&gt;"",H171/$B171*100,"")</f>
        <v/>
      </c>
      <c r="L171" s="24" t="str">
        <f>IF($A171&lt;&gt;"",K171/$B171*100,"")</f>
        <v/>
      </c>
    </row>
    <row r="172" spans="1:12" ht="14.1" hidden="1" customHeight="1" x14ac:dyDescent="0.2">
      <c r="A172" s="7" t="s">
        <v>144</v>
      </c>
      <c r="B172" s="108">
        <f>IF(A172&lt;&gt;"",E172+H172+K172,"")</f>
        <v>0</v>
      </c>
      <c r="C172" s="24">
        <f>IF(A172&lt;&gt;0,B172/$B$11*100,"")</f>
        <v>0</v>
      </c>
      <c r="E172" s="7">
        <f>SUM(E173:E174)</f>
        <v>0</v>
      </c>
      <c r="F172" s="24" t="e">
        <f>IF($A172&lt;&gt;"",E172/$B172*100,"")</f>
        <v>#DIV/0!</v>
      </c>
      <c r="H172" s="7">
        <f>SUM(H173:H174)</f>
        <v>0</v>
      </c>
      <c r="I172" s="24" t="e">
        <f>IF($A172&lt;&gt;"",H172/$B172*100,"")</f>
        <v>#DIV/0!</v>
      </c>
      <c r="L172" s="24" t="e">
        <f>IF($A172&lt;&gt;"",K172/$B172*100,"")</f>
        <v>#DIV/0!</v>
      </c>
    </row>
    <row r="173" spans="1:12" ht="7.5" hidden="1" customHeight="1" x14ac:dyDescent="0.2">
      <c r="B173" s="108" t="str">
        <f>IF(A173&lt;&gt;"",E173+H173+K173,"")</f>
        <v/>
      </c>
      <c r="C173" s="24" t="str">
        <f>IF(A173&lt;&gt;0,B173/$B$11*100,"")</f>
        <v/>
      </c>
      <c r="E173" s="7"/>
      <c r="F173" s="24" t="str">
        <f>IF($A173&lt;&gt;"",E173/$B173*100,"")</f>
        <v/>
      </c>
      <c r="H173" s="107"/>
      <c r="I173" s="24" t="str">
        <f>IF($A173&lt;&gt;"",H173/$B173*100,"")</f>
        <v/>
      </c>
      <c r="L173" s="24" t="str">
        <f>IF($A173&lt;&gt;"",K173/$B173*100,"")</f>
        <v/>
      </c>
    </row>
    <row r="174" spans="1:12" ht="14.1" hidden="1" customHeight="1" x14ac:dyDescent="0.2">
      <c r="A174" s="7" t="s">
        <v>143</v>
      </c>
      <c r="B174" s="108">
        <f>IF(A174&lt;&gt;"",E174+H174+K174,"")</f>
        <v>0</v>
      </c>
      <c r="C174" s="24">
        <f>IF(A174&lt;&gt;0,B174/$B$11*100,"")</f>
        <v>0</v>
      </c>
      <c r="E174" s="7"/>
      <c r="F174" s="24" t="e">
        <f>IF($A174&lt;&gt;"",E174/$B174*100,"")</f>
        <v>#DIV/0!</v>
      </c>
      <c r="H174" s="107"/>
      <c r="I174" s="24" t="e">
        <f>IF($A174&lt;&gt;"",H174/$B174*100,"")</f>
        <v>#DIV/0!</v>
      </c>
      <c r="L174" s="24" t="e">
        <f>IF($A174&lt;&gt;"",K174/$B174*100,"")</f>
        <v>#DIV/0!</v>
      </c>
    </row>
    <row r="175" spans="1:12" ht="10.5" hidden="1" customHeight="1" x14ac:dyDescent="0.2">
      <c r="B175" s="108" t="str">
        <f>IF(A175&lt;&gt;"",E175+H175+K175,"")</f>
        <v/>
      </c>
      <c r="C175" s="24" t="str">
        <f>IF(A175&lt;&gt;0,B175/$B$11*100,"")</f>
        <v/>
      </c>
      <c r="E175" s="7"/>
      <c r="F175" s="24" t="str">
        <f>IF($A175&lt;&gt;"",E175/$B175*100,"")</f>
        <v/>
      </c>
      <c r="H175" s="107"/>
      <c r="I175" s="24" t="str">
        <f>IF($A175&lt;&gt;"",H175/$B175*100,"")</f>
        <v/>
      </c>
      <c r="L175" s="24" t="str">
        <f>IF($A175&lt;&gt;"",K175/$B175*100,"")</f>
        <v/>
      </c>
    </row>
    <row r="176" spans="1:12" ht="14.1" customHeight="1" x14ac:dyDescent="0.2">
      <c r="A176" s="26" t="s">
        <v>299</v>
      </c>
      <c r="B176" s="111">
        <f>IF(A176&lt;&gt;"",E176+H176+K176,"")</f>
        <v>4</v>
      </c>
      <c r="C176" s="109">
        <f>IF(A176&lt;&gt;0,B176/$B$11*100,"")</f>
        <v>0.28964518464880518</v>
      </c>
      <c r="D176" s="26"/>
      <c r="E176" s="26">
        <f>SUM(E178)</f>
        <v>3</v>
      </c>
      <c r="F176" s="109">
        <f>IF($A176&lt;&gt;"",E176/$B176*100,"")</f>
        <v>75</v>
      </c>
      <c r="G176" s="26"/>
      <c r="H176" s="26">
        <f>SUM(H178)</f>
        <v>1</v>
      </c>
      <c r="I176" s="109">
        <f>IF($A176&lt;&gt;"",H176/$B176*100,"")</f>
        <v>25</v>
      </c>
      <c r="J176" s="26"/>
      <c r="K176" s="26">
        <f>SUM(K178)</f>
        <v>0</v>
      </c>
      <c r="L176" s="109">
        <f>IF($A176&lt;&gt;"",K176/$B176*100,"")</f>
        <v>0</v>
      </c>
    </row>
    <row r="177" spans="1:13" ht="7.5" customHeight="1" x14ac:dyDescent="0.2">
      <c r="B177" s="108" t="str">
        <f>IF(A177&lt;&gt;"",E177+H177+K177,"")</f>
        <v/>
      </c>
      <c r="C177" s="24" t="str">
        <f>IF(A177&lt;&gt;0,B177/$B$11*100,"")</f>
        <v/>
      </c>
      <c r="E177" s="7"/>
      <c r="F177" s="24" t="str">
        <f>IF($A177&lt;&gt;"",E177/$B177*100,"")</f>
        <v/>
      </c>
      <c r="H177" s="7"/>
      <c r="I177" s="24" t="str">
        <f>IF($A177&lt;&gt;"",H177/$B177*100,"")</f>
        <v/>
      </c>
      <c r="L177" s="24" t="str">
        <f>IF($A177&lt;&gt;"",K177/$B177*100,"")</f>
        <v/>
      </c>
    </row>
    <row r="178" spans="1:13" ht="14.1" customHeight="1" x14ac:dyDescent="0.2">
      <c r="A178" s="7" t="s">
        <v>298</v>
      </c>
      <c r="B178" s="108">
        <f>IF(A178&lt;&gt;"",E178+H178+K178,"")</f>
        <v>4</v>
      </c>
      <c r="C178" s="24">
        <f>IF(A178&lt;&gt;0,B178/$B$11*100,"")</f>
        <v>0.28964518464880518</v>
      </c>
      <c r="E178" s="7">
        <f>SUM(E179:E180)</f>
        <v>3</v>
      </c>
      <c r="F178" s="24">
        <f>IF($A178&lt;&gt;"",E178/$B178*100,"")</f>
        <v>75</v>
      </c>
      <c r="H178" s="7">
        <f>SUM(H179:H180)</f>
        <v>1</v>
      </c>
      <c r="I178" s="24">
        <f>IF($A178&lt;&gt;"",H178/$B178*100,"")</f>
        <v>25</v>
      </c>
      <c r="K178" s="7">
        <f>SUM(K179:K180)</f>
        <v>0</v>
      </c>
      <c r="L178" s="24">
        <f>IF($A178&lt;&gt;"",K178/$B178*100,"")</f>
        <v>0</v>
      </c>
    </row>
    <row r="179" spans="1:13" ht="14.1" customHeight="1" x14ac:dyDescent="0.2">
      <c r="A179" s="7" t="s">
        <v>131</v>
      </c>
      <c r="B179" s="108">
        <f>IF(A179&lt;&gt;"",E179+H179+K179,"")</f>
        <v>4</v>
      </c>
      <c r="C179" s="24">
        <f>IF(A179&lt;&gt;0,B179/$B$11*100,"")</f>
        <v>0.28964518464880518</v>
      </c>
      <c r="E179" s="112">
        <v>3</v>
      </c>
      <c r="F179" s="24">
        <f>IF($A179&lt;&gt;"",E179/$B179*100,"")</f>
        <v>75</v>
      </c>
      <c r="G179" s="112"/>
      <c r="H179" s="112">
        <v>1</v>
      </c>
      <c r="I179" s="24">
        <f>IF($A179&lt;&gt;"",H179/$B179*100,"")</f>
        <v>25</v>
      </c>
      <c r="L179" s="24">
        <f>IF($A179&lt;&gt;"",K179/$B179*100,"")</f>
        <v>0</v>
      </c>
    </row>
    <row r="180" spans="1:13" ht="14.1" hidden="1" customHeight="1" x14ac:dyDescent="0.2">
      <c r="A180" s="7" t="s">
        <v>130</v>
      </c>
      <c r="B180" s="108">
        <f>IF(A180&lt;&gt;"",E180+H180+K180,"")</f>
        <v>0</v>
      </c>
      <c r="C180" s="24">
        <f>IF(A180&lt;&gt;0,B180/$B$11*100,"")</f>
        <v>0</v>
      </c>
      <c r="E180" s="7"/>
      <c r="F180" s="24" t="e">
        <f>IF($A180&lt;&gt;"",E180/$B180*100,"")</f>
        <v>#DIV/0!</v>
      </c>
      <c r="H180" s="107"/>
      <c r="I180" s="24" t="e">
        <f>IF($A180&lt;&gt;"",H180/$B180*100,"")</f>
        <v>#DIV/0!</v>
      </c>
      <c r="L180" s="24" t="e">
        <f>IF($A180&lt;&gt;"",K180/$B180*100,"")</f>
        <v>#DIV/0!</v>
      </c>
    </row>
    <row r="181" spans="1:13" ht="8.25" customHeight="1" x14ac:dyDescent="0.2">
      <c r="A181" s="7" t="s">
        <v>129</v>
      </c>
      <c r="B181" s="108">
        <f>IF(A181&lt;&gt;"",E181+H181+K181,"")</f>
        <v>0</v>
      </c>
      <c r="C181" s="24">
        <f>IF(A181&lt;&gt;0,B181/$B$11*100,"")</f>
        <v>0</v>
      </c>
      <c r="E181" s="7"/>
      <c r="H181" s="107"/>
      <c r="L181" s="24"/>
    </row>
    <row r="182" spans="1:13" ht="14.1" customHeight="1" x14ac:dyDescent="0.2">
      <c r="A182" s="26" t="s">
        <v>128</v>
      </c>
      <c r="B182" s="111">
        <f>IF(A182&lt;&gt;"",E182+H182+K182,"")</f>
        <v>87</v>
      </c>
      <c r="C182" s="109">
        <f>IF(A182&lt;&gt;0,B182/$B$11*100,"")</f>
        <v>6.2997827661115124</v>
      </c>
      <c r="D182" s="109"/>
      <c r="E182" s="26">
        <f>SUM(E183:E187)</f>
        <v>86</v>
      </c>
      <c r="F182" s="109">
        <f>IF($A182&lt;&gt;"",E182/$B182*100,"")</f>
        <v>98.850574712643677</v>
      </c>
      <c r="G182" s="109"/>
      <c r="H182" s="110">
        <f>SUM(H183:H187)</f>
        <v>0</v>
      </c>
      <c r="I182" s="109">
        <f>IF($A182&lt;&gt;"",H182/$B182*100,"")</f>
        <v>0</v>
      </c>
      <c r="J182" s="109"/>
      <c r="K182" s="110">
        <f>SUM(K183:K187)</f>
        <v>1</v>
      </c>
      <c r="L182" s="109">
        <f>IF($A182&lt;&gt;"",K182/$B182*100,"")</f>
        <v>1.1494252873563218</v>
      </c>
      <c r="M182" s="24"/>
    </row>
    <row r="183" spans="1:13" ht="14.1" customHeight="1" x14ac:dyDescent="0.2">
      <c r="A183" s="7" t="s">
        <v>127</v>
      </c>
      <c r="B183" s="108">
        <f>IF(A183&lt;&gt;"",E183+H183+K183,"")</f>
        <v>43</v>
      </c>
      <c r="C183" s="24">
        <f>IF(A183&lt;&gt;0,B183/$B$11*100,"")</f>
        <v>3.1136857349746561</v>
      </c>
      <c r="D183" s="24"/>
      <c r="E183" s="7">
        <v>43</v>
      </c>
      <c r="F183" s="24">
        <f>IF($A183&lt;&gt;"",E183/$B183*100,"")</f>
        <v>100</v>
      </c>
      <c r="H183" s="7">
        <v>0</v>
      </c>
      <c r="I183" s="7"/>
      <c r="K183" s="7">
        <v>0</v>
      </c>
      <c r="L183" s="24">
        <f>IF($A183&lt;&gt;"",K183/$B183*100,"")</f>
        <v>0</v>
      </c>
      <c r="M183" s="24"/>
    </row>
    <row r="184" spans="1:13" ht="14.1" customHeight="1" x14ac:dyDescent="0.2">
      <c r="A184" s="7" t="s">
        <v>126</v>
      </c>
      <c r="B184" s="108">
        <f>IF(A184&lt;&gt;"",E184+H184+K184,"")</f>
        <v>8</v>
      </c>
      <c r="C184" s="24">
        <f>IF(A184&lt;&gt;0,B184/$B$11*100,"")</f>
        <v>0.57929036929761035</v>
      </c>
      <c r="D184" s="24"/>
      <c r="E184" s="7">
        <v>8</v>
      </c>
      <c r="F184" s="24">
        <f>IF($A184&lt;&gt;"",E184/$B184*100,"")</f>
        <v>100</v>
      </c>
      <c r="H184" s="7">
        <v>0</v>
      </c>
      <c r="I184" s="7"/>
      <c r="K184" s="7">
        <v>0</v>
      </c>
      <c r="L184" s="24">
        <f>IF($A184&lt;&gt;"",K184/$B184*100,"")</f>
        <v>0</v>
      </c>
      <c r="M184" s="24"/>
    </row>
    <row r="185" spans="1:13" ht="14.1" customHeight="1" x14ac:dyDescent="0.2">
      <c r="A185" s="7" t="s">
        <v>125</v>
      </c>
      <c r="B185" s="108">
        <f>IF(A185&lt;&gt;"",E185+H185+K185,"")</f>
        <v>17</v>
      </c>
      <c r="C185" s="24">
        <f>IF(A185&lt;&gt;0,B185/$B$11*100,"")</f>
        <v>1.2309920347574221</v>
      </c>
      <c r="D185" s="24"/>
      <c r="E185" s="7">
        <v>16</v>
      </c>
      <c r="F185" s="24">
        <f>IF($A185&lt;&gt;"",E185/$B185*100,"")</f>
        <v>94.117647058823522</v>
      </c>
      <c r="H185" s="7">
        <v>0</v>
      </c>
      <c r="I185" s="7"/>
      <c r="K185" s="7">
        <v>1</v>
      </c>
      <c r="L185" s="24">
        <f>IF($A185&lt;&gt;"",K185/$B185*100,"")</f>
        <v>5.8823529411764701</v>
      </c>
      <c r="M185" s="24"/>
    </row>
    <row r="186" spans="1:13" ht="14.1" customHeight="1" x14ac:dyDescent="0.2">
      <c r="A186" s="7" t="s">
        <v>124</v>
      </c>
      <c r="B186" s="108">
        <f>IF(A186&lt;&gt;"",E186+H186+K186,"")</f>
        <v>14</v>
      </c>
      <c r="C186" s="24">
        <f>IF(A186&lt;&gt;0,B186/$B$11*100,"")</f>
        <v>1.0137581462708183</v>
      </c>
      <c r="D186" s="24"/>
      <c r="E186" s="7">
        <v>14</v>
      </c>
      <c r="F186" s="24">
        <f>IF($A186&lt;&gt;"",E186/$B186*100,"")</f>
        <v>100</v>
      </c>
      <c r="H186" s="7">
        <v>0</v>
      </c>
      <c r="I186" s="7"/>
      <c r="K186" s="7">
        <v>0</v>
      </c>
      <c r="L186" s="24">
        <f>IF($A186&lt;&gt;"",K186/$B186*100,"")</f>
        <v>0</v>
      </c>
      <c r="M186" s="24"/>
    </row>
    <row r="187" spans="1:13" ht="14.1" customHeight="1" x14ac:dyDescent="0.2">
      <c r="A187" s="7" t="s">
        <v>123</v>
      </c>
      <c r="B187" s="108">
        <f>IF(A187&lt;&gt;"",E187+H187+K187,"")</f>
        <v>5</v>
      </c>
      <c r="C187" s="24">
        <f>IF(A187&lt;&gt;0,B187/$B$11*100,"")</f>
        <v>0.3620564808110065</v>
      </c>
      <c r="D187" s="24"/>
      <c r="E187" s="7">
        <v>5</v>
      </c>
      <c r="F187" s="24">
        <f>IF($A187&lt;&gt;"",E187/$B187*100,"")</f>
        <v>100</v>
      </c>
      <c r="H187" s="7">
        <v>0</v>
      </c>
      <c r="I187" s="7"/>
      <c r="K187" s="7">
        <v>0</v>
      </c>
      <c r="L187" s="24">
        <f>IF($A187&lt;&gt;"",K187/$B187*100,"")</f>
        <v>0</v>
      </c>
      <c r="M187" s="24"/>
    </row>
    <row r="188" spans="1:13" ht="10.5" customHeight="1" thickBot="1" x14ac:dyDescent="0.25">
      <c r="B188" s="7"/>
      <c r="E188" s="7"/>
      <c r="H188" s="107"/>
    </row>
    <row r="189" spans="1:13" ht="6.75" customHeight="1" x14ac:dyDescent="0.2">
      <c r="A189" s="36"/>
      <c r="B189" s="36"/>
      <c r="C189" s="36"/>
      <c r="D189" s="36"/>
      <c r="E189" s="106"/>
      <c r="F189" s="104"/>
      <c r="G189" s="36"/>
      <c r="H189" s="105"/>
      <c r="I189" s="104"/>
      <c r="J189" s="36"/>
      <c r="K189" s="36"/>
      <c r="L189" s="36"/>
      <c r="M189" s="36"/>
    </row>
    <row r="190" spans="1:13" ht="14.25" x14ac:dyDescent="0.2">
      <c r="A190" s="21" t="s">
        <v>297</v>
      </c>
      <c r="B190" s="19"/>
      <c r="C190" s="24"/>
      <c r="E190" s="19"/>
      <c r="H190" s="19"/>
      <c r="K190" s="19"/>
      <c r="L190" s="24"/>
    </row>
    <row r="191" spans="1:13" ht="12" customHeight="1" x14ac:dyDescent="0.2">
      <c r="B191" s="7"/>
    </row>
    <row r="192" spans="1:13" x14ac:dyDescent="0.2">
      <c r="A192" s="7" t="s">
        <v>114</v>
      </c>
      <c r="B192" s="7"/>
    </row>
    <row r="193" spans="1:2" x14ac:dyDescent="0.2">
      <c r="A193" s="7" t="s">
        <v>113</v>
      </c>
      <c r="B193" s="7"/>
    </row>
    <row r="194" spans="1:2" x14ac:dyDescent="0.2">
      <c r="B194" s="7"/>
    </row>
    <row r="195" spans="1:2" x14ac:dyDescent="0.2">
      <c r="B195" s="7"/>
    </row>
    <row r="196" spans="1:2" x14ac:dyDescent="0.2">
      <c r="B196" s="7"/>
    </row>
    <row r="197" spans="1:2" x14ac:dyDescent="0.2">
      <c r="B197" s="7"/>
    </row>
    <row r="198" spans="1:2" x14ac:dyDescent="0.2">
      <c r="B198" s="7"/>
    </row>
    <row r="199" spans="1:2" x14ac:dyDescent="0.2">
      <c r="B199" s="7"/>
    </row>
    <row r="200" spans="1:2" x14ac:dyDescent="0.2">
      <c r="B200" s="7"/>
    </row>
    <row r="201" spans="1:2" x14ac:dyDescent="0.2">
      <c r="B201" s="7"/>
    </row>
    <row r="202" spans="1:2" x14ac:dyDescent="0.2">
      <c r="B202" s="7"/>
    </row>
    <row r="203" spans="1:2" x14ac:dyDescent="0.2">
      <c r="B203" s="7"/>
    </row>
    <row r="204" spans="1:2" x14ac:dyDescent="0.2">
      <c r="B204" s="7"/>
    </row>
    <row r="205" spans="1:2" x14ac:dyDescent="0.2">
      <c r="B205" s="7"/>
    </row>
    <row r="206" spans="1:2" x14ac:dyDescent="0.2">
      <c r="B206" s="7"/>
    </row>
    <row r="207" spans="1:2" x14ac:dyDescent="0.2">
      <c r="B207" s="7"/>
    </row>
    <row r="208" spans="1:2" x14ac:dyDescent="0.2">
      <c r="B208" s="7"/>
    </row>
    <row r="209" spans="2:2" x14ac:dyDescent="0.2">
      <c r="B209" s="7"/>
    </row>
    <row r="210" spans="2:2" x14ac:dyDescent="0.2">
      <c r="B210" s="7"/>
    </row>
    <row r="211" spans="2:2" x14ac:dyDescent="0.2">
      <c r="B211" s="7"/>
    </row>
    <row r="212" spans="2:2" x14ac:dyDescent="0.2">
      <c r="B212" s="7"/>
    </row>
    <row r="213" spans="2:2" x14ac:dyDescent="0.2">
      <c r="B213" s="7"/>
    </row>
    <row r="214" spans="2:2" x14ac:dyDescent="0.2">
      <c r="B214" s="7"/>
    </row>
    <row r="215" spans="2:2" x14ac:dyDescent="0.2">
      <c r="B215" s="7"/>
    </row>
    <row r="216" spans="2:2" x14ac:dyDescent="0.2">
      <c r="B216" s="7"/>
    </row>
    <row r="217" spans="2:2" x14ac:dyDescent="0.2">
      <c r="B217" s="7"/>
    </row>
    <row r="218" spans="2:2" x14ac:dyDescent="0.2">
      <c r="B218" s="7"/>
    </row>
    <row r="219" spans="2:2" x14ac:dyDescent="0.2">
      <c r="B219" s="7"/>
    </row>
    <row r="220" spans="2:2" x14ac:dyDescent="0.2">
      <c r="B220" s="7"/>
    </row>
    <row r="221" spans="2:2" x14ac:dyDescent="0.2">
      <c r="B221" s="7"/>
    </row>
    <row r="222" spans="2:2" x14ac:dyDescent="0.2">
      <c r="B222" s="7"/>
    </row>
    <row r="223" spans="2:2" x14ac:dyDescent="0.2">
      <c r="B223" s="7"/>
    </row>
    <row r="224" spans="2:2" x14ac:dyDescent="0.2">
      <c r="B224" s="7"/>
    </row>
  </sheetData>
  <mergeCells count="8">
    <mergeCell ref="B115:C115"/>
    <mergeCell ref="E115:F115"/>
    <mergeCell ref="H115:I115"/>
    <mergeCell ref="K115:L115"/>
    <mergeCell ref="B7:C7"/>
    <mergeCell ref="E7:F7"/>
    <mergeCell ref="H7:I7"/>
    <mergeCell ref="K7:L7"/>
  </mergeCells>
  <conditionalFormatting sqref="A121 A130:A168">
    <cfRule type="cellIs" dxfId="29" priority="10" operator="equal">
      <formula>0</formula>
    </cfRule>
  </conditionalFormatting>
  <conditionalFormatting sqref="A120">
    <cfRule type="cellIs" dxfId="28" priority="9" operator="equal">
      <formula>0</formula>
    </cfRule>
  </conditionalFormatting>
  <conditionalFormatting sqref="A122">
    <cfRule type="cellIs" dxfId="27" priority="8" operator="equal">
      <formula>0</formula>
    </cfRule>
  </conditionalFormatting>
  <conditionalFormatting sqref="A123">
    <cfRule type="cellIs" dxfId="26" priority="7" operator="equal">
      <formula>0</formula>
    </cfRule>
  </conditionalFormatting>
  <conditionalFormatting sqref="A124:A125">
    <cfRule type="cellIs" dxfId="25" priority="6" operator="equal">
      <formula>0</formula>
    </cfRule>
  </conditionalFormatting>
  <conditionalFormatting sqref="A126:A127">
    <cfRule type="cellIs" dxfId="24" priority="5" operator="equal">
      <formula>0</formula>
    </cfRule>
  </conditionalFormatting>
  <conditionalFormatting sqref="A128:A129">
    <cfRule type="cellIs" dxfId="23" priority="4" operator="equal">
      <formula>0</formula>
    </cfRule>
  </conditionalFormatting>
  <conditionalFormatting sqref="A169">
    <cfRule type="cellIs" dxfId="22" priority="3" operator="equal">
      <formula>0</formula>
    </cfRule>
  </conditionalFormatting>
  <conditionalFormatting sqref="A170">
    <cfRule type="cellIs" dxfId="21" priority="2" operator="equal">
      <formula>0</formula>
    </cfRule>
  </conditionalFormatting>
  <conditionalFormatting sqref="A61">
    <cfRule type="cellIs" dxfId="20" priority="1" operator="equal">
      <formula>0</formula>
    </cfRule>
  </conditionalFormatting>
  <printOptions horizontalCentered="1" verticalCentered="1"/>
  <pageMargins left="0" right="0" top="0.39370078740157483" bottom="0" header="0.78740157480314965" footer="0.98425196850393704"/>
  <pageSetup scale="70" orientation="portrait" horizont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48BC7-CAA5-4AB4-86E9-EF3B20FC6BBC}">
  <dimension ref="A1:X241"/>
  <sheetViews>
    <sheetView workbookViewId="0">
      <selection activeCell="A179" sqref="A179"/>
    </sheetView>
  </sheetViews>
  <sheetFormatPr baseColWidth="10" defaultColWidth="11.42578125" defaultRowHeight="12.75" x14ac:dyDescent="0.2"/>
  <cols>
    <col min="1" max="1" width="32.85546875" style="40" customWidth="1"/>
    <col min="2" max="2" width="8.42578125" style="50" customWidth="1"/>
    <col min="3" max="3" width="8.42578125" style="39" customWidth="1"/>
    <col min="4" max="4" width="1.5703125" style="40" customWidth="1"/>
    <col min="5" max="5" width="6.85546875" style="40" customWidth="1"/>
    <col min="6" max="6" width="7.140625" style="50" customWidth="1"/>
    <col min="7" max="7" width="6.85546875" style="50" customWidth="1"/>
    <col min="8" max="8" width="7.140625" style="41" customWidth="1"/>
    <col min="9" max="9" width="1.5703125" style="40" customWidth="1"/>
    <col min="10" max="10" width="6.85546875" style="40" customWidth="1"/>
    <col min="11" max="11" width="7.140625" style="42" customWidth="1"/>
    <col min="12" max="12" width="6.85546875" style="42" customWidth="1"/>
    <col min="13" max="13" width="7.140625" style="41" customWidth="1"/>
    <col min="14" max="14" width="1.5703125" style="40" customWidth="1"/>
    <col min="15" max="15" width="6.85546875" style="40" customWidth="1"/>
    <col min="16" max="16" width="7.140625" style="40" customWidth="1"/>
    <col min="17" max="17" width="6.85546875" style="40" customWidth="1"/>
    <col min="18" max="18" width="7.140625" style="40" customWidth="1"/>
    <col min="19" max="19" width="1.5703125" style="40" customWidth="1"/>
    <col min="20" max="20" width="6.85546875" style="40" customWidth="1"/>
    <col min="21" max="21" width="7.85546875" style="40" customWidth="1"/>
    <col min="22" max="22" width="6.5703125" style="40" customWidth="1"/>
    <col min="23" max="23" width="7.85546875" style="40" customWidth="1"/>
    <col min="24" max="24" width="1.5703125" style="39" customWidth="1"/>
    <col min="25" max="16384" width="11.42578125" style="39"/>
  </cols>
  <sheetData>
    <row r="1" spans="1:24" ht="9" customHeight="1" x14ac:dyDescent="0.2"/>
    <row r="2" spans="1:24" x14ac:dyDescent="0.2">
      <c r="A2" s="40" t="s">
        <v>281</v>
      </c>
    </row>
    <row r="3" spans="1:24" x14ac:dyDescent="0.2">
      <c r="A3" s="40" t="s">
        <v>280</v>
      </c>
    </row>
    <row r="4" spans="1:24" ht="8.25" customHeight="1" x14ac:dyDescent="0.2"/>
    <row r="5" spans="1:24" x14ac:dyDescent="0.2">
      <c r="A5" s="40" t="s">
        <v>360</v>
      </c>
    </row>
    <row r="6" spans="1:24" ht="8.25" customHeight="1" thickBot="1" x14ac:dyDescent="0.25">
      <c r="B6" s="72"/>
      <c r="C6" s="61"/>
      <c r="D6" s="61"/>
      <c r="E6" s="61"/>
      <c r="F6" s="72"/>
      <c r="G6" s="72"/>
      <c r="H6" s="62"/>
      <c r="I6" s="61"/>
      <c r="J6" s="61"/>
      <c r="K6" s="67"/>
      <c r="L6" s="67"/>
      <c r="M6" s="62"/>
      <c r="N6" s="61"/>
      <c r="O6" s="61"/>
      <c r="P6" s="61"/>
      <c r="Q6" s="61"/>
      <c r="R6" s="61"/>
      <c r="S6" s="61"/>
      <c r="T6" s="61"/>
      <c r="U6" s="61"/>
      <c r="V6" s="61"/>
    </row>
    <row r="7" spans="1:24" x14ac:dyDescent="0.2">
      <c r="A7" s="45"/>
      <c r="B7" s="70"/>
      <c r="C7" s="45"/>
      <c r="D7" s="45"/>
      <c r="E7" s="45"/>
      <c r="F7" s="70"/>
      <c r="G7" s="70"/>
      <c r="H7" s="87"/>
      <c r="I7" s="45"/>
      <c r="J7" s="45"/>
      <c r="K7" s="144"/>
      <c r="L7" s="144"/>
      <c r="M7" s="87"/>
      <c r="N7" s="45"/>
      <c r="O7" s="45"/>
      <c r="P7" s="45"/>
      <c r="Q7" s="45"/>
      <c r="R7" s="45"/>
      <c r="S7" s="45"/>
      <c r="T7" s="45"/>
      <c r="U7" s="45"/>
      <c r="V7" s="45"/>
      <c r="W7" s="45"/>
      <c r="X7" s="69"/>
    </row>
    <row r="8" spans="1:24" ht="14.25" x14ac:dyDescent="0.2">
      <c r="A8" s="40" t="s">
        <v>337</v>
      </c>
      <c r="B8" s="68" t="s">
        <v>312</v>
      </c>
      <c r="C8" s="68"/>
      <c r="E8" s="154" t="s">
        <v>336</v>
      </c>
      <c r="F8" s="154"/>
      <c r="G8" s="154"/>
      <c r="H8" s="154"/>
      <c r="J8" s="154" t="s">
        <v>335</v>
      </c>
      <c r="K8" s="154"/>
      <c r="L8" s="154"/>
      <c r="M8" s="154"/>
      <c r="O8" s="154" t="s">
        <v>359</v>
      </c>
      <c r="P8" s="154"/>
      <c r="Q8" s="154"/>
      <c r="R8" s="154"/>
      <c r="T8" s="154" t="s">
        <v>333</v>
      </c>
      <c r="U8" s="154"/>
      <c r="V8" s="154"/>
      <c r="W8" s="154"/>
    </row>
    <row r="9" spans="1:24" x14ac:dyDescent="0.2">
      <c r="A9" s="40" t="s">
        <v>332</v>
      </c>
      <c r="B9" s="64" t="s">
        <v>134</v>
      </c>
      <c r="C9" s="59" t="s">
        <v>133</v>
      </c>
      <c r="D9" s="61"/>
      <c r="E9" s="153" t="s">
        <v>20</v>
      </c>
      <c r="F9" s="153"/>
      <c r="G9" s="152" t="s">
        <v>21</v>
      </c>
      <c r="H9" s="152"/>
      <c r="I9" s="61"/>
      <c r="J9" s="153" t="s">
        <v>20</v>
      </c>
      <c r="K9" s="153"/>
      <c r="L9" s="152" t="s">
        <v>21</v>
      </c>
      <c r="M9" s="152"/>
      <c r="N9" s="61"/>
      <c r="O9" s="153" t="s">
        <v>20</v>
      </c>
      <c r="P9" s="153"/>
      <c r="Q9" s="152" t="s">
        <v>21</v>
      </c>
      <c r="R9" s="152"/>
      <c r="S9" s="61"/>
      <c r="T9" s="153" t="s">
        <v>20</v>
      </c>
      <c r="U9" s="153"/>
      <c r="V9" s="152" t="s">
        <v>21</v>
      </c>
      <c r="W9" s="152"/>
    </row>
    <row r="10" spans="1:24" x14ac:dyDescent="0.2">
      <c r="B10" s="151"/>
      <c r="C10" s="61"/>
      <c r="D10" s="61"/>
      <c r="E10" s="150" t="s">
        <v>134</v>
      </c>
      <c r="F10" s="63" t="s">
        <v>133</v>
      </c>
      <c r="G10" s="150" t="s">
        <v>134</v>
      </c>
      <c r="H10" s="63" t="s">
        <v>133</v>
      </c>
      <c r="I10" s="61"/>
      <c r="J10" s="150" t="s">
        <v>134</v>
      </c>
      <c r="K10" s="63" t="s">
        <v>133</v>
      </c>
      <c r="L10" s="150" t="s">
        <v>134</v>
      </c>
      <c r="M10" s="63" t="s">
        <v>133</v>
      </c>
      <c r="N10" s="61"/>
      <c r="O10" s="150" t="s">
        <v>134</v>
      </c>
      <c r="P10" s="63" t="s">
        <v>133</v>
      </c>
      <c r="Q10" s="150" t="s">
        <v>134</v>
      </c>
      <c r="R10" s="63" t="s">
        <v>133</v>
      </c>
      <c r="S10" s="61"/>
      <c r="T10" s="150" t="s">
        <v>134</v>
      </c>
      <c r="U10" s="63" t="s">
        <v>133</v>
      </c>
      <c r="V10" s="150" t="s">
        <v>134</v>
      </c>
      <c r="W10" s="63" t="s">
        <v>133</v>
      </c>
    </row>
    <row r="11" spans="1:24" ht="13.5" thickBot="1" x14ac:dyDescent="0.25">
      <c r="A11" s="57"/>
      <c r="B11" s="56"/>
      <c r="C11" s="54"/>
      <c r="D11" s="54"/>
      <c r="E11" s="54"/>
      <c r="F11" s="56"/>
      <c r="G11" s="56"/>
      <c r="H11" s="85"/>
      <c r="I11" s="54"/>
      <c r="J11" s="54"/>
      <c r="K11" s="149"/>
      <c r="L11" s="149"/>
      <c r="M11" s="85"/>
      <c r="N11" s="54"/>
      <c r="O11" s="54"/>
      <c r="P11" s="54"/>
      <c r="Q11" s="55"/>
      <c r="R11" s="54"/>
      <c r="S11" s="54"/>
      <c r="T11" s="54"/>
      <c r="U11" s="54"/>
      <c r="V11" s="55"/>
      <c r="W11" s="54"/>
      <c r="X11" s="53"/>
    </row>
    <row r="12" spans="1:24" ht="6.75" customHeight="1" x14ac:dyDescent="0.2">
      <c r="M12" s="51"/>
    </row>
    <row r="13" spans="1:24" x14ac:dyDescent="0.2">
      <c r="A13" s="49" t="s">
        <v>277</v>
      </c>
      <c r="B13" s="160">
        <f>IF(A13&lt;&gt;"",E13+G13+J13+L13+O13+Q13+T13+V13,"")</f>
        <v>1881</v>
      </c>
      <c r="C13" s="161">
        <f>IF(B13&lt;&gt;"",F13+H13+K13+M13+P13+R13+U13+W13,"")</f>
        <v>100</v>
      </c>
      <c r="D13" s="49"/>
      <c r="E13" s="84">
        <f>SUM(E15+E227)</f>
        <v>93</v>
      </c>
      <c r="F13" s="83">
        <f>IF($A13&lt;&gt;"",E13/$B13*100,"")</f>
        <v>4.944178628389154</v>
      </c>
      <c r="G13" s="84">
        <f>SUM(G15+G227)</f>
        <v>59</v>
      </c>
      <c r="H13" s="83">
        <f>IF($A13&lt;&gt;"",G13/$B13*100,"")</f>
        <v>3.1366294524189264</v>
      </c>
      <c r="I13" s="49"/>
      <c r="J13" s="84">
        <f>SUM(J15+J227)</f>
        <v>211</v>
      </c>
      <c r="K13" s="83">
        <f>IF($A13&lt;&gt;"",J13/$B13*100,"")</f>
        <v>11.217437533227006</v>
      </c>
      <c r="L13" s="84">
        <f>SUM(L15+L227)</f>
        <v>200</v>
      </c>
      <c r="M13" s="83">
        <f>IF($A13&lt;&gt;"",L13/$B13*100,"")</f>
        <v>10.63264221158958</v>
      </c>
      <c r="N13" s="49"/>
      <c r="O13" s="84">
        <f>SUM(O15+O227)</f>
        <v>283</v>
      </c>
      <c r="P13" s="83">
        <f>IF($A13&lt;&gt;"",O13/$B13*100,"")</f>
        <v>15.045188729399255</v>
      </c>
      <c r="Q13" s="84">
        <f>SUM(Q15+Q227)</f>
        <v>316</v>
      </c>
      <c r="R13" s="83">
        <f>IF($A13&lt;&gt;"",Q13/$B13*100,"")</f>
        <v>16.799574694311538</v>
      </c>
      <c r="S13" s="49"/>
      <c r="T13" s="84">
        <f>SUM(T15+T227)</f>
        <v>458</v>
      </c>
      <c r="U13" s="83">
        <f>IF($A13&lt;&gt;"",T13/$B13*100,"")</f>
        <v>24.348750664540137</v>
      </c>
      <c r="V13" s="84">
        <f>SUM(V15+V227)</f>
        <v>261</v>
      </c>
      <c r="W13" s="41">
        <f>IF($A13&lt;&gt;"",V13/$B13*100,"")</f>
        <v>13.875598086124402</v>
      </c>
    </row>
    <row r="14" spans="1:24" ht="6.75" customHeight="1" x14ac:dyDescent="0.2">
      <c r="B14" s="48" t="str">
        <f>IF(A14&lt;&gt;"",E14+G14+J14+L14+O14+Q14+T14+V14,"")</f>
        <v/>
      </c>
      <c r="C14" s="41" t="str">
        <f>IF(A14&lt;&gt;0,B14/$B$13*100,"")</f>
        <v/>
      </c>
      <c r="E14" s="50"/>
      <c r="F14" s="41" t="str">
        <f>IF($A14&lt;&gt;"",E14/$B14*100,"")</f>
        <v/>
      </c>
      <c r="H14" s="41" t="str">
        <f>IF($A14&lt;&gt;"",G14/$B14*100,"")</f>
        <v/>
      </c>
      <c r="J14" s="50"/>
      <c r="K14" s="41" t="str">
        <f>IF($A14&lt;&gt;"",J14/$B14*100,"")</f>
        <v/>
      </c>
      <c r="L14" s="50"/>
      <c r="M14" s="41" t="str">
        <f>IF($A14&lt;&gt;"",L14/$B14*100,"")</f>
        <v/>
      </c>
      <c r="O14" s="50"/>
      <c r="P14" s="41" t="str">
        <f>IF($A14&lt;&gt;"",O14/$B14*100,"")</f>
        <v/>
      </c>
      <c r="Q14" s="50"/>
      <c r="R14" s="41" t="str">
        <f>IF($A14&lt;&gt;"",Q14/$B14*100,"")</f>
        <v/>
      </c>
      <c r="T14" s="50"/>
      <c r="U14" s="41" t="str">
        <f>IF($A14&lt;&gt;"",T14/$B14*100,"")</f>
        <v/>
      </c>
      <c r="V14" s="50"/>
      <c r="W14" s="41" t="str">
        <f>IF($A14&lt;&gt;"",V14/$B14*100,"")</f>
        <v/>
      </c>
    </row>
    <row r="15" spans="1:24" x14ac:dyDescent="0.2">
      <c r="A15" s="49" t="s">
        <v>358</v>
      </c>
      <c r="B15" s="160">
        <f>IF(A15&lt;&gt;"",E15+G15+J15+L15+O15+Q15+T15+V15,"")</f>
        <v>1706</v>
      </c>
      <c r="C15" s="83">
        <f>IF(A15&lt;&gt;0,B15/$B$13*100,"")</f>
        <v>90.696438064859123</v>
      </c>
      <c r="D15" s="49"/>
      <c r="E15" s="84">
        <f>SUM(E17+E128+E210)</f>
        <v>87</v>
      </c>
      <c r="F15" s="83">
        <f>IF($A15&lt;&gt;"",E15/$B15*100,"")</f>
        <v>5.0996483001172335</v>
      </c>
      <c r="G15" s="84">
        <f>SUM(G17+G128+G210)</f>
        <v>58</v>
      </c>
      <c r="H15" s="83">
        <f>IF($A15&lt;&gt;"",G15/$B15*100,"")</f>
        <v>3.3997655334114891</v>
      </c>
      <c r="I15" s="49"/>
      <c r="J15" s="84">
        <f>SUM(J17+J128+J210)</f>
        <v>192</v>
      </c>
      <c r="K15" s="83">
        <f>IF($A15&lt;&gt;"",J15/$B15*100,"")</f>
        <v>11.254396248534585</v>
      </c>
      <c r="L15" s="84">
        <f>SUM(L17+L128+L210)</f>
        <v>179</v>
      </c>
      <c r="M15" s="83">
        <f>IF($A15&lt;&gt;"",L15/$B15*100,"")</f>
        <v>10.492379835873388</v>
      </c>
      <c r="N15" s="49"/>
      <c r="O15" s="84">
        <f>SUM(O17+O128+O210)</f>
        <v>236</v>
      </c>
      <c r="P15" s="83">
        <f>IF($A15&lt;&gt;"",O15/$B15*100,"")</f>
        <v>13.833528722157093</v>
      </c>
      <c r="Q15" s="84">
        <f>SUM(Q17+Q128+Q210)</f>
        <v>268</v>
      </c>
      <c r="R15" s="83">
        <f>IF($A15&lt;&gt;"",Q15/$B15*100,"")</f>
        <v>15.70926143024619</v>
      </c>
      <c r="S15" s="49"/>
      <c r="T15" s="84">
        <f>SUM(T17+T128+T210)</f>
        <v>435</v>
      </c>
      <c r="U15" s="83">
        <f>IF($A15&lt;&gt;"",T15/$B15*100,"")</f>
        <v>25.498241500586165</v>
      </c>
      <c r="V15" s="84">
        <f>SUM(V17+V128+V210)</f>
        <v>251</v>
      </c>
      <c r="W15" s="41">
        <f>IF($A15&lt;&gt;"",V15/$B15*100,"")</f>
        <v>14.712778429073857</v>
      </c>
    </row>
    <row r="16" spans="1:24" ht="6.75" customHeight="1" x14ac:dyDescent="0.2">
      <c r="B16" s="48" t="str">
        <f>IF(A16&lt;&gt;"",E16+G16+J16+L16+O16+Q16+T16+V16,"")</f>
        <v/>
      </c>
      <c r="C16" s="41" t="str">
        <f>IF(A16&lt;&gt;0,B16/$B$13*100,"")</f>
        <v/>
      </c>
      <c r="E16" s="50"/>
      <c r="F16" s="41" t="str">
        <f>IF($A16&lt;&gt;"",E16/$B16*100,"")</f>
        <v/>
      </c>
      <c r="H16" s="41" t="str">
        <f>IF($A16&lt;&gt;"",G16/$B16*100,"")</f>
        <v/>
      </c>
      <c r="J16" s="50"/>
      <c r="K16" s="41" t="str">
        <f>IF($A16&lt;&gt;"",J16/$B16*100,"")</f>
        <v/>
      </c>
      <c r="L16" s="50"/>
      <c r="M16" s="41" t="str">
        <f>IF($A16&lt;&gt;"",L16/$B16*100,"")</f>
        <v/>
      </c>
      <c r="O16" s="50"/>
      <c r="P16" s="41" t="str">
        <f>IF($A16&lt;&gt;"",O16/$B16*100,"")</f>
        <v/>
      </c>
      <c r="Q16" s="50"/>
      <c r="R16" s="41" t="str">
        <f>IF($A16&lt;&gt;"",Q16/$B16*100,"")</f>
        <v/>
      </c>
      <c r="T16" s="50"/>
      <c r="U16" s="41" t="str">
        <f>IF($A16&lt;&gt;"",T16/$B16*100,"")</f>
        <v/>
      </c>
      <c r="V16" s="50"/>
      <c r="W16" s="41" t="str">
        <f>IF($A16&lt;&gt;"",V16/$B16*100,"")</f>
        <v/>
      </c>
    </row>
    <row r="17" spans="1:24" x14ac:dyDescent="0.2">
      <c r="A17" s="49" t="s">
        <v>357</v>
      </c>
      <c r="B17" s="160">
        <f>IF(A17&lt;&gt;"",E17+G17+J17+L17+O17+Q17+T17+V17,"")</f>
        <v>1155</v>
      </c>
      <c r="C17" s="83">
        <f>IF(A17&lt;&gt;0,B17/$B$13*100,"")</f>
        <v>61.403508771929829</v>
      </c>
      <c r="D17" s="49"/>
      <c r="E17" s="84">
        <f>SUM(E19+E32+E41+E70+E103+E117+E126)</f>
        <v>32</v>
      </c>
      <c r="F17" s="83">
        <f>IF($A17&lt;&gt;"",E17/$B17*100,"")</f>
        <v>2.7705627705627704</v>
      </c>
      <c r="G17" s="84">
        <f>SUM(G19+G32+G41+G70+G103+G117+G126)</f>
        <v>11</v>
      </c>
      <c r="H17" s="83">
        <f>IF($A17&lt;&gt;"",G17/$B17*100,"")</f>
        <v>0.95238095238095244</v>
      </c>
      <c r="I17" s="49"/>
      <c r="J17" s="84">
        <f>SUM(J19+J32+J41+J70+J103+J117+J126)</f>
        <v>107</v>
      </c>
      <c r="K17" s="83">
        <f>IF($A17&lt;&gt;"",J17/$B17*100,"")</f>
        <v>9.2640692640692635</v>
      </c>
      <c r="L17" s="84">
        <f>SUM(L19+L32+L41+L70+L103+L117+L126)</f>
        <v>96</v>
      </c>
      <c r="M17" s="83">
        <f>IF($A17&lt;&gt;"",L17/$B17*100,"")</f>
        <v>8.3116883116883109</v>
      </c>
      <c r="N17" s="49"/>
      <c r="O17" s="84">
        <f>SUM(O19+O32+O41+O70+O103+O117+O126)</f>
        <v>175</v>
      </c>
      <c r="P17" s="83">
        <f>IF($A17&lt;&gt;"",O17/$B17*100,"")</f>
        <v>15.151515151515152</v>
      </c>
      <c r="Q17" s="84">
        <f>SUM(Q19+Q32+Q41+Q70+Q103+Q117+Q126)</f>
        <v>190</v>
      </c>
      <c r="R17" s="83">
        <f>IF($A17&lt;&gt;"",Q17/$B17*100,"")</f>
        <v>16.450216450216452</v>
      </c>
      <c r="S17" s="49"/>
      <c r="T17" s="84">
        <f>SUM(T19+T32+T41+T70+T103+T117+T126)</f>
        <v>350</v>
      </c>
      <c r="U17" s="83">
        <f>IF($A17&lt;&gt;"",T17/$B17*100,"")</f>
        <v>30.303030303030305</v>
      </c>
      <c r="V17" s="84">
        <f>SUM(V19+V32+V41+V70+V103+V117+V126)</f>
        <v>194</v>
      </c>
      <c r="W17" s="41">
        <f>IF($A17&lt;&gt;"",V17/$B17*100,"")</f>
        <v>16.796536796536795</v>
      </c>
    </row>
    <row r="18" spans="1:24" ht="6.75" customHeight="1" x14ac:dyDescent="0.2">
      <c r="B18" s="50" t="str">
        <f>IF(A18&lt;&gt;"",E18+G18+J18+L18+O18+Q18+T18+V18,"")</f>
        <v/>
      </c>
      <c r="C18" s="41" t="str">
        <f>IF(A18&lt;&gt;0,B18/$B$13*100,"")</f>
        <v/>
      </c>
      <c r="E18" s="50"/>
      <c r="F18" s="83" t="str">
        <f>IF($A18&lt;&gt;"",E18/$B18*100,"")</f>
        <v/>
      </c>
      <c r="H18" s="83" t="str">
        <f>IF($A18&lt;&gt;"",G18/$B18*100,"")</f>
        <v/>
      </c>
      <c r="J18" s="50"/>
      <c r="K18" s="41" t="str">
        <f>IF($A18&lt;&gt;"",J18/$B18*100,"")</f>
        <v/>
      </c>
      <c r="L18" s="50"/>
      <c r="M18" s="41" t="str">
        <f>IF($A18&lt;&gt;"",L18/$B18*100,"")</f>
        <v/>
      </c>
      <c r="O18" s="50"/>
      <c r="P18" s="41" t="str">
        <f>IF($A18&lt;&gt;"",O18/$B18*100,"")</f>
        <v/>
      </c>
      <c r="Q18" s="50"/>
      <c r="R18" s="41" t="str">
        <f>IF($A18&lt;&gt;"",Q18/$B18*100,"")</f>
        <v/>
      </c>
      <c r="T18" s="50"/>
      <c r="U18" s="41" t="str">
        <f>IF($A18&lt;&gt;"",T18/$B18*100,"")</f>
        <v/>
      </c>
      <c r="V18" s="50"/>
      <c r="W18" s="41" t="str">
        <f>IF($A18&lt;&gt;"",V18/$B18*100,"")</f>
        <v/>
      </c>
    </row>
    <row r="19" spans="1:24" x14ac:dyDescent="0.2">
      <c r="A19" s="49" t="s">
        <v>356</v>
      </c>
      <c r="B19" s="50">
        <f>IF(A19&lt;&gt;"",E19+G19+J19+L19+O19+Q19+T19+V19,"")</f>
        <v>73</v>
      </c>
      <c r="C19" s="41">
        <f>IF(A19&lt;&gt;0,B19/$B$13*100,"")</f>
        <v>3.8809144072301969</v>
      </c>
      <c r="E19" s="50">
        <f>SUM(E20+E26)</f>
        <v>1</v>
      </c>
      <c r="F19" s="41">
        <f>IF($A19&lt;&gt;"",E19/$B19*100,"")</f>
        <v>1.3698630136986301</v>
      </c>
      <c r="G19" s="50">
        <f>SUM(G20+G26)</f>
        <v>0</v>
      </c>
      <c r="H19" s="83">
        <f>IF($A19&lt;&gt;"",G19/$B19*100,"")</f>
        <v>0</v>
      </c>
      <c r="J19" s="42">
        <f>SUM(J20+J26)</f>
        <v>2</v>
      </c>
      <c r="K19" s="41">
        <f>IF($A19&lt;&gt;"",J19/$B19*100,"")</f>
        <v>2.7397260273972601</v>
      </c>
      <c r="L19" s="50">
        <f>SUM(L20+L26)</f>
        <v>5</v>
      </c>
      <c r="M19" s="41">
        <f>IF($A19&lt;&gt;"",L19/$B19*100,"")</f>
        <v>6.8493150684931505</v>
      </c>
      <c r="O19" s="42">
        <f>SUM(O20+O26)</f>
        <v>10</v>
      </c>
      <c r="P19" s="41">
        <f>IF($A19&lt;&gt;"",O19/$B19*100,"")</f>
        <v>13.698630136986301</v>
      </c>
      <c r="Q19" s="50">
        <f>SUM(Q20+Q26)</f>
        <v>20</v>
      </c>
      <c r="R19" s="41">
        <f>IF($A19&lt;&gt;"",Q19/$B19*100,"")</f>
        <v>27.397260273972602</v>
      </c>
      <c r="T19" s="42">
        <f>SUM(T20+T26)</f>
        <v>22</v>
      </c>
      <c r="U19" s="41">
        <f>IF($A19&lt;&gt;"",T19/$B19*100,"")</f>
        <v>30.136986301369863</v>
      </c>
      <c r="V19" s="50">
        <f>SUM(V20+V26)</f>
        <v>13</v>
      </c>
      <c r="W19" s="41">
        <f>IF($A19&lt;&gt;"",V19/$B19*100,"")</f>
        <v>17.80821917808219</v>
      </c>
    </row>
    <row r="20" spans="1:24" x14ac:dyDescent="0.2">
      <c r="A20" s="40" t="s">
        <v>274</v>
      </c>
      <c r="B20" s="50">
        <f>IF(A20&lt;&gt;"",E20+G20+J20+L20+O20+Q20+T20+V20,"")</f>
        <v>10</v>
      </c>
      <c r="C20" s="41">
        <f>IF(A20&lt;&gt;0,B20/$B$13*100,"")</f>
        <v>0.53163211057947901</v>
      </c>
      <c r="E20" s="50">
        <f>SUM(E21:E24)</f>
        <v>0</v>
      </c>
      <c r="F20" s="41">
        <f>IF($A20&lt;&gt;"",E20/$B20*100,"")</f>
        <v>0</v>
      </c>
      <c r="G20" s="50">
        <f>SUM(G21:G24)</f>
        <v>0</v>
      </c>
      <c r="H20" s="83">
        <f>IF($A20&lt;&gt;"",G20/$B20*100,"")</f>
        <v>0</v>
      </c>
      <c r="J20" s="50">
        <f>SUM(J21:J24)</f>
        <v>0</v>
      </c>
      <c r="K20" s="41">
        <f>IF($A20&lt;&gt;"",J20/$B20*100,"")</f>
        <v>0</v>
      </c>
      <c r="L20" s="50">
        <f>SUM(L21:L24)</f>
        <v>0</v>
      </c>
      <c r="M20" s="41">
        <f>IF($A20&lt;&gt;"",L20/$B20*100,"")</f>
        <v>0</v>
      </c>
      <c r="O20" s="42">
        <f>SUM(O21:O24)</f>
        <v>2</v>
      </c>
      <c r="P20" s="41">
        <f>IF($A20&lt;&gt;"",O20/$B20*100,"")</f>
        <v>20</v>
      </c>
      <c r="Q20" s="50">
        <f>SUM(Q21:Q24)</f>
        <v>5</v>
      </c>
      <c r="R20" s="41">
        <f>IF($A20&lt;&gt;"",Q20/$B20*100,"")</f>
        <v>50</v>
      </c>
      <c r="T20" s="50">
        <f>SUM(T21:T24)</f>
        <v>2</v>
      </c>
      <c r="U20" s="41">
        <f>IF($A20&lt;&gt;"",T20/$B20*100,"")</f>
        <v>20</v>
      </c>
      <c r="V20" s="50">
        <f>SUM(V21:V24)</f>
        <v>1</v>
      </c>
      <c r="W20" s="41">
        <f>IF($A20&lt;&gt;"",V20/$B20*100,"")</f>
        <v>10</v>
      </c>
    </row>
    <row r="21" spans="1:24" hidden="1" x14ac:dyDescent="0.2">
      <c r="A21" s="40" t="s">
        <v>355</v>
      </c>
      <c r="B21" s="50">
        <f>IF(A21&lt;&gt;"",E21+G21+J21+L21+O21+Q21+T21+V21,"")</f>
        <v>0</v>
      </c>
      <c r="C21" s="41">
        <f>IF(A21&lt;&gt;0,B21/$B$13*100,"")</f>
        <v>0</v>
      </c>
      <c r="E21" s="158"/>
      <c r="F21" s="41" t="e">
        <f>IF($A21&lt;&gt;"",E21/$B21*100,"")</f>
        <v>#DIV/0!</v>
      </c>
      <c r="G21" s="158"/>
      <c r="H21" s="41" t="e">
        <f>IF($A21&lt;&gt;"",G21/$B21*100,"")</f>
        <v>#DIV/0!</v>
      </c>
      <c r="I21" s="158"/>
      <c r="J21" s="158"/>
      <c r="K21" s="41" t="e">
        <f>IF($A21&lt;&gt;"",J21/$B21*100,"")</f>
        <v>#DIV/0!</v>
      </c>
      <c r="L21" s="158"/>
      <c r="M21" s="41" t="e">
        <f>IF($A21&lt;&gt;"",L21/$B21*100,"")</f>
        <v>#DIV/0!</v>
      </c>
      <c r="N21" s="158"/>
      <c r="O21" s="159"/>
      <c r="P21" s="41" t="e">
        <f>IF($A21&lt;&gt;"",O21/$B21*100,"")</f>
        <v>#DIV/0!</v>
      </c>
      <c r="Q21" s="159"/>
      <c r="R21" s="41" t="e">
        <f>IF($A21&lt;&gt;"",Q21/$B21*100,"")</f>
        <v>#DIV/0!</v>
      </c>
      <c r="S21" s="159"/>
      <c r="T21" s="158"/>
      <c r="U21" s="41" t="e">
        <f>IF($A21&lt;&gt;"",T21/$B21*100,"")</f>
        <v>#DIV/0!</v>
      </c>
      <c r="V21" s="157"/>
      <c r="W21" s="41" t="e">
        <f>IF($A21&lt;&gt;"",V21/$B21*100,"")</f>
        <v>#DIV/0!</v>
      </c>
    </row>
    <row r="22" spans="1:24" x14ac:dyDescent="0.2">
      <c r="A22" s="40" t="s">
        <v>272</v>
      </c>
      <c r="B22" s="50">
        <f>IF(A22&lt;&gt;"",E22+G22+J22+L22+O22+Q22+T22+V22,"")</f>
        <v>2</v>
      </c>
      <c r="C22" s="41">
        <f>IF(A22&lt;&gt;0,B22/$B$13*100,"")</f>
        <v>0.10632642211589581</v>
      </c>
      <c r="E22" s="39"/>
      <c r="F22" s="41">
        <f>IF($A22&lt;&gt;"",E22/$B22*100,"")</f>
        <v>0</v>
      </c>
      <c r="G22" s="145"/>
      <c r="H22" s="145"/>
      <c r="I22" s="145"/>
      <c r="J22" s="145"/>
      <c r="K22" s="41">
        <f>IF($A22&lt;&gt;"",J22/$B22*100,"")</f>
        <v>0</v>
      </c>
      <c r="L22" s="145"/>
      <c r="M22" s="41">
        <f>IF($A22&lt;&gt;"",L22/$B22*100,"")</f>
        <v>0</v>
      </c>
      <c r="N22" s="145"/>
      <c r="O22" s="145"/>
      <c r="P22" s="41">
        <f>IF($A22&lt;&gt;"",O22/$B22*100,"")</f>
        <v>0</v>
      </c>
      <c r="Q22" s="145"/>
      <c r="R22" s="41">
        <f>IF($A22&lt;&gt;"",Q22/$B22*100,"")</f>
        <v>0</v>
      </c>
      <c r="S22" s="145"/>
      <c r="T22" s="145">
        <v>1</v>
      </c>
      <c r="U22" s="41">
        <f>IF($A22&lt;&gt;"",T22/$B22*100,"")</f>
        <v>50</v>
      </c>
      <c r="V22" s="39">
        <v>1</v>
      </c>
      <c r="W22" s="39"/>
    </row>
    <row r="23" spans="1:24" x14ac:dyDescent="0.2">
      <c r="A23" s="40" t="s">
        <v>271</v>
      </c>
      <c r="B23" s="50">
        <f>IF(A23&lt;&gt;"",E23+G23+J23+L23+O23+Q23+T23+V23,"")</f>
        <v>1</v>
      </c>
      <c r="C23" s="41">
        <f>IF(A23&lt;&gt;0,B23/$B$13*100,"")</f>
        <v>5.3163211057947905E-2</v>
      </c>
      <c r="E23" s="39"/>
      <c r="F23" s="41">
        <f>IF($A23&lt;&gt;"",E23/$B23*100,"")</f>
        <v>0</v>
      </c>
      <c r="G23" s="145"/>
      <c r="H23" s="145"/>
      <c r="I23" s="145"/>
      <c r="J23" s="145"/>
      <c r="K23" s="41">
        <f>IF($A23&lt;&gt;"",J23/$B23*100,"")</f>
        <v>0</v>
      </c>
      <c r="L23" s="145"/>
      <c r="M23" s="41">
        <f>IF($A23&lt;&gt;"",L23/$B23*100,"")</f>
        <v>0</v>
      </c>
      <c r="N23" s="145"/>
      <c r="O23" s="145"/>
      <c r="P23" s="41">
        <f>IF($A23&lt;&gt;"",O23/$B23*100,"")</f>
        <v>0</v>
      </c>
      <c r="Q23" s="145">
        <v>1</v>
      </c>
      <c r="R23" s="41">
        <f>IF($A23&lt;&gt;"",Q23/$B23*100,"")</f>
        <v>100</v>
      </c>
      <c r="S23" s="145"/>
      <c r="T23" s="145"/>
      <c r="U23" s="41">
        <f>IF($A23&lt;&gt;"",T23/$B23*100,"")</f>
        <v>0</v>
      </c>
      <c r="V23" s="39"/>
      <c r="W23" s="41">
        <f>IF($A23&lt;&gt;"",V23/$B23*100,"")</f>
        <v>0</v>
      </c>
    </row>
    <row r="24" spans="1:24" x14ac:dyDescent="0.2">
      <c r="A24" s="40" t="s">
        <v>270</v>
      </c>
      <c r="B24" s="50">
        <f>IF(A24&lt;&gt;"",E24+G24+J24+L24+O24+Q24+T24+V24,"")</f>
        <v>7</v>
      </c>
      <c r="C24" s="41">
        <f>IF(A24&lt;&gt;0,B24/$B$13*100,"")</f>
        <v>0.37214247740563527</v>
      </c>
      <c r="E24" s="39"/>
      <c r="F24" s="41">
        <f>IF($A24&lt;&gt;"",E24/$B24*100,"")</f>
        <v>0</v>
      </c>
      <c r="G24" s="145"/>
      <c r="H24" s="145"/>
      <c r="I24" s="145"/>
      <c r="J24" s="145"/>
      <c r="K24" s="41">
        <f>IF($A24&lt;&gt;"",J24/$B24*100,"")</f>
        <v>0</v>
      </c>
      <c r="L24" s="145"/>
      <c r="M24" s="41">
        <f>IF($A24&lt;&gt;"",L24/$B24*100,"")</f>
        <v>0</v>
      </c>
      <c r="N24" s="145"/>
      <c r="O24" s="145">
        <v>2</v>
      </c>
      <c r="P24" s="41">
        <f>IF($A24&lt;&gt;"",O24/$B24*100,"")</f>
        <v>28.571428571428569</v>
      </c>
      <c r="Q24" s="145">
        <v>4</v>
      </c>
      <c r="R24" s="41">
        <f>IF($A24&lt;&gt;"",Q24/$B24*100,"")</f>
        <v>57.142857142857139</v>
      </c>
      <c r="S24" s="145"/>
      <c r="T24" s="145">
        <v>1</v>
      </c>
      <c r="U24" s="41">
        <f>IF($A24&lt;&gt;"",T24/$B24*100,"")</f>
        <v>14.285714285714285</v>
      </c>
      <c r="V24" s="39"/>
      <c r="W24" s="41">
        <f>IF($A24&lt;&gt;"",V24/$B24*100,"")</f>
        <v>0</v>
      </c>
    </row>
    <row r="25" spans="1:24" ht="6.75" customHeight="1" x14ac:dyDescent="0.2">
      <c r="B25" s="50" t="str">
        <f>IF(A25&lt;&gt;"",E25+G25+J25+L25+O25+Q25+T25+V25,"")</f>
        <v/>
      </c>
      <c r="C25" s="41" t="str">
        <f>IF(A25&lt;&gt;0,B25/$B$13*100,"")</f>
        <v/>
      </c>
      <c r="E25" s="50"/>
      <c r="F25" s="41" t="str">
        <f>IF($A25&lt;&gt;"",E25/$B25*100,"")</f>
        <v/>
      </c>
      <c r="H25" s="41" t="str">
        <f>IF($A25&lt;&gt;"",G25/$B25*100,"")</f>
        <v/>
      </c>
      <c r="J25" s="50"/>
      <c r="K25" s="41" t="str">
        <f>IF($A25&lt;&gt;"",J25/$B25*100,"")</f>
        <v/>
      </c>
      <c r="L25" s="50"/>
      <c r="M25" s="41" t="str">
        <f>IF($A25&lt;&gt;"",L25/$B25*100,"")</f>
        <v/>
      </c>
      <c r="O25" s="50"/>
      <c r="P25" s="41" t="str">
        <f>IF($A25&lt;&gt;"",O25/$B25*100,"")</f>
        <v/>
      </c>
      <c r="Q25" s="50"/>
      <c r="R25" s="41" t="str">
        <f>IF($A25&lt;&gt;"",Q25/$B25*100,"")</f>
        <v/>
      </c>
      <c r="T25" s="50"/>
      <c r="U25" s="41" t="str">
        <f>IF($A25&lt;&gt;"",T25/$B25*100,"")</f>
        <v/>
      </c>
      <c r="V25" s="50"/>
      <c r="W25" s="41" t="str">
        <f>IF($A25&lt;&gt;"",V25/$B25*100,"")</f>
        <v/>
      </c>
    </row>
    <row r="26" spans="1:24" x14ac:dyDescent="0.2">
      <c r="A26" s="40" t="s">
        <v>269</v>
      </c>
      <c r="B26" s="50">
        <f>IF(A26&lt;&gt;"",E26+G26+J26+L26+O26+Q26+T26+V26,"")</f>
        <v>63</v>
      </c>
      <c r="C26" s="41">
        <f>IF(A26&lt;&gt;0,B26/$B$13*100,"")</f>
        <v>3.3492822966507179</v>
      </c>
      <c r="E26" s="42">
        <f>SUM(E27:E30)</f>
        <v>1</v>
      </c>
      <c r="F26" s="41">
        <f>IF($A26&lt;&gt;"",E26/$B26*100,"")</f>
        <v>1.5873015873015872</v>
      </c>
      <c r="G26" s="42">
        <f>SUM(G27:G30)</f>
        <v>0</v>
      </c>
      <c r="H26" s="41">
        <f>IF($A26&lt;&gt;"",G26/$B26*100,"")</f>
        <v>0</v>
      </c>
      <c r="J26" s="42">
        <f>SUM(J27:J30)</f>
        <v>2</v>
      </c>
      <c r="K26" s="41">
        <f>IF($A26&lt;&gt;"",J26/$B26*100,"")</f>
        <v>3.1746031746031744</v>
      </c>
      <c r="L26" s="42">
        <f>SUM(L27:L30)</f>
        <v>5</v>
      </c>
      <c r="M26" s="41">
        <f>IF($A26&lt;&gt;"",L26/$B26*100,"")</f>
        <v>7.9365079365079358</v>
      </c>
      <c r="O26" s="42">
        <f>SUM(O27:O30)</f>
        <v>8</v>
      </c>
      <c r="P26" s="41">
        <f>IF($A26&lt;&gt;"",O26/$B26*100,"")</f>
        <v>12.698412698412698</v>
      </c>
      <c r="Q26" s="42">
        <f>SUM(Q27:Q30)</f>
        <v>15</v>
      </c>
      <c r="R26" s="41">
        <f>IF($A26&lt;&gt;"",Q26/$B26*100,"")</f>
        <v>23.809523809523807</v>
      </c>
      <c r="T26" s="42">
        <f>SUM(T27:T30)</f>
        <v>20</v>
      </c>
      <c r="U26" s="41">
        <f>IF($A26&lt;&gt;"",T26/$B26*100,"")</f>
        <v>31.746031746031743</v>
      </c>
      <c r="V26" s="42">
        <f>SUM(V27:V30)</f>
        <v>12</v>
      </c>
      <c r="W26" s="41">
        <f>IF($A26&lt;&gt;"",V26/$B26*100,"")</f>
        <v>19.047619047619047</v>
      </c>
    </row>
    <row r="27" spans="1:24" x14ac:dyDescent="0.2">
      <c r="A27" s="40" t="s">
        <v>354</v>
      </c>
      <c r="B27" s="50">
        <f>IF(A27&lt;&gt;"",E27+G27+J27+L27+O27+Q27+T27+V27,"")</f>
        <v>3</v>
      </c>
      <c r="C27" s="41">
        <f>IF(A27&lt;&gt;0,B27/$B$13*100,"")</f>
        <v>0.15948963317384371</v>
      </c>
      <c r="E27" s="145"/>
      <c r="F27" s="41">
        <f>IF($A27&lt;&gt;"",E27/$B27*100,"")</f>
        <v>0</v>
      </c>
      <c r="G27" s="145"/>
      <c r="H27" s="145"/>
      <c r="I27" s="145"/>
      <c r="J27" s="145"/>
      <c r="K27" s="41">
        <f>IF($A27&lt;&gt;"",J27/$B27*100,"")</f>
        <v>0</v>
      </c>
      <c r="L27" s="145">
        <v>3</v>
      </c>
      <c r="M27" s="41">
        <f>IF($A27&lt;&gt;"",L27/$B27*100,"")</f>
        <v>100</v>
      </c>
      <c r="N27" s="145"/>
      <c r="O27" s="145"/>
      <c r="P27" s="41">
        <f>IF($A27&lt;&gt;"",O27/$B27*100,"")</f>
        <v>0</v>
      </c>
      <c r="Q27" s="145"/>
      <c r="R27" s="41">
        <f>IF($A27&lt;&gt;"",Q27/$B27*100,"")</f>
        <v>0</v>
      </c>
      <c r="S27" s="145"/>
      <c r="T27" s="145">
        <v>0</v>
      </c>
      <c r="U27" s="41">
        <f>IF($A27&lt;&gt;"",T27/$B27*100,"")</f>
        <v>0</v>
      </c>
      <c r="V27" s="39"/>
      <c r="W27" s="156"/>
      <c r="X27" s="156"/>
    </row>
    <row r="28" spans="1:24" x14ac:dyDescent="0.2">
      <c r="A28" s="40" t="s">
        <v>268</v>
      </c>
      <c r="B28" s="50">
        <f>IF(A28&lt;&gt;"",E28+G28+J28+L28+O28+Q28+T28+V28,"")</f>
        <v>25</v>
      </c>
      <c r="C28" s="41">
        <f>IF(A28&lt;&gt;0,B28/$B$13*100,"")</f>
        <v>1.3290802764486975</v>
      </c>
      <c r="E28" s="145">
        <v>1</v>
      </c>
      <c r="F28" s="41">
        <f>IF($A28&lt;&gt;"",E28/$B28*100,"")</f>
        <v>4</v>
      </c>
      <c r="G28" s="145"/>
      <c r="H28" s="145"/>
      <c r="I28" s="145"/>
      <c r="J28" s="145"/>
      <c r="K28" s="41">
        <f>IF($A28&lt;&gt;"",J28/$B28*100,"")</f>
        <v>0</v>
      </c>
      <c r="L28" s="145">
        <v>1</v>
      </c>
      <c r="M28" s="41">
        <f>IF($A28&lt;&gt;"",L28/$B28*100,"")</f>
        <v>4</v>
      </c>
      <c r="N28" s="145"/>
      <c r="O28" s="145">
        <v>4</v>
      </c>
      <c r="P28" s="41">
        <f>IF($A28&lt;&gt;"",O28/$B28*100,"")</f>
        <v>16</v>
      </c>
      <c r="Q28" s="145">
        <v>6</v>
      </c>
      <c r="R28" s="41">
        <f>IF($A28&lt;&gt;"",Q28/$B28*100,"")</f>
        <v>24</v>
      </c>
      <c r="S28" s="145"/>
      <c r="T28" s="145">
        <v>8</v>
      </c>
      <c r="U28" s="41">
        <f>IF($A28&lt;&gt;"",T28/$B28*100,"")</f>
        <v>32</v>
      </c>
      <c r="V28" s="39">
        <v>5</v>
      </c>
      <c r="W28" s="156">
        <v>13</v>
      </c>
      <c r="X28" s="156"/>
    </row>
    <row r="29" spans="1:24" x14ac:dyDescent="0.2">
      <c r="A29" s="40" t="s">
        <v>267</v>
      </c>
      <c r="B29" s="50">
        <f>IF(A29&lt;&gt;"",E29+G29+J29+L29+O29+Q29+T29+V29,"")</f>
        <v>13</v>
      </c>
      <c r="C29" s="41">
        <f>IF(A29&lt;&gt;0,B29/$B$13*100,"")</f>
        <v>0.69112174375332269</v>
      </c>
      <c r="E29" s="145"/>
      <c r="F29" s="41">
        <f>IF($A29&lt;&gt;"",E29/$B29*100,"")</f>
        <v>0</v>
      </c>
      <c r="G29" s="145"/>
      <c r="H29" s="145"/>
      <c r="I29" s="145"/>
      <c r="J29" s="145">
        <v>1</v>
      </c>
      <c r="K29" s="41">
        <f>IF($A29&lt;&gt;"",J29/$B29*100,"")</f>
        <v>7.6923076923076925</v>
      </c>
      <c r="L29" s="145">
        <v>1</v>
      </c>
      <c r="M29" s="41">
        <f>IF($A29&lt;&gt;"",L29/$B29*100,"")</f>
        <v>7.6923076923076925</v>
      </c>
      <c r="N29" s="145"/>
      <c r="O29" s="145"/>
      <c r="P29" s="41">
        <f>IF($A29&lt;&gt;"",O29/$B29*100,"")</f>
        <v>0</v>
      </c>
      <c r="Q29" s="145"/>
      <c r="R29" s="41">
        <f>IF($A29&lt;&gt;"",Q29/$B29*100,"")</f>
        <v>0</v>
      </c>
      <c r="S29" s="145"/>
      <c r="T29" s="145">
        <v>8</v>
      </c>
      <c r="U29" s="41">
        <f>IF($A29&lt;&gt;"",T29/$B29*100,"")</f>
        <v>61.53846153846154</v>
      </c>
      <c r="V29" s="39">
        <v>3</v>
      </c>
      <c r="W29" s="156">
        <v>11</v>
      </c>
      <c r="X29" s="156"/>
    </row>
    <row r="30" spans="1:24" x14ac:dyDescent="0.2">
      <c r="A30" s="40" t="s">
        <v>266</v>
      </c>
      <c r="B30" s="50">
        <f>IF(A30&lt;&gt;"",E30+G30+J30+L30+O30+Q30+T30+V30,"")</f>
        <v>22</v>
      </c>
      <c r="C30" s="41">
        <f>IF(A30&lt;&gt;0,B30/$B$13*100,"")</f>
        <v>1.1695906432748537</v>
      </c>
      <c r="E30" s="145"/>
      <c r="F30" s="41">
        <f>IF($A30&lt;&gt;"",E30/$B30*100,"")</f>
        <v>0</v>
      </c>
      <c r="G30" s="145"/>
      <c r="H30" s="145"/>
      <c r="I30" s="145"/>
      <c r="J30" s="145">
        <v>1</v>
      </c>
      <c r="K30" s="41">
        <f>IF($A30&lt;&gt;"",J30/$B30*100,"")</f>
        <v>4.5454545454545459</v>
      </c>
      <c r="L30" s="145"/>
      <c r="M30" s="41">
        <f>IF($A30&lt;&gt;"",L30/$B30*100,"")</f>
        <v>0</v>
      </c>
      <c r="N30" s="145"/>
      <c r="O30" s="145">
        <v>4</v>
      </c>
      <c r="P30" s="41">
        <f>IF($A30&lt;&gt;"",O30/$B30*100,"")</f>
        <v>18.181818181818183</v>
      </c>
      <c r="Q30" s="145">
        <v>9</v>
      </c>
      <c r="R30" s="41">
        <f>IF($A30&lt;&gt;"",Q30/$B30*100,"")</f>
        <v>40.909090909090914</v>
      </c>
      <c r="S30" s="145"/>
      <c r="T30" s="145">
        <v>4</v>
      </c>
      <c r="U30" s="41">
        <f>IF($A30&lt;&gt;"",T30/$B30*100,"")</f>
        <v>18.181818181818183</v>
      </c>
      <c r="V30" s="39">
        <v>4</v>
      </c>
      <c r="W30" s="156">
        <v>6</v>
      </c>
      <c r="X30" s="156"/>
    </row>
    <row r="31" spans="1:24" ht="6.75" customHeight="1" x14ac:dyDescent="0.2">
      <c r="C31" s="41"/>
      <c r="E31" s="50"/>
      <c r="F31" s="41" t="str">
        <f>IF($A31&lt;&gt;"",E31/$B31*100,"")</f>
        <v/>
      </c>
      <c r="H31" s="41" t="str">
        <f>IF($A31&lt;&gt;"",G31/$B31*100,"")</f>
        <v/>
      </c>
      <c r="J31" s="50"/>
      <c r="K31" s="41" t="str">
        <f>IF($A31&lt;&gt;"",J31/$B31*100,"")</f>
        <v/>
      </c>
      <c r="L31" s="50"/>
      <c r="M31" s="41" t="str">
        <f>IF($A31&lt;&gt;"",L31/$B31*100,"")</f>
        <v/>
      </c>
      <c r="O31" s="50"/>
      <c r="P31" s="41" t="str">
        <f>IF($A31&lt;&gt;"",O31/$B31*100,"")</f>
        <v/>
      </c>
      <c r="Q31" s="50"/>
      <c r="R31" s="41" t="str">
        <f>IF($A31&lt;&gt;"",Q31/$B31*100,"")</f>
        <v/>
      </c>
      <c r="T31" s="50"/>
      <c r="U31" s="41" t="str">
        <f>IF($A31&lt;&gt;"",T31/$B31*100,"")</f>
        <v/>
      </c>
      <c r="V31" s="50"/>
      <c r="W31" s="41"/>
    </row>
    <row r="32" spans="1:24" x14ac:dyDescent="0.2">
      <c r="A32" s="49" t="s">
        <v>353</v>
      </c>
      <c r="B32" s="50">
        <f>IF(A32&lt;&gt;"",E32+G32+J32+L32+O32+Q32+T32+V32,"")</f>
        <v>215</v>
      </c>
      <c r="C32" s="41">
        <f>IF(A32&lt;&gt;0,B32/$B$13*100,"")</f>
        <v>11.430090377458798</v>
      </c>
      <c r="E32" s="50">
        <f>SUM(E33)</f>
        <v>10</v>
      </c>
      <c r="F32" s="41">
        <f>IF($A32&lt;&gt;"",E32/$B32*100,"")</f>
        <v>4.6511627906976747</v>
      </c>
      <c r="G32" s="50">
        <f>SUM(G33)</f>
        <v>3</v>
      </c>
      <c r="H32" s="41">
        <f>IF($A32&lt;&gt;"",G32/$B32*100,"")</f>
        <v>1.3953488372093024</v>
      </c>
      <c r="J32" s="50">
        <f>SUM(J33)</f>
        <v>15</v>
      </c>
      <c r="K32" s="41">
        <f>IF($A32&lt;&gt;"",J32/$B32*100,"")</f>
        <v>6.9767441860465116</v>
      </c>
      <c r="L32" s="50">
        <f>SUM(L33)</f>
        <v>3</v>
      </c>
      <c r="M32" s="41">
        <f>IF($A32&lt;&gt;"",L32/$B32*100,"")</f>
        <v>1.3953488372093024</v>
      </c>
      <c r="O32" s="50">
        <f>SUM(O33)</f>
        <v>22</v>
      </c>
      <c r="P32" s="41">
        <f>IF($A32&lt;&gt;"",O32/$B32*100,"")</f>
        <v>10.232558139534884</v>
      </c>
      <c r="Q32" s="50">
        <f>SUM(Q33)</f>
        <v>11</v>
      </c>
      <c r="R32" s="41">
        <f>IF($A32&lt;&gt;"",Q32/$B32*100,"")</f>
        <v>5.1162790697674421</v>
      </c>
      <c r="T32" s="50">
        <f>SUM(T33)</f>
        <v>120</v>
      </c>
      <c r="U32" s="41">
        <f>IF($A32&lt;&gt;"",T32/$B32*100,"")</f>
        <v>55.813953488372093</v>
      </c>
      <c r="V32" s="50">
        <f>SUM(V33)</f>
        <v>31</v>
      </c>
      <c r="W32" s="41">
        <f>IF($A32&lt;&gt;"",V32/$B32*100,"")</f>
        <v>14.418604651162791</v>
      </c>
    </row>
    <row r="33" spans="1:24" x14ac:dyDescent="0.2">
      <c r="A33" s="40" t="s">
        <v>264</v>
      </c>
      <c r="B33" s="50">
        <f>IF(A33&lt;&gt;"",E33+G33+J33+L33+O33+Q33+T33+V33,"")</f>
        <v>215</v>
      </c>
      <c r="C33" s="41">
        <f>IF(A33&lt;&gt;0,B33/$B$13*100,"")</f>
        <v>11.430090377458798</v>
      </c>
      <c r="E33" s="50">
        <f>SUM(E34:E39)</f>
        <v>10</v>
      </c>
      <c r="F33" s="41">
        <f>IF($A33&lt;&gt;"",E33/$B33*100,"")</f>
        <v>4.6511627906976747</v>
      </c>
      <c r="G33" s="50">
        <f>SUM(G34:G39)</f>
        <v>3</v>
      </c>
      <c r="H33" s="41">
        <f>IF($A33&lt;&gt;"",G33/$B33*100,"")</f>
        <v>1.3953488372093024</v>
      </c>
      <c r="J33" s="50">
        <f>SUM(J34:J39)</f>
        <v>15</v>
      </c>
      <c r="K33" s="41">
        <f>IF($A33&lt;&gt;"",J33/$B33*100,"")</f>
        <v>6.9767441860465116</v>
      </c>
      <c r="L33" s="50">
        <f>SUM(L34:L39)</f>
        <v>3</v>
      </c>
      <c r="M33" s="41">
        <f>IF($A33&lt;&gt;"",L33/$B33*100,"")</f>
        <v>1.3953488372093024</v>
      </c>
      <c r="O33" s="50">
        <f>SUM(O34:O39)</f>
        <v>22</v>
      </c>
      <c r="P33" s="41">
        <f>IF($A33&lt;&gt;"",O33/$B33*100,"")</f>
        <v>10.232558139534884</v>
      </c>
      <c r="Q33" s="50">
        <f>SUM(Q34:Q39)</f>
        <v>11</v>
      </c>
      <c r="R33" s="41">
        <f>IF($A33&lt;&gt;"",Q33/$B33*100,"")</f>
        <v>5.1162790697674421</v>
      </c>
      <c r="T33" s="50">
        <f>SUM(T34:T39)</f>
        <v>120</v>
      </c>
      <c r="U33" s="41">
        <f>IF($A33&lt;&gt;"",T33/$B33*100,"")</f>
        <v>55.813953488372093</v>
      </c>
      <c r="V33" s="50">
        <f>SUM(V34:V39)</f>
        <v>31</v>
      </c>
      <c r="W33" s="41">
        <f>IF($A33&lt;&gt;"",V33/$B33*100,"")</f>
        <v>14.418604651162791</v>
      </c>
    </row>
    <row r="34" spans="1:24" ht="12.75" hidden="1" customHeight="1" x14ac:dyDescent="0.2">
      <c r="A34" s="40" t="s">
        <v>352</v>
      </c>
      <c r="B34" s="50">
        <f>IF(A34&lt;&gt;"",E34+G34+J34+L34+O34+Q34+T34+V34,"")</f>
        <v>0</v>
      </c>
      <c r="C34" s="41">
        <f>IF(A34&lt;&gt;0,B34/$B$13*100,"")</f>
        <v>0</v>
      </c>
      <c r="E34" s="39"/>
      <c r="F34" s="41" t="e">
        <f>IF($A34&lt;&gt;"",E34/$B34*100,"")</f>
        <v>#DIV/0!</v>
      </c>
      <c r="G34" s="39"/>
      <c r="H34" s="41" t="e">
        <f>IF($A34&lt;&gt;"",G34/$B34*100,"")</f>
        <v>#DIV/0!</v>
      </c>
      <c r="I34" s="39"/>
      <c r="J34" s="39"/>
      <c r="K34" s="41" t="e">
        <f>IF($A34&lt;&gt;"",J34/$B34*100,"")</f>
        <v>#DIV/0!</v>
      </c>
      <c r="L34" s="39"/>
      <c r="M34" s="41" t="e">
        <f>IF($A34&lt;&gt;"",L34/$B34*100,"")</f>
        <v>#DIV/0!</v>
      </c>
      <c r="N34" s="39"/>
      <c r="O34" s="39"/>
      <c r="P34" s="41" t="e">
        <f>IF($A34&lt;&gt;"",O34/$B34*100,"")</f>
        <v>#DIV/0!</v>
      </c>
      <c r="Q34" s="39"/>
      <c r="R34" s="41" t="e">
        <f>IF($A34&lt;&gt;"",Q34/$B34*100,"")</f>
        <v>#DIV/0!</v>
      </c>
      <c r="S34" s="39"/>
      <c r="T34" s="39"/>
      <c r="U34" s="41" t="e">
        <f>IF($A34&lt;&gt;"",T34/$B34*100,"")</f>
        <v>#DIV/0!</v>
      </c>
      <c r="V34" s="39"/>
      <c r="W34" s="41" t="e">
        <f>IF($A34&lt;&gt;"",V34/$B34*100,"")</f>
        <v>#DIV/0!</v>
      </c>
    </row>
    <row r="35" spans="1:24" x14ac:dyDescent="0.2">
      <c r="A35" s="40" t="s">
        <v>263</v>
      </c>
      <c r="B35" s="50">
        <f>IF(A35&lt;&gt;"",E35+G35+J35+L35+O35+Q35+T35+V35,"")</f>
        <v>47</v>
      </c>
      <c r="C35" s="41">
        <f>IF(A35&lt;&gt;0,B35/$B$13*100,"")</f>
        <v>2.4986709197235513</v>
      </c>
      <c r="E35" s="145"/>
      <c r="F35" s="41">
        <f>IF($A35&lt;&gt;"",E35/$B35*100,"")</f>
        <v>0</v>
      </c>
      <c r="G35" s="145"/>
      <c r="H35" s="41">
        <f>IF($A35&lt;&gt;"",G35/$B35*100,"")</f>
        <v>0</v>
      </c>
      <c r="I35" s="145"/>
      <c r="J35" s="145">
        <v>2</v>
      </c>
      <c r="K35" s="41">
        <f>IF($A35&lt;&gt;"",J35/$B35*100,"")</f>
        <v>4.2553191489361701</v>
      </c>
      <c r="L35" s="145">
        <v>1</v>
      </c>
      <c r="M35" s="41">
        <f>IF($A35&lt;&gt;"",L35/$B35*100,"")</f>
        <v>2.1276595744680851</v>
      </c>
      <c r="N35" s="145"/>
      <c r="O35" s="145">
        <v>3</v>
      </c>
      <c r="P35" s="41">
        <f>IF($A35&lt;&gt;"",O35/$B35*100,"")</f>
        <v>6.3829787234042552</v>
      </c>
      <c r="Q35" s="145">
        <v>4</v>
      </c>
      <c r="R35" s="41">
        <f>IF($A35&lt;&gt;"",Q35/$B35*100,"")</f>
        <v>8.5106382978723403</v>
      </c>
      <c r="S35" s="145"/>
      <c r="T35" s="145">
        <v>25</v>
      </c>
      <c r="U35" s="41">
        <f>IF($A35&lt;&gt;"",T35/$B35*100,"")</f>
        <v>53.191489361702125</v>
      </c>
      <c r="V35" s="39">
        <v>12</v>
      </c>
      <c r="W35" s="156">
        <v>30</v>
      </c>
      <c r="X35" s="156"/>
    </row>
    <row r="36" spans="1:24" x14ac:dyDescent="0.2">
      <c r="A36" s="40" t="s">
        <v>262</v>
      </c>
      <c r="B36" s="50">
        <f>IF(A36&lt;&gt;"",E36+G36+J36+L36+O36+Q36+T36+V36,"")</f>
        <v>50</v>
      </c>
      <c r="C36" s="41">
        <f>IF(A36&lt;&gt;0,B36/$B$13*100,"")</f>
        <v>2.6581605528973951</v>
      </c>
      <c r="E36" s="145">
        <v>2</v>
      </c>
      <c r="F36" s="41">
        <f>IF($A36&lt;&gt;"",E36/$B36*100,"")</f>
        <v>4</v>
      </c>
      <c r="G36" s="145"/>
      <c r="H36" s="41">
        <f>IF($A36&lt;&gt;"",G36/$B36*100,"")</f>
        <v>0</v>
      </c>
      <c r="I36" s="145"/>
      <c r="J36" s="145">
        <v>2</v>
      </c>
      <c r="K36" s="41">
        <f>IF($A36&lt;&gt;"",J36/$B36*100,"")</f>
        <v>4</v>
      </c>
      <c r="L36" s="145"/>
      <c r="M36" s="41">
        <f>IF($A36&lt;&gt;"",L36/$B36*100,"")</f>
        <v>0</v>
      </c>
      <c r="N36" s="145"/>
      <c r="O36" s="145">
        <v>10</v>
      </c>
      <c r="P36" s="41">
        <f>IF($A36&lt;&gt;"",O36/$B36*100,"")</f>
        <v>20</v>
      </c>
      <c r="Q36" s="145">
        <v>1</v>
      </c>
      <c r="R36" s="41">
        <f>IF($A36&lt;&gt;"",Q36/$B36*100,"")</f>
        <v>2</v>
      </c>
      <c r="S36" s="145"/>
      <c r="T36" s="145">
        <v>29</v>
      </c>
      <c r="U36" s="41">
        <f>IF($A36&lt;&gt;"",T36/$B36*100,"")</f>
        <v>57.999999999999993</v>
      </c>
      <c r="V36" s="39">
        <v>6</v>
      </c>
      <c r="W36" s="156">
        <v>40</v>
      </c>
      <c r="X36" s="156"/>
    </row>
    <row r="37" spans="1:24" x14ac:dyDescent="0.2">
      <c r="A37" s="40" t="s">
        <v>261</v>
      </c>
      <c r="B37" s="50">
        <f>IF(A37&lt;&gt;"",E37+G37+J37+L37+O37+Q37+T37+V37,"")</f>
        <v>32</v>
      </c>
      <c r="C37" s="41">
        <f>IF(A37&lt;&gt;0,B37/$B$13*100,"")</f>
        <v>1.701222753854333</v>
      </c>
      <c r="E37" s="145">
        <v>4</v>
      </c>
      <c r="F37" s="41">
        <f>IF($A37&lt;&gt;"",E37/$B37*100,"")</f>
        <v>12.5</v>
      </c>
      <c r="G37" s="145">
        <v>1</v>
      </c>
      <c r="H37" s="41">
        <f>IF($A37&lt;&gt;"",G37/$B37*100,"")</f>
        <v>3.125</v>
      </c>
      <c r="I37" s="145"/>
      <c r="J37" s="145">
        <v>2</v>
      </c>
      <c r="K37" s="41">
        <f>IF($A37&lt;&gt;"",J37/$B37*100,"")</f>
        <v>6.25</v>
      </c>
      <c r="L37" s="145"/>
      <c r="M37" s="41">
        <f>IF($A37&lt;&gt;"",L37/$B37*100,"")</f>
        <v>0</v>
      </c>
      <c r="N37" s="145"/>
      <c r="O37" s="145">
        <v>5</v>
      </c>
      <c r="P37" s="41">
        <f>IF($A37&lt;&gt;"",O37/$B37*100,"")</f>
        <v>15.625</v>
      </c>
      <c r="Q37" s="145">
        <v>5</v>
      </c>
      <c r="R37" s="41">
        <f>IF($A37&lt;&gt;"",Q37/$B37*100,"")</f>
        <v>15.625</v>
      </c>
      <c r="S37" s="145"/>
      <c r="T37" s="145">
        <v>10</v>
      </c>
      <c r="U37" s="41">
        <f>IF($A37&lt;&gt;"",T37/$B37*100,"")</f>
        <v>31.25</v>
      </c>
      <c r="V37" s="39">
        <v>5</v>
      </c>
      <c r="W37" s="156">
        <v>23</v>
      </c>
      <c r="X37" s="156"/>
    </row>
    <row r="38" spans="1:24" x14ac:dyDescent="0.2">
      <c r="A38" s="40" t="s">
        <v>260</v>
      </c>
      <c r="B38" s="50">
        <f>IF(A38&lt;&gt;"",E38+G38+J38+L38+O38+Q38+T38+V38,"")</f>
        <v>41</v>
      </c>
      <c r="C38" s="41">
        <f>IF(A38&lt;&gt;0,B38/$B$13*100,"")</f>
        <v>2.1796916533758637</v>
      </c>
      <c r="E38" s="145">
        <v>1</v>
      </c>
      <c r="F38" s="41">
        <f>IF($A38&lt;&gt;"",E38/$B38*100,"")</f>
        <v>2.4390243902439024</v>
      </c>
      <c r="G38" s="145"/>
      <c r="H38" s="41">
        <f>IF($A38&lt;&gt;"",G38/$B38*100,"")</f>
        <v>0</v>
      </c>
      <c r="I38" s="145"/>
      <c r="J38" s="145">
        <v>5</v>
      </c>
      <c r="K38" s="41">
        <f>IF($A38&lt;&gt;"",J38/$B38*100,"")</f>
        <v>12.195121951219512</v>
      </c>
      <c r="L38" s="145">
        <v>2</v>
      </c>
      <c r="M38" s="41">
        <f>IF($A38&lt;&gt;"",L38/$B38*100,"")</f>
        <v>4.8780487804878048</v>
      </c>
      <c r="N38" s="145"/>
      <c r="O38" s="145"/>
      <c r="P38" s="41">
        <f>IF($A38&lt;&gt;"",O38/$B38*100,"")</f>
        <v>0</v>
      </c>
      <c r="Q38" s="145"/>
      <c r="R38" s="41">
        <f>IF($A38&lt;&gt;"",Q38/$B38*100,"")</f>
        <v>0</v>
      </c>
      <c r="S38" s="145"/>
      <c r="T38" s="145">
        <v>33</v>
      </c>
      <c r="U38" s="41">
        <f>IF($A38&lt;&gt;"",T38/$B38*100,"")</f>
        <v>80.487804878048792</v>
      </c>
      <c r="V38" s="39"/>
      <c r="W38" s="156">
        <v>38</v>
      </c>
      <c r="X38" s="156"/>
    </row>
    <row r="39" spans="1:24" x14ac:dyDescent="0.2">
      <c r="A39" s="40" t="s">
        <v>259</v>
      </c>
      <c r="B39" s="50">
        <f>IF(A39&lt;&gt;"",E39+G39+J39+L39+O39+Q39+T39+V39,"")</f>
        <v>45</v>
      </c>
      <c r="C39" s="41">
        <f>IF(A39&lt;&gt;0,B39/$B$13*100,"")</f>
        <v>2.3923444976076556</v>
      </c>
      <c r="E39" s="145">
        <v>3</v>
      </c>
      <c r="F39" s="41">
        <f>IF($A39&lt;&gt;"",E39/$B39*100,"")</f>
        <v>6.666666666666667</v>
      </c>
      <c r="G39" s="145">
        <v>2</v>
      </c>
      <c r="H39" s="41">
        <f>IF($A39&lt;&gt;"",G39/$B39*100,"")</f>
        <v>4.4444444444444446</v>
      </c>
      <c r="I39" s="145"/>
      <c r="J39" s="145">
        <v>4</v>
      </c>
      <c r="K39" s="41">
        <f>IF($A39&lt;&gt;"",J39/$B39*100,"")</f>
        <v>8.8888888888888893</v>
      </c>
      <c r="L39" s="145"/>
      <c r="M39" s="41">
        <f>IF($A39&lt;&gt;"",L39/$B39*100,"")</f>
        <v>0</v>
      </c>
      <c r="N39" s="145"/>
      <c r="O39" s="145">
        <v>4</v>
      </c>
      <c r="P39" s="41">
        <f>IF($A39&lt;&gt;"",O39/$B39*100,"")</f>
        <v>8.8888888888888893</v>
      </c>
      <c r="Q39" s="145">
        <v>1</v>
      </c>
      <c r="R39" s="41">
        <f>IF($A39&lt;&gt;"",Q39/$B39*100,"")</f>
        <v>2.2222222222222223</v>
      </c>
      <c r="S39" s="145"/>
      <c r="T39" s="145">
        <v>23</v>
      </c>
      <c r="U39" s="41">
        <f>IF($A39&lt;&gt;"",T39/$B39*100,"")</f>
        <v>51.111111111111107</v>
      </c>
      <c r="V39" s="39">
        <v>8</v>
      </c>
      <c r="W39" s="156">
        <v>35</v>
      </c>
      <c r="X39" s="156"/>
    </row>
    <row r="40" spans="1:24" ht="6.75" customHeight="1" x14ac:dyDescent="0.2">
      <c r="B40" s="50" t="str">
        <f>IF(A40&lt;&gt;"",E40+G40+J40+L40+O40+Q40+T40+V40,"")</f>
        <v/>
      </c>
      <c r="C40" s="41" t="str">
        <f>IF(A40&lt;&gt;0,B40/$B$13*100,"")</f>
        <v/>
      </c>
      <c r="E40" s="50"/>
      <c r="F40" s="41" t="str">
        <f>IF($A40&lt;&gt;"",E40/$B40*100,"")</f>
        <v/>
      </c>
      <c r="H40" s="41" t="str">
        <f>IF($A40&lt;&gt;"",G40/$B40*100,"")</f>
        <v/>
      </c>
      <c r="J40" s="50"/>
      <c r="K40" s="41" t="str">
        <f>IF($A40&lt;&gt;"",J40/$B40*100,"")</f>
        <v/>
      </c>
      <c r="L40" s="50"/>
      <c r="M40" s="41" t="str">
        <f>IF($A40&lt;&gt;"",L40/$B40*100,"")</f>
        <v/>
      </c>
      <c r="O40" s="50"/>
      <c r="P40" s="41" t="str">
        <f>IF($A40&lt;&gt;"",O40/$B40*100,"")</f>
        <v/>
      </c>
      <c r="Q40" s="50"/>
      <c r="R40" s="41" t="str">
        <f>IF($A40&lt;&gt;"",Q40/$B40*100,"")</f>
        <v/>
      </c>
      <c r="T40" s="50"/>
      <c r="U40" s="41" t="str">
        <f>IF($A40&lt;&gt;"",T40/$B40*100,"")</f>
        <v/>
      </c>
      <c r="V40" s="50"/>
      <c r="W40" s="41" t="str">
        <f>IF($A40&lt;&gt;"",V40/$B40*100,"")</f>
        <v/>
      </c>
    </row>
    <row r="41" spans="1:24" x14ac:dyDescent="0.2">
      <c r="A41" s="49" t="s">
        <v>351</v>
      </c>
      <c r="B41" s="50">
        <f>IF(A41&lt;&gt;"",E41+G41+J41+L41+O41+Q41+T41+V41,"")</f>
        <v>317</v>
      </c>
      <c r="C41" s="41">
        <f>IF(A41&lt;&gt;0,B41/$B$13*100,"")</f>
        <v>16.852737905369484</v>
      </c>
      <c r="E41" s="50">
        <f>SUM(E42+E49+E51+E62)</f>
        <v>9</v>
      </c>
      <c r="F41" s="41">
        <f>IF($A41&lt;&gt;"",E41/$B41*100,"")</f>
        <v>2.8391167192429023</v>
      </c>
      <c r="G41" s="42">
        <f>SUM(G42+G49+G51+G62)</f>
        <v>3</v>
      </c>
      <c r="H41" s="41">
        <f>IF($A41&lt;&gt;"",G41/$B41*100,"")</f>
        <v>0.94637223974763407</v>
      </c>
      <c r="J41" s="42">
        <f>SUM(J42+J49+J51+J62)</f>
        <v>20</v>
      </c>
      <c r="K41" s="41">
        <f>IF($A41&lt;&gt;"",J41/$B41*100,"")</f>
        <v>6.309148264984227</v>
      </c>
      <c r="L41" s="42">
        <f>SUM(L42+L49+L51+L62)</f>
        <v>22</v>
      </c>
      <c r="M41" s="41">
        <f>IF($A41&lt;&gt;"",L41/$B41*100,"")</f>
        <v>6.9400630914826493</v>
      </c>
      <c r="O41" s="42">
        <f>SUM(O42+O49+O51+O62)</f>
        <v>48</v>
      </c>
      <c r="P41" s="41">
        <f>IF($A41&lt;&gt;"",O41/$B41*100,"")</f>
        <v>15.141955835962145</v>
      </c>
      <c r="Q41" s="50">
        <f>SUM(Q42+Q49+Q51+Q62)</f>
        <v>55</v>
      </c>
      <c r="R41" s="41">
        <f>IF($A41&lt;&gt;"",Q41/$B41*100,"")</f>
        <v>17.350157728706623</v>
      </c>
      <c r="T41" s="50">
        <f>SUM(T42+T49+T51+T62)</f>
        <v>85</v>
      </c>
      <c r="U41" s="41">
        <f>IF($A41&lt;&gt;"",T41/$B41*100,"")</f>
        <v>26.813880126182966</v>
      </c>
      <c r="V41" s="50">
        <f>SUM(V42+V49+V51+V62)</f>
        <v>75</v>
      </c>
      <c r="W41" s="41">
        <f>IF($A41&lt;&gt;"",V41/$B41*100,"")</f>
        <v>23.65930599369085</v>
      </c>
    </row>
    <row r="42" spans="1:24" x14ac:dyDescent="0.2">
      <c r="A42" s="40" t="s">
        <v>257</v>
      </c>
      <c r="B42" s="50">
        <f>IF(A42&lt;&gt;"",E42+G42+J42+L42+O42+Q42+T42+V42,"")</f>
        <v>58</v>
      </c>
      <c r="C42" s="41">
        <f>IF(A42&lt;&gt;0,B42/$B$13*100,"")</f>
        <v>3.0834662413609779</v>
      </c>
      <c r="E42" s="42">
        <f>SUM(E43:E47)</f>
        <v>6</v>
      </c>
      <c r="F42" s="41">
        <f>IF($A42&lt;&gt;"",E42/$B42*100,"")</f>
        <v>10.344827586206897</v>
      </c>
      <c r="G42" s="42">
        <f>SUM(G43:G47)</f>
        <v>3</v>
      </c>
      <c r="H42" s="41">
        <f>IF($A42&lt;&gt;"",G42/$B42*100,"")</f>
        <v>5.1724137931034484</v>
      </c>
      <c r="I42" s="42">
        <f>SUM(I43:I47)</f>
        <v>0</v>
      </c>
      <c r="J42" s="42">
        <f>SUM(J43:J47)</f>
        <v>3</v>
      </c>
      <c r="K42" s="41">
        <f>IF($A42&lt;&gt;"",J42/$B42*100,"")</f>
        <v>5.1724137931034484</v>
      </c>
      <c r="L42" s="42">
        <f>SUM(L43:L47)</f>
        <v>2</v>
      </c>
      <c r="M42" s="41">
        <f>IF($A42&lt;&gt;"",L42/$B42*100,"")</f>
        <v>3.4482758620689653</v>
      </c>
      <c r="N42" s="42">
        <f>SUM(N43:N47)</f>
        <v>0</v>
      </c>
      <c r="O42" s="42">
        <f>SUM(O43:O47)</f>
        <v>7</v>
      </c>
      <c r="P42" s="41">
        <f>IF($A42&lt;&gt;"",O42/$B42*100,"")</f>
        <v>12.068965517241379</v>
      </c>
      <c r="Q42" s="42">
        <f>SUM(Q43:Q47)</f>
        <v>9</v>
      </c>
      <c r="R42" s="41">
        <f>IF($A42&lt;&gt;"",Q42/$B42*100,"")</f>
        <v>15.517241379310345</v>
      </c>
      <c r="S42" s="42">
        <f>SUM(S43:S47)</f>
        <v>0</v>
      </c>
      <c r="T42" s="42">
        <f>SUM(T43:T47)</f>
        <v>17</v>
      </c>
      <c r="U42" s="41">
        <f>IF($A42&lt;&gt;"",T42/$B42*100,"")</f>
        <v>29.310344827586203</v>
      </c>
      <c r="V42" s="42">
        <f>SUM(V43:V47)</f>
        <v>11</v>
      </c>
      <c r="W42" s="41">
        <f>IF($A42&lt;&gt;"",V42/$B42*100,"")</f>
        <v>18.96551724137931</v>
      </c>
    </row>
    <row r="43" spans="1:24" x14ac:dyDescent="0.2">
      <c r="A43" s="40" t="s">
        <v>350</v>
      </c>
      <c r="B43" s="50">
        <f>IF(A43&lt;&gt;"",E43+G43+J43+L43+O43+Q43+T43+V43,"")</f>
        <v>1</v>
      </c>
      <c r="C43" s="41">
        <f>IF(A43&lt;&gt;0,B43/$B$13*100,"")</f>
        <v>5.3163211057947905E-2</v>
      </c>
      <c r="E43" s="145"/>
      <c r="F43" s="41">
        <f>IF($A43&lt;&gt;"",E43/$B43*100,"")</f>
        <v>0</v>
      </c>
      <c r="G43" s="145"/>
      <c r="H43" s="41">
        <f>IF($A43&lt;&gt;"",G43/$B43*100,"")</f>
        <v>0</v>
      </c>
      <c r="I43" s="145"/>
      <c r="J43" s="145"/>
      <c r="K43" s="41">
        <f>IF($A43&lt;&gt;"",J43/$B43*100,"")</f>
        <v>0</v>
      </c>
      <c r="L43" s="145"/>
      <c r="M43" s="41">
        <f>IF($A43&lt;&gt;"",L43/$B43*100,"")</f>
        <v>0</v>
      </c>
      <c r="N43" s="145"/>
      <c r="O43" s="145"/>
      <c r="P43" s="41">
        <f>IF($A43&lt;&gt;"",O43/$B43*100,"")</f>
        <v>0</v>
      </c>
      <c r="Q43" s="145">
        <v>1</v>
      </c>
      <c r="R43" s="41">
        <f>IF($A43&lt;&gt;"",Q43/$B43*100,"")</f>
        <v>100</v>
      </c>
      <c r="S43" s="145"/>
      <c r="T43" s="145"/>
      <c r="U43" s="41">
        <f>IF($A43&lt;&gt;"",T43/$B43*100,"")</f>
        <v>0</v>
      </c>
      <c r="V43" s="39"/>
      <c r="W43" s="41"/>
    </row>
    <row r="44" spans="1:24" x14ac:dyDescent="0.2">
      <c r="A44" s="40" t="s">
        <v>255</v>
      </c>
      <c r="B44" s="50">
        <f>IF(A44&lt;&gt;"",E44+G44+J44+L44+O44+Q44+T44+V44,"")</f>
        <v>11</v>
      </c>
      <c r="C44" s="41">
        <f>IF(A44&lt;&gt;0,B44/$B$13*100,"")</f>
        <v>0.58479532163742687</v>
      </c>
      <c r="E44" s="145"/>
      <c r="F44" s="41">
        <f>IF($A44&lt;&gt;"",E44/$B44*100,"")</f>
        <v>0</v>
      </c>
      <c r="G44" s="145"/>
      <c r="H44" s="41">
        <f>IF($A44&lt;&gt;"",G44/$B44*100,"")</f>
        <v>0</v>
      </c>
      <c r="I44" s="145"/>
      <c r="J44" s="145"/>
      <c r="K44" s="41">
        <f>IF($A44&lt;&gt;"",J44/$B44*100,"")</f>
        <v>0</v>
      </c>
      <c r="L44" s="145"/>
      <c r="M44" s="41">
        <f>IF($A44&lt;&gt;"",L44/$B44*100,"")</f>
        <v>0</v>
      </c>
      <c r="N44" s="145"/>
      <c r="O44" s="145">
        <v>4</v>
      </c>
      <c r="P44" s="41">
        <f>IF($A44&lt;&gt;"",O44/$B44*100,"")</f>
        <v>36.363636363636367</v>
      </c>
      <c r="Q44" s="145">
        <v>3</v>
      </c>
      <c r="R44" s="41">
        <f>IF($A44&lt;&gt;"",Q44/$B44*100,"")</f>
        <v>27.27272727272727</v>
      </c>
      <c r="S44" s="145"/>
      <c r="T44" s="145">
        <v>2</v>
      </c>
      <c r="U44" s="41">
        <f>IF($A44&lt;&gt;"",T44/$B44*100,"")</f>
        <v>18.181818181818183</v>
      </c>
      <c r="V44" s="39">
        <v>2</v>
      </c>
      <c r="W44" s="41">
        <f>IF($A44&lt;&gt;"",V44/$B44*100,"")</f>
        <v>18.181818181818183</v>
      </c>
    </row>
    <row r="45" spans="1:24" x14ac:dyDescent="0.2">
      <c r="A45" s="40" t="s">
        <v>254</v>
      </c>
      <c r="B45" s="50">
        <f>IF(A45&lt;&gt;"",E45+G45+J45+L45+O45+Q45+T45+V45,"")</f>
        <v>11</v>
      </c>
      <c r="C45" s="41">
        <f>IF(A45&lt;&gt;0,B45/$B$13*100,"")</f>
        <v>0.58479532163742687</v>
      </c>
      <c r="E45" s="145"/>
      <c r="F45" s="41">
        <f>IF($A45&lt;&gt;"",E45/$B45*100,"")</f>
        <v>0</v>
      </c>
      <c r="G45" s="145"/>
      <c r="H45" s="41">
        <f>IF($A45&lt;&gt;"",G45/$B45*100,"")</f>
        <v>0</v>
      </c>
      <c r="I45" s="145"/>
      <c r="J45" s="145">
        <v>1</v>
      </c>
      <c r="K45" s="41">
        <f>IF($A45&lt;&gt;"",J45/$B45*100,"")</f>
        <v>9.0909090909090917</v>
      </c>
      <c r="L45" s="145">
        <v>1</v>
      </c>
      <c r="M45" s="41">
        <f>IF($A45&lt;&gt;"",L45/$B45*100,"")</f>
        <v>9.0909090909090917</v>
      </c>
      <c r="N45" s="145"/>
      <c r="O45" s="145">
        <v>1</v>
      </c>
      <c r="P45" s="41">
        <f>IF($A45&lt;&gt;"",O45/$B45*100,"")</f>
        <v>9.0909090909090917</v>
      </c>
      <c r="Q45" s="145"/>
      <c r="R45" s="41">
        <f>IF($A45&lt;&gt;"",Q45/$B45*100,"")</f>
        <v>0</v>
      </c>
      <c r="S45" s="145"/>
      <c r="T45" s="145">
        <v>6</v>
      </c>
      <c r="U45" s="41">
        <f>IF($A45&lt;&gt;"",T45/$B45*100,"")</f>
        <v>54.54545454545454</v>
      </c>
      <c r="V45" s="39">
        <v>2</v>
      </c>
      <c r="W45" s="41">
        <f>IF($A45&lt;&gt;"",V45/$B45*100,"")</f>
        <v>18.181818181818183</v>
      </c>
    </row>
    <row r="46" spans="1:24" x14ac:dyDescent="0.2">
      <c r="A46" s="40" t="s">
        <v>310</v>
      </c>
      <c r="B46" s="50">
        <f>IF(A46&lt;&gt;"",E46+G46+J46+L46+O46+Q46+T46+V46,"")</f>
        <v>24</v>
      </c>
      <c r="C46" s="41">
        <f>IF(A46&lt;&gt;0,B46/$B$13*100,"")</f>
        <v>1.2759170653907497</v>
      </c>
      <c r="E46" s="145">
        <v>6</v>
      </c>
      <c r="F46" s="41">
        <f>IF($A46&lt;&gt;"",E46/$B46*100,"")</f>
        <v>25</v>
      </c>
      <c r="G46" s="145">
        <v>3</v>
      </c>
      <c r="H46" s="41">
        <f>IF($A46&lt;&gt;"",G46/$B46*100,"")</f>
        <v>12.5</v>
      </c>
      <c r="I46" s="145"/>
      <c r="J46" s="145">
        <v>2</v>
      </c>
      <c r="K46" s="41">
        <f>IF($A46&lt;&gt;"",J46/$B46*100,"")</f>
        <v>8.3333333333333321</v>
      </c>
      <c r="L46" s="145">
        <v>1</v>
      </c>
      <c r="M46" s="41">
        <f>IF($A46&lt;&gt;"",L46/$B46*100,"")</f>
        <v>4.1666666666666661</v>
      </c>
      <c r="N46" s="145"/>
      <c r="O46" s="145"/>
      <c r="P46" s="41">
        <f>IF($A46&lt;&gt;"",O46/$B46*100,"")</f>
        <v>0</v>
      </c>
      <c r="Q46" s="145">
        <v>2</v>
      </c>
      <c r="R46" s="41">
        <f>IF($A46&lt;&gt;"",Q46/$B46*100,"")</f>
        <v>8.3333333333333321</v>
      </c>
      <c r="S46" s="145"/>
      <c r="T46" s="145">
        <v>6</v>
      </c>
      <c r="U46" s="41">
        <f>IF($A46&lt;&gt;"",T46/$B46*100,"")</f>
        <v>25</v>
      </c>
      <c r="V46" s="39">
        <v>4</v>
      </c>
      <c r="W46" s="41">
        <f>IF($A46&lt;&gt;"",V46/$B46*100,"")</f>
        <v>16.666666666666664</v>
      </c>
    </row>
    <row r="47" spans="1:24" x14ac:dyDescent="0.2">
      <c r="A47" s="40" t="s">
        <v>252</v>
      </c>
      <c r="B47" s="50">
        <f>IF(A47&lt;&gt;"",E47+G47+J47+L47+O47+Q47+T47+V47,"")</f>
        <v>11</v>
      </c>
      <c r="C47" s="41">
        <f>IF(A47&lt;&gt;0,B47/$B$13*100,"")</f>
        <v>0.58479532163742687</v>
      </c>
      <c r="E47" s="145"/>
      <c r="F47" s="41">
        <f>IF($A47&lt;&gt;"",E47/$B47*100,"")</f>
        <v>0</v>
      </c>
      <c r="G47" s="145"/>
      <c r="H47" s="41">
        <f>IF($A47&lt;&gt;"",G47/$B47*100,"")</f>
        <v>0</v>
      </c>
      <c r="I47" s="145"/>
      <c r="J47" s="145"/>
      <c r="K47" s="41">
        <f>IF($A47&lt;&gt;"",J47/$B47*100,"")</f>
        <v>0</v>
      </c>
      <c r="L47" s="145"/>
      <c r="M47" s="41">
        <f>IF($A47&lt;&gt;"",L47/$B47*100,"")</f>
        <v>0</v>
      </c>
      <c r="N47" s="145"/>
      <c r="O47" s="145">
        <v>2</v>
      </c>
      <c r="P47" s="41">
        <f>IF($A47&lt;&gt;"",O47/$B47*100,"")</f>
        <v>18.181818181818183</v>
      </c>
      <c r="Q47" s="145">
        <v>3</v>
      </c>
      <c r="R47" s="41">
        <f>IF($A47&lt;&gt;"",Q47/$B47*100,"")</f>
        <v>27.27272727272727</v>
      </c>
      <c r="S47" s="145"/>
      <c r="T47" s="145">
        <v>3</v>
      </c>
      <c r="U47" s="41">
        <f>IF($A47&lt;&gt;"",T47/$B47*100,"")</f>
        <v>27.27272727272727</v>
      </c>
      <c r="V47" s="39">
        <v>3</v>
      </c>
      <c r="W47" s="41">
        <f>IF($A47&lt;&gt;"",V47/$B47*100,"")</f>
        <v>27.27272727272727</v>
      </c>
    </row>
    <row r="48" spans="1:24" ht="6.75" customHeight="1" x14ac:dyDescent="0.2">
      <c r="B48" s="50" t="str">
        <f>IF(A48&lt;&gt;"",E48+G48+J48+L48+O48+Q48+T48+V48,"")</f>
        <v/>
      </c>
      <c r="C48" s="41" t="str">
        <f>IF(A48&lt;&gt;0,B48/$B$13*100,"")</f>
        <v/>
      </c>
      <c r="E48" s="147"/>
      <c r="F48" s="41" t="str">
        <f>IF($A48&lt;&gt;"",E48/$B48*100,"")</f>
        <v/>
      </c>
      <c r="G48" s="147"/>
      <c r="H48" s="41" t="str">
        <f>IF($A48&lt;&gt;"",G48/$B48*100,"")</f>
        <v/>
      </c>
      <c r="I48" s="147"/>
      <c r="J48" s="147"/>
      <c r="K48" s="41" t="str">
        <f>IF($A48&lt;&gt;"",J48/$B48*100,"")</f>
        <v/>
      </c>
      <c r="L48" s="147"/>
      <c r="M48" s="41" t="str">
        <f>IF($A48&lt;&gt;"",L48/$B48*100,"")</f>
        <v/>
      </c>
      <c r="N48" s="147"/>
      <c r="O48" s="145"/>
      <c r="P48" s="41" t="str">
        <f>IF($A48&lt;&gt;"",O48/$B48*100,"")</f>
        <v/>
      </c>
      <c r="Q48" s="145"/>
      <c r="R48" s="41" t="str">
        <f>IF($A48&lt;&gt;"",Q48/$B48*100,"")</f>
        <v/>
      </c>
      <c r="S48" s="147"/>
      <c r="T48" s="147"/>
      <c r="U48" s="41" t="str">
        <f>IF($A48&lt;&gt;"",T48/$B48*100,"")</f>
        <v/>
      </c>
      <c r="V48" s="39"/>
      <c r="W48" s="41" t="str">
        <f>IF($A48&lt;&gt;"",V48/$B48*100,"")</f>
        <v/>
      </c>
    </row>
    <row r="49" spans="1:23" x14ac:dyDescent="0.2">
      <c r="A49" s="40" t="s">
        <v>349</v>
      </c>
      <c r="B49" s="50">
        <f>IF(A49&lt;&gt;"",E49+G49+J49+L49+O49+Q49+T49+V49,"")</f>
        <v>23</v>
      </c>
      <c r="C49" s="41">
        <f>IF(A49&lt;&gt;0,B49/$B$13*100,"")</f>
        <v>1.2227538543328018</v>
      </c>
      <c r="E49" s="145"/>
      <c r="F49" s="41">
        <f>IF($A49&lt;&gt;"",E49/$B49*100,"")</f>
        <v>0</v>
      </c>
      <c r="G49" s="145"/>
      <c r="H49" s="41">
        <f>IF($A49&lt;&gt;"",G49/$B49*100,"")</f>
        <v>0</v>
      </c>
      <c r="I49" s="145"/>
      <c r="J49" s="145">
        <v>1</v>
      </c>
      <c r="K49" s="41">
        <f>IF($A49&lt;&gt;"",J49/$B49*100,"")</f>
        <v>4.3478260869565215</v>
      </c>
      <c r="L49" s="145"/>
      <c r="M49" s="41">
        <f>IF($A49&lt;&gt;"",L49/$B49*100,"")</f>
        <v>0</v>
      </c>
      <c r="N49" s="145"/>
      <c r="O49" s="145">
        <v>4</v>
      </c>
      <c r="P49" s="41">
        <f>IF($A49&lt;&gt;"",O49/$B49*100,"")</f>
        <v>17.391304347826086</v>
      </c>
      <c r="Q49" s="145">
        <v>2</v>
      </c>
      <c r="R49" s="41">
        <f>IF($A49&lt;&gt;"",Q49/$B49*100,"")</f>
        <v>8.695652173913043</v>
      </c>
      <c r="S49" s="145"/>
      <c r="T49" s="145">
        <v>12</v>
      </c>
      <c r="U49" s="41">
        <f>IF($A49&lt;&gt;"",T49/$B49*100,"")</f>
        <v>52.173913043478258</v>
      </c>
      <c r="V49" s="39">
        <v>4</v>
      </c>
      <c r="W49" s="41">
        <f>IF($A49&lt;&gt;"",V49/$B49*100,"")</f>
        <v>17.391304347826086</v>
      </c>
    </row>
    <row r="50" spans="1:23" ht="6.75" customHeight="1" x14ac:dyDescent="0.2">
      <c r="B50" s="50" t="str">
        <f>IF(A50&lt;&gt;"",E50+G50+J50+L50+O50+Q50+T50+V50,"")</f>
        <v/>
      </c>
      <c r="C50" s="41" t="str">
        <f>IF(A50&lt;&gt;0,B50/$B$13*100,"")</f>
        <v/>
      </c>
      <c r="E50" s="50"/>
      <c r="F50" s="41" t="str">
        <f>IF($A50&lt;&gt;"",E50/$B50*100,"")</f>
        <v/>
      </c>
      <c r="H50" s="41" t="str">
        <f>IF($A50&lt;&gt;"",G50/$B50*100,"")</f>
        <v/>
      </c>
      <c r="J50" s="50"/>
      <c r="K50" s="41" t="str">
        <f>IF($A50&lt;&gt;"",J50/$B50*100,"")</f>
        <v/>
      </c>
      <c r="L50" s="50"/>
      <c r="M50" s="41" t="str">
        <f>IF($A50&lt;&gt;"",L50/$B50*100,"")</f>
        <v/>
      </c>
      <c r="O50" s="50"/>
      <c r="P50" s="41" t="str">
        <f>IF($A50&lt;&gt;"",O50/$B50*100,"")</f>
        <v/>
      </c>
      <c r="Q50" s="50"/>
      <c r="R50" s="41" t="str">
        <f>IF($A50&lt;&gt;"",Q50/$B50*100,"")</f>
        <v/>
      </c>
      <c r="T50" s="50"/>
      <c r="U50" s="41" t="str">
        <f>IF($A50&lt;&gt;"",T50/$B50*100,"")</f>
        <v/>
      </c>
      <c r="V50" s="50"/>
      <c r="W50" s="41" t="str">
        <f>IF($A50&lt;&gt;"",V50/$B50*100,"")</f>
        <v/>
      </c>
    </row>
    <row r="51" spans="1:23" x14ac:dyDescent="0.2">
      <c r="A51" s="40" t="s">
        <v>250</v>
      </c>
      <c r="B51" s="50">
        <f>IF(A51&lt;&gt;"",E51+G51+J51+L51+O51+Q51+T51+V51,"")</f>
        <v>158</v>
      </c>
      <c r="C51" s="41">
        <f>IF(A51&lt;&gt;0,B51/$B$13*100,"")</f>
        <v>8.3997873471557689</v>
      </c>
      <c r="E51" s="50">
        <f>SUM(E52:E60)</f>
        <v>2</v>
      </c>
      <c r="F51" s="41">
        <f>IF($A51&lt;&gt;"",E51/$B51*100,"")</f>
        <v>1.2658227848101267</v>
      </c>
      <c r="G51" s="50">
        <f>SUM(G52:G60)</f>
        <v>0</v>
      </c>
      <c r="H51" s="41">
        <f>IF($A51&lt;&gt;"",G51/$B51*100,"")</f>
        <v>0</v>
      </c>
      <c r="J51" s="50">
        <f>SUM(J52:J60)</f>
        <v>10</v>
      </c>
      <c r="K51" s="41">
        <f>IF($A51&lt;&gt;"",J51/$B51*100,"")</f>
        <v>6.3291139240506329</v>
      </c>
      <c r="L51" s="50">
        <f>SUM(L52:L60)</f>
        <v>11</v>
      </c>
      <c r="M51" s="41">
        <f>IF($A51&lt;&gt;"",L51/$B51*100,"")</f>
        <v>6.962025316455696</v>
      </c>
      <c r="O51" s="50">
        <f>SUM(O52:O60)</f>
        <v>24</v>
      </c>
      <c r="P51" s="41">
        <f>IF($A51&lt;&gt;"",O51/$B51*100,"")</f>
        <v>15.18987341772152</v>
      </c>
      <c r="Q51" s="50">
        <f>SUM(Q52:Q60)</f>
        <v>28</v>
      </c>
      <c r="R51" s="41">
        <f>IF($A51&lt;&gt;"",Q51/$B51*100,"")</f>
        <v>17.721518987341771</v>
      </c>
      <c r="T51" s="50">
        <f>SUM(T52:T60)</f>
        <v>51</v>
      </c>
      <c r="U51" s="41">
        <f>IF($A51&lt;&gt;"",T51/$B51*100,"")</f>
        <v>32.278481012658226</v>
      </c>
      <c r="V51" s="50">
        <f>SUM(V52:V60)</f>
        <v>32</v>
      </c>
      <c r="W51" s="41">
        <f>IF($A51&lt;&gt;"",V51/$B51*100,"")</f>
        <v>20.253164556962027</v>
      </c>
    </row>
    <row r="52" spans="1:23" ht="12.75" hidden="1" customHeight="1" x14ac:dyDescent="0.2">
      <c r="A52" s="40" t="s">
        <v>249</v>
      </c>
      <c r="B52" s="50">
        <f>IF(A52&lt;&gt;"",E52+G52+J52+L52+O52+Q52+T52+V52,"")</f>
        <v>0</v>
      </c>
      <c r="C52" s="41">
        <f>IF(A52&lt;&gt;0,B52/$B$13*100,"")</f>
        <v>0</v>
      </c>
      <c r="E52" s="39"/>
      <c r="F52" s="41" t="e">
        <f>IF($A52&lt;&gt;"",E52/$B52*100,"")</f>
        <v>#DIV/0!</v>
      </c>
      <c r="G52" s="39"/>
      <c r="H52" s="41" t="e">
        <f>IF($A52&lt;&gt;"",G52/$B52*100,"")</f>
        <v>#DIV/0!</v>
      </c>
      <c r="I52" s="39"/>
      <c r="J52" s="39"/>
      <c r="K52" s="41" t="e">
        <f>IF($A52&lt;&gt;"",J52/$B52*100,"")</f>
        <v>#DIV/0!</v>
      </c>
      <c r="L52" s="39"/>
      <c r="M52" s="41" t="e">
        <f>IF($A52&lt;&gt;"",L52/$B52*100,"")</f>
        <v>#DIV/0!</v>
      </c>
      <c r="N52" s="39"/>
      <c r="O52" s="39"/>
      <c r="P52" s="41" t="e">
        <f>IF($A52&lt;&gt;"",O52/$B52*100,"")</f>
        <v>#DIV/0!</v>
      </c>
      <c r="Q52" s="39"/>
      <c r="R52" s="41" t="e">
        <f>IF($A52&lt;&gt;"",Q52/$B52*100,"")</f>
        <v>#DIV/0!</v>
      </c>
      <c r="S52" s="39"/>
      <c r="T52" s="39"/>
      <c r="U52" s="41" t="e">
        <f>IF($A52&lt;&gt;"",T52/$B52*100,"")</f>
        <v>#DIV/0!</v>
      </c>
      <c r="V52" s="39"/>
      <c r="W52" s="41" t="e">
        <f>IF($A52&lt;&gt;"",V52/$B52*100,"")</f>
        <v>#DIV/0!</v>
      </c>
    </row>
    <row r="53" spans="1:23" x14ac:dyDescent="0.2">
      <c r="A53" s="40" t="s">
        <v>248</v>
      </c>
      <c r="B53" s="50">
        <f>IF(A53&lt;&gt;"",E53+G53+J53+L53+O53+Q53+T53+V53,"")</f>
        <v>14</v>
      </c>
      <c r="C53" s="41">
        <f>IF(A53&lt;&gt;0,B53/$B$13*100,"")</f>
        <v>0.74428495481127055</v>
      </c>
      <c r="E53" s="145"/>
      <c r="F53" s="41">
        <f>IF($A53&lt;&gt;"",E53/$B53*100,"")</f>
        <v>0</v>
      </c>
      <c r="G53" s="145"/>
      <c r="H53" s="41">
        <f>IF($A53&lt;&gt;"",G53/$B53*100,"")</f>
        <v>0</v>
      </c>
      <c r="I53" s="145"/>
      <c r="J53" s="145">
        <v>2</v>
      </c>
      <c r="K53" s="41">
        <f>IF($A53&lt;&gt;"",J53/$B53*100,"")</f>
        <v>14.285714285714285</v>
      </c>
      <c r="L53" s="145"/>
      <c r="M53" s="41">
        <f>IF($A53&lt;&gt;"",L53/$B53*100,"")</f>
        <v>0</v>
      </c>
      <c r="N53" s="145"/>
      <c r="O53" s="145"/>
      <c r="P53" s="41">
        <f>IF($A53&lt;&gt;"",O53/$B53*100,"")</f>
        <v>0</v>
      </c>
      <c r="Q53" s="145">
        <v>3</v>
      </c>
      <c r="R53" s="41">
        <f>IF($A53&lt;&gt;"",Q53/$B53*100,"")</f>
        <v>21.428571428571427</v>
      </c>
      <c r="S53" s="145"/>
      <c r="T53" s="145">
        <v>6</v>
      </c>
      <c r="U53" s="41">
        <f>IF($A53&lt;&gt;"",T53/$B53*100,"")</f>
        <v>42.857142857142854</v>
      </c>
      <c r="V53" s="39">
        <v>3</v>
      </c>
      <c r="W53" s="41">
        <f>IF($A53&lt;&gt;"",V53/$B53*100,"")</f>
        <v>21.428571428571427</v>
      </c>
    </row>
    <row r="54" spans="1:23" x14ac:dyDescent="0.2">
      <c r="A54" s="40" t="s">
        <v>247</v>
      </c>
      <c r="B54" s="50">
        <f>IF(A54&lt;&gt;"",E54+G54+J54+L54+O54+Q54+T54+V54,"")</f>
        <v>19</v>
      </c>
      <c r="C54" s="41">
        <f>IF(A54&lt;&gt;0,B54/$B$13*100,"")</f>
        <v>1.0101010101010102</v>
      </c>
      <c r="E54" s="145"/>
      <c r="F54" s="41">
        <f>IF($A54&lt;&gt;"",E54/$B54*100,"")</f>
        <v>0</v>
      </c>
      <c r="G54" s="145"/>
      <c r="H54" s="41">
        <f>IF($A54&lt;&gt;"",G54/$B54*100,"")</f>
        <v>0</v>
      </c>
      <c r="I54" s="145"/>
      <c r="J54" s="145">
        <v>1</v>
      </c>
      <c r="K54" s="41">
        <f>IF($A54&lt;&gt;"",J54/$B54*100,"")</f>
        <v>5.2631578947368416</v>
      </c>
      <c r="L54" s="145"/>
      <c r="M54" s="41">
        <f>IF($A54&lt;&gt;"",L54/$B54*100,"")</f>
        <v>0</v>
      </c>
      <c r="N54" s="145"/>
      <c r="O54" s="145">
        <v>2</v>
      </c>
      <c r="P54" s="41">
        <f>IF($A54&lt;&gt;"",O54/$B54*100,"")</f>
        <v>10.526315789473683</v>
      </c>
      <c r="Q54" s="145">
        <v>1</v>
      </c>
      <c r="R54" s="41">
        <f>IF($A54&lt;&gt;"",Q54/$B54*100,"")</f>
        <v>5.2631578947368416</v>
      </c>
      <c r="S54" s="145"/>
      <c r="T54" s="145">
        <v>10</v>
      </c>
      <c r="U54" s="41">
        <f>IF($A54&lt;&gt;"",T54/$B54*100,"")</f>
        <v>52.631578947368418</v>
      </c>
      <c r="V54" s="39">
        <v>5</v>
      </c>
      <c r="W54" s="41">
        <f>IF($A54&lt;&gt;"",V54/$B54*100,"")</f>
        <v>26.315789473684209</v>
      </c>
    </row>
    <row r="55" spans="1:23" x14ac:dyDescent="0.2">
      <c r="A55" s="40" t="s">
        <v>246</v>
      </c>
      <c r="B55" s="50">
        <f>IF(A55&lt;&gt;"",E55+G55+J55+L55+O55+Q55+T55+V55,"")</f>
        <v>27</v>
      </c>
      <c r="C55" s="41">
        <f>IF(A55&lt;&gt;0,B55/$B$13*100,"")</f>
        <v>1.4354066985645932</v>
      </c>
      <c r="E55" s="145"/>
      <c r="F55" s="41">
        <f>IF($A55&lt;&gt;"",E55/$B55*100,"")</f>
        <v>0</v>
      </c>
      <c r="G55" s="145"/>
      <c r="H55" s="41">
        <f>IF($A55&lt;&gt;"",G55/$B55*100,"")</f>
        <v>0</v>
      </c>
      <c r="I55" s="145"/>
      <c r="J55" s="145"/>
      <c r="K55" s="41">
        <f>IF($A55&lt;&gt;"",J55/$B55*100,"")</f>
        <v>0</v>
      </c>
      <c r="L55" s="145">
        <v>4</v>
      </c>
      <c r="M55" s="41">
        <f>IF($A55&lt;&gt;"",L55/$B55*100,"")</f>
        <v>14.814814814814813</v>
      </c>
      <c r="N55" s="145"/>
      <c r="O55" s="145">
        <v>5</v>
      </c>
      <c r="P55" s="41">
        <f>IF($A55&lt;&gt;"",O55/$B55*100,"")</f>
        <v>18.518518518518519</v>
      </c>
      <c r="Q55" s="145">
        <v>8</v>
      </c>
      <c r="R55" s="41">
        <f>IF($A55&lt;&gt;"",Q55/$B55*100,"")</f>
        <v>29.629629629629626</v>
      </c>
      <c r="S55" s="145"/>
      <c r="T55" s="145">
        <v>5</v>
      </c>
      <c r="U55" s="41">
        <f>IF($A55&lt;&gt;"",T55/$B55*100,"")</f>
        <v>18.518518518518519</v>
      </c>
      <c r="V55" s="39">
        <v>5</v>
      </c>
      <c r="W55" s="41">
        <f>IF($A55&lt;&gt;"",V55/$B55*100,"")</f>
        <v>18.518518518518519</v>
      </c>
    </row>
    <row r="56" spans="1:23" x14ac:dyDescent="0.2">
      <c r="A56" s="40" t="s">
        <v>245</v>
      </c>
      <c r="B56" s="50">
        <f>IF(A56&lt;&gt;"",E56+G56+J56+L56+O56+Q56+T56+V56,"")</f>
        <v>23</v>
      </c>
      <c r="C56" s="41">
        <f>IF(A56&lt;&gt;0,B56/$B$13*100,"")</f>
        <v>1.2227538543328018</v>
      </c>
      <c r="E56" s="145"/>
      <c r="F56" s="41">
        <f>IF($A56&lt;&gt;"",E56/$B56*100,"")</f>
        <v>0</v>
      </c>
      <c r="G56" s="145"/>
      <c r="H56" s="41">
        <f>IF($A56&lt;&gt;"",G56/$B56*100,"")</f>
        <v>0</v>
      </c>
      <c r="I56" s="145"/>
      <c r="J56" s="145">
        <v>1</v>
      </c>
      <c r="K56" s="41">
        <f>IF($A56&lt;&gt;"",J56/$B56*100,"")</f>
        <v>4.3478260869565215</v>
      </c>
      <c r="L56" s="145">
        <v>1</v>
      </c>
      <c r="M56" s="41">
        <f>IF($A56&lt;&gt;"",L56/$B56*100,"")</f>
        <v>4.3478260869565215</v>
      </c>
      <c r="N56" s="145"/>
      <c r="O56" s="145">
        <v>3</v>
      </c>
      <c r="P56" s="41">
        <f>IF($A56&lt;&gt;"",O56/$B56*100,"")</f>
        <v>13.043478260869565</v>
      </c>
      <c r="Q56" s="145">
        <v>2</v>
      </c>
      <c r="R56" s="41">
        <f>IF($A56&lt;&gt;"",Q56/$B56*100,"")</f>
        <v>8.695652173913043</v>
      </c>
      <c r="S56" s="145"/>
      <c r="T56" s="145">
        <v>10</v>
      </c>
      <c r="U56" s="41">
        <f>IF($A56&lt;&gt;"",T56/$B56*100,"")</f>
        <v>43.478260869565219</v>
      </c>
      <c r="V56" s="39">
        <v>6</v>
      </c>
      <c r="W56" s="41">
        <f>IF($A56&lt;&gt;"",V56/$B56*100,"")</f>
        <v>26.086956521739129</v>
      </c>
    </row>
    <row r="57" spans="1:23" x14ac:dyDescent="0.2">
      <c r="A57" s="40" t="s">
        <v>244</v>
      </c>
      <c r="B57" s="50">
        <f>IF(A57&lt;&gt;"",E57+G57+J57+L57+O57+Q57+T57+V57,"")</f>
        <v>24</v>
      </c>
      <c r="C57" s="41">
        <f>IF(A57&lt;&gt;0,B57/$B$13*100,"")</f>
        <v>1.2759170653907497</v>
      </c>
      <c r="E57" s="145">
        <v>1</v>
      </c>
      <c r="F57" s="41">
        <f>IF($A57&lt;&gt;"",E57/$B57*100,"")</f>
        <v>4.1666666666666661</v>
      </c>
      <c r="G57" s="145"/>
      <c r="H57" s="41">
        <f>IF($A57&lt;&gt;"",G57/$B57*100,"")</f>
        <v>0</v>
      </c>
      <c r="I57" s="145"/>
      <c r="J57" s="145"/>
      <c r="K57" s="41">
        <f>IF($A57&lt;&gt;"",J57/$B57*100,"")</f>
        <v>0</v>
      </c>
      <c r="L57" s="145">
        <v>1</v>
      </c>
      <c r="M57" s="41">
        <f>IF($A57&lt;&gt;"",L57/$B57*100,"")</f>
        <v>4.1666666666666661</v>
      </c>
      <c r="N57" s="145"/>
      <c r="O57" s="145">
        <v>6</v>
      </c>
      <c r="P57" s="41">
        <f>IF($A57&lt;&gt;"",O57/$B57*100,"")</f>
        <v>25</v>
      </c>
      <c r="Q57" s="145"/>
      <c r="R57" s="41">
        <f>IF($A57&lt;&gt;"",Q57/$B57*100,"")</f>
        <v>0</v>
      </c>
      <c r="S57" s="145"/>
      <c r="T57" s="145">
        <v>11</v>
      </c>
      <c r="U57" s="41">
        <f>IF($A57&lt;&gt;"",T57/$B57*100,"")</f>
        <v>45.833333333333329</v>
      </c>
      <c r="V57" s="39">
        <v>5</v>
      </c>
      <c r="W57" s="41">
        <f>IF($A57&lt;&gt;"",V57/$B57*100,"")</f>
        <v>20.833333333333336</v>
      </c>
    </row>
    <row r="58" spans="1:23" x14ac:dyDescent="0.2">
      <c r="A58" s="40" t="s">
        <v>243</v>
      </c>
      <c r="B58" s="50">
        <f>IF(A58&lt;&gt;"",E58+G58+J58+L58+O58+Q58+T58+V58,"")</f>
        <v>18</v>
      </c>
      <c r="C58" s="41">
        <f>IF(A58&lt;&gt;0,B58/$B$13*100,"")</f>
        <v>0.9569377990430622</v>
      </c>
      <c r="E58" s="145">
        <v>1</v>
      </c>
      <c r="F58" s="41">
        <f>IF($A58&lt;&gt;"",E58/$B58*100,"")</f>
        <v>5.5555555555555554</v>
      </c>
      <c r="G58" s="145"/>
      <c r="H58" s="41">
        <f>IF($A58&lt;&gt;"",G58/$B58*100,"")</f>
        <v>0</v>
      </c>
      <c r="I58" s="145"/>
      <c r="J58" s="145">
        <v>2</v>
      </c>
      <c r="K58" s="41">
        <f>IF($A58&lt;&gt;"",J58/$B58*100,"")</f>
        <v>11.111111111111111</v>
      </c>
      <c r="L58" s="145">
        <v>1</v>
      </c>
      <c r="M58" s="41">
        <f>IF($A58&lt;&gt;"",L58/$B58*100,"")</f>
        <v>5.5555555555555554</v>
      </c>
      <c r="N58" s="145"/>
      <c r="O58" s="145">
        <v>5</v>
      </c>
      <c r="P58" s="41">
        <f>IF($A58&lt;&gt;"",O58/$B58*100,"")</f>
        <v>27.777777777777779</v>
      </c>
      <c r="Q58" s="145">
        <v>4</v>
      </c>
      <c r="R58" s="41">
        <f>IF($A58&lt;&gt;"",Q58/$B58*100,"")</f>
        <v>22.222222222222221</v>
      </c>
      <c r="S58" s="145"/>
      <c r="T58" s="145">
        <v>3</v>
      </c>
      <c r="U58" s="41">
        <f>IF($A58&lt;&gt;"",T58/$B58*100,"")</f>
        <v>16.666666666666664</v>
      </c>
      <c r="V58" s="39">
        <v>2</v>
      </c>
      <c r="W58" s="41">
        <f>IF($A58&lt;&gt;"",V58/$B58*100,"")</f>
        <v>11.111111111111111</v>
      </c>
    </row>
    <row r="59" spans="1:23" x14ac:dyDescent="0.2">
      <c r="A59" s="40" t="s">
        <v>242</v>
      </c>
      <c r="B59" s="50">
        <f>IF(A59&lt;&gt;"",E59+G59+J59+L59+O59+Q59+T59+V59,"")</f>
        <v>20</v>
      </c>
      <c r="C59" s="41">
        <f>IF(A59&lt;&gt;0,B59/$B$13*100,"")</f>
        <v>1.063264221158958</v>
      </c>
      <c r="E59" s="145"/>
      <c r="F59" s="41">
        <f>IF($A59&lt;&gt;"",E59/$B59*100,"")</f>
        <v>0</v>
      </c>
      <c r="G59" s="145"/>
      <c r="H59" s="41">
        <f>IF($A59&lt;&gt;"",G59/$B59*100,"")</f>
        <v>0</v>
      </c>
      <c r="I59" s="145"/>
      <c r="J59" s="145">
        <v>2</v>
      </c>
      <c r="K59" s="41">
        <f>IF($A59&lt;&gt;"",J59/$B59*100,"")</f>
        <v>10</v>
      </c>
      <c r="L59" s="145">
        <v>3</v>
      </c>
      <c r="M59" s="41">
        <f>IF($A59&lt;&gt;"",L59/$B59*100,"")</f>
        <v>15</v>
      </c>
      <c r="N59" s="145"/>
      <c r="O59" s="145">
        <v>2</v>
      </c>
      <c r="P59" s="41">
        <f>IF($A59&lt;&gt;"",O59/$B59*100,"")</f>
        <v>10</v>
      </c>
      <c r="Q59" s="145">
        <v>4</v>
      </c>
      <c r="R59" s="41">
        <f>IF($A59&lt;&gt;"",Q59/$B59*100,"")</f>
        <v>20</v>
      </c>
      <c r="S59" s="145"/>
      <c r="T59" s="145">
        <v>5</v>
      </c>
      <c r="U59" s="41">
        <f>IF($A59&lt;&gt;"",T59/$B59*100,"")</f>
        <v>25</v>
      </c>
      <c r="V59" s="39">
        <v>4</v>
      </c>
      <c r="W59" s="41">
        <f>IF($A59&lt;&gt;"",V59/$B59*100,"")</f>
        <v>20</v>
      </c>
    </row>
    <row r="60" spans="1:23" x14ac:dyDescent="0.2">
      <c r="A60" s="40" t="s">
        <v>241</v>
      </c>
      <c r="B60" s="50">
        <f>IF(A60&lt;&gt;"",E60+G60+J60+L60+O60+Q60+T60+V60,"")</f>
        <v>13</v>
      </c>
      <c r="C60" s="41">
        <f>IF(A60&lt;&gt;0,B60/$B$13*100,"")</f>
        <v>0.69112174375332269</v>
      </c>
      <c r="E60" s="145"/>
      <c r="F60" s="41">
        <f>IF($A60&lt;&gt;"",E60/$B60*100,"")</f>
        <v>0</v>
      </c>
      <c r="G60" s="145"/>
      <c r="H60" s="41">
        <f>IF($A60&lt;&gt;"",G60/$B60*100,"")</f>
        <v>0</v>
      </c>
      <c r="I60" s="145"/>
      <c r="J60" s="145">
        <v>2</v>
      </c>
      <c r="K60" s="41">
        <f>IF($A60&lt;&gt;"",J60/$B60*100,"")</f>
        <v>15.384615384615385</v>
      </c>
      <c r="L60" s="145">
        <v>1</v>
      </c>
      <c r="M60" s="41">
        <f>IF($A60&lt;&gt;"",L60/$B60*100,"")</f>
        <v>7.6923076923076925</v>
      </c>
      <c r="N60" s="145"/>
      <c r="O60" s="145">
        <v>1</v>
      </c>
      <c r="P60" s="41">
        <f>IF($A60&lt;&gt;"",O60/$B60*100,"")</f>
        <v>7.6923076923076925</v>
      </c>
      <c r="Q60" s="145">
        <v>6</v>
      </c>
      <c r="R60" s="41">
        <f>IF($A60&lt;&gt;"",Q60/$B60*100,"")</f>
        <v>46.153846153846153</v>
      </c>
      <c r="S60" s="145"/>
      <c r="T60" s="145">
        <v>1</v>
      </c>
      <c r="U60" s="41">
        <f>IF($A60&lt;&gt;"",T60/$B60*100,"")</f>
        <v>7.6923076923076925</v>
      </c>
      <c r="V60" s="39">
        <v>2</v>
      </c>
      <c r="W60" s="41">
        <f>IF($A60&lt;&gt;"",V60/$B60*100,"")</f>
        <v>15.384615384615385</v>
      </c>
    </row>
    <row r="61" spans="1:23" ht="6.75" customHeight="1" x14ac:dyDescent="0.2">
      <c r="B61" s="50" t="str">
        <f>IF(A61&lt;&gt;"",E61+G61+J61+L61+O61+Q61+T61+V61,"")</f>
        <v/>
      </c>
      <c r="C61" s="41" t="str">
        <f>IF(A61&lt;&gt;0,B61/$B$13*100,"")</f>
        <v/>
      </c>
      <c r="E61" s="50"/>
      <c r="F61" s="41" t="str">
        <f>IF($A61&lt;&gt;"",E61/$B61*100,"")</f>
        <v/>
      </c>
      <c r="H61" s="41" t="str">
        <f>IF($A61&lt;&gt;"",G61/$B61*100,"")</f>
        <v/>
      </c>
      <c r="J61" s="50"/>
      <c r="K61" s="41" t="str">
        <f>IF($A61&lt;&gt;"",J61/$B61*100,"")</f>
        <v/>
      </c>
      <c r="L61" s="50"/>
      <c r="M61" s="41" t="str">
        <f>IF($A61&lt;&gt;"",L61/$B61*100,"")</f>
        <v/>
      </c>
      <c r="O61" s="50"/>
      <c r="P61" s="41" t="str">
        <f>IF($A61&lt;&gt;"",O61/$B61*100,"")</f>
        <v/>
      </c>
      <c r="Q61" s="50"/>
      <c r="R61" s="41" t="str">
        <f>IF($A61&lt;&gt;"",Q61/$B61*100,"")</f>
        <v/>
      </c>
      <c r="T61" s="50"/>
      <c r="U61" s="41" t="str">
        <f>IF($A61&lt;&gt;"",T61/$B61*100,"")</f>
        <v/>
      </c>
      <c r="V61" s="50"/>
      <c r="W61" s="41" t="str">
        <f>IF($A61&lt;&gt;"",V61/$B61*100,"")</f>
        <v/>
      </c>
    </row>
    <row r="62" spans="1:23" x14ac:dyDescent="0.2">
      <c r="A62" s="40" t="s">
        <v>240</v>
      </c>
      <c r="B62" s="50">
        <f>IF(A62&lt;&gt;"",E62+G62+J62+L62+O62+Q62+T62+V62,"")</f>
        <v>78</v>
      </c>
      <c r="C62" s="41">
        <f>IF(A62&lt;&gt;0,B62/$B$13*100,"")</f>
        <v>4.1467304625199359</v>
      </c>
      <c r="E62" s="50">
        <f>SUM(E63:E68)</f>
        <v>1</v>
      </c>
      <c r="F62" s="41">
        <f>IF($A62&lt;&gt;"",E62/$B62*100,"")</f>
        <v>1.2820512820512819</v>
      </c>
      <c r="G62" s="50">
        <f>SUM(G63:G68)</f>
        <v>0</v>
      </c>
      <c r="H62" s="41">
        <f>IF($A62&lt;&gt;"",G62/$B62*100,"")</f>
        <v>0</v>
      </c>
      <c r="J62" s="50">
        <f>SUM(J63:J68)</f>
        <v>6</v>
      </c>
      <c r="K62" s="41">
        <f>IF($A62&lt;&gt;"",J62/$B62*100,"")</f>
        <v>7.6923076923076925</v>
      </c>
      <c r="L62" s="50">
        <f>SUM(L63:L68)</f>
        <v>9</v>
      </c>
      <c r="M62" s="41">
        <f>IF($A62&lt;&gt;"",L62/$B62*100,"")</f>
        <v>11.538461538461538</v>
      </c>
      <c r="O62" s="50">
        <f>SUM(O63:O68)</f>
        <v>13</v>
      </c>
      <c r="P62" s="41">
        <f>IF($A62&lt;&gt;"",O62/$B62*100,"")</f>
        <v>16.666666666666664</v>
      </c>
      <c r="Q62" s="50">
        <f>SUM(Q63:Q68)</f>
        <v>16</v>
      </c>
      <c r="R62" s="41">
        <f>IF($A62&lt;&gt;"",Q62/$B62*100,"")</f>
        <v>20.512820512820511</v>
      </c>
      <c r="T62" s="42">
        <f>SUM(T63:T68)</f>
        <v>5</v>
      </c>
      <c r="U62" s="41">
        <f>IF($A62&lt;&gt;"",T62/$B62*100,"")</f>
        <v>6.4102564102564097</v>
      </c>
      <c r="V62" s="50">
        <f>SUM(V63:V68)</f>
        <v>28</v>
      </c>
      <c r="W62" s="41">
        <f>IF($A62&lt;&gt;"",V62/$B62*100,"")</f>
        <v>35.897435897435898</v>
      </c>
    </row>
    <row r="63" spans="1:23" x14ac:dyDescent="0.2">
      <c r="A63" s="40" t="s">
        <v>239</v>
      </c>
      <c r="B63" s="50">
        <f>IF(A63&lt;&gt;"",E63+G63+J63+L63+O63+Q63+T63+V63,"")</f>
        <v>2</v>
      </c>
      <c r="C63" s="41">
        <f>IF(A63&lt;&gt;0,B63/$B$13*100,"")</f>
        <v>0.10632642211589581</v>
      </c>
      <c r="E63" s="145"/>
      <c r="F63" s="41">
        <f>IF($A63&lt;&gt;"",E63/$B63*100,"")</f>
        <v>0</v>
      </c>
      <c r="G63" s="145"/>
      <c r="H63" s="41">
        <f>IF($A63&lt;&gt;"",G63/$B63*100,"")</f>
        <v>0</v>
      </c>
      <c r="I63" s="145"/>
      <c r="J63" s="145"/>
      <c r="K63" s="41">
        <f>IF($A63&lt;&gt;"",J63/$B63*100,"")</f>
        <v>0</v>
      </c>
      <c r="L63" s="145">
        <v>1</v>
      </c>
      <c r="M63" s="41">
        <f>IF($A63&lt;&gt;"",L63/$B63*100,"")</f>
        <v>50</v>
      </c>
      <c r="N63" s="145"/>
      <c r="O63" s="145"/>
      <c r="P63" s="41">
        <f>IF($A63&lt;&gt;"",O63/$B63*100,"")</f>
        <v>0</v>
      </c>
      <c r="Q63" s="145"/>
      <c r="R63" s="41">
        <f>IF($A63&lt;&gt;"",Q63/$B63*100,"")</f>
        <v>0</v>
      </c>
      <c r="S63" s="145"/>
      <c r="T63" s="145"/>
      <c r="U63" s="41">
        <f>IF($A63&lt;&gt;"",T63/$B63*100,"")</f>
        <v>0</v>
      </c>
      <c r="V63" s="39">
        <v>1</v>
      </c>
      <c r="W63" s="41">
        <f>IF($A63&lt;&gt;"",V63/$B63*100,"")</f>
        <v>50</v>
      </c>
    </row>
    <row r="64" spans="1:23" x14ac:dyDescent="0.2">
      <c r="A64" s="40" t="s">
        <v>238</v>
      </c>
      <c r="B64" s="50">
        <f>IF(A64&lt;&gt;"",E64+G64+J64+L64+O64+Q64+T64+V64,"")</f>
        <v>5</v>
      </c>
      <c r="C64" s="41">
        <f>IF(A64&lt;&gt;0,B64/$B$13*100,"")</f>
        <v>0.26581605528973951</v>
      </c>
      <c r="E64" s="145"/>
      <c r="F64" s="41">
        <f>IF($A64&lt;&gt;"",E64/$B64*100,"")</f>
        <v>0</v>
      </c>
      <c r="G64" s="145"/>
      <c r="H64" s="41">
        <f>IF($A64&lt;&gt;"",G64/$B64*100,"")</f>
        <v>0</v>
      </c>
      <c r="I64" s="145"/>
      <c r="J64" s="145"/>
      <c r="K64" s="41">
        <f>IF($A64&lt;&gt;"",J64/$B64*100,"")</f>
        <v>0</v>
      </c>
      <c r="L64" s="145">
        <v>1</v>
      </c>
      <c r="M64" s="41">
        <f>IF($A64&lt;&gt;"",L64/$B64*100,"")</f>
        <v>20</v>
      </c>
      <c r="N64" s="145"/>
      <c r="O64" s="145"/>
      <c r="P64" s="41">
        <f>IF($A64&lt;&gt;"",O64/$B64*100,"")</f>
        <v>0</v>
      </c>
      <c r="Q64" s="145">
        <v>1</v>
      </c>
      <c r="R64" s="41">
        <f>IF($A64&lt;&gt;"",Q64/$B64*100,"")</f>
        <v>20</v>
      </c>
      <c r="S64" s="145"/>
      <c r="T64" s="145"/>
      <c r="U64" s="41">
        <f>IF($A64&lt;&gt;"",T64/$B64*100,"")</f>
        <v>0</v>
      </c>
      <c r="V64" s="39">
        <v>3</v>
      </c>
      <c r="W64" s="41">
        <f>IF($A64&lt;&gt;"",V64/$B64*100,"")</f>
        <v>60</v>
      </c>
    </row>
    <row r="65" spans="1:23" x14ac:dyDescent="0.2">
      <c r="A65" s="40" t="s">
        <v>237</v>
      </c>
      <c r="B65" s="50">
        <f>IF(A65&lt;&gt;"",E65+G65+J65+L65+O65+Q65+T65+V65,"")</f>
        <v>24</v>
      </c>
      <c r="C65" s="41">
        <f>IF(A65&lt;&gt;0,B65/$B$13*100,"")</f>
        <v>1.2759170653907497</v>
      </c>
      <c r="E65" s="145"/>
      <c r="F65" s="41">
        <f>IF($A65&lt;&gt;"",E65/$B65*100,"")</f>
        <v>0</v>
      </c>
      <c r="G65" s="145"/>
      <c r="H65" s="41">
        <f>IF($A65&lt;&gt;"",G65/$B65*100,"")</f>
        <v>0</v>
      </c>
      <c r="I65" s="145"/>
      <c r="J65" s="145">
        <v>3</v>
      </c>
      <c r="K65" s="41">
        <f>IF($A65&lt;&gt;"",J65/$B65*100,"")</f>
        <v>12.5</v>
      </c>
      <c r="L65" s="145">
        <v>2</v>
      </c>
      <c r="M65" s="41">
        <f>IF($A65&lt;&gt;"",L65/$B65*100,"")</f>
        <v>8.3333333333333321</v>
      </c>
      <c r="N65" s="145"/>
      <c r="O65" s="145">
        <v>2</v>
      </c>
      <c r="P65" s="41">
        <f>IF($A65&lt;&gt;"",O65/$B65*100,"")</f>
        <v>8.3333333333333321</v>
      </c>
      <c r="Q65" s="145">
        <v>4</v>
      </c>
      <c r="R65" s="41">
        <f>IF($A65&lt;&gt;"",Q65/$B65*100,"")</f>
        <v>16.666666666666664</v>
      </c>
      <c r="S65" s="145"/>
      <c r="T65" s="145">
        <v>1</v>
      </c>
      <c r="U65" s="41">
        <f>IF($A65&lt;&gt;"",T65/$B65*100,"")</f>
        <v>4.1666666666666661</v>
      </c>
      <c r="V65" s="39">
        <v>12</v>
      </c>
      <c r="W65" s="41">
        <f>IF($A65&lt;&gt;"",V65/$B65*100,"")</f>
        <v>50</v>
      </c>
    </row>
    <row r="66" spans="1:23" x14ac:dyDescent="0.2">
      <c r="A66" s="40" t="s">
        <v>236</v>
      </c>
      <c r="B66" s="50">
        <f>IF(A66&lt;&gt;"",E66+G66+J66+L66+O66+Q66+T66+V66,"")</f>
        <v>15</v>
      </c>
      <c r="C66" s="41">
        <f>IF(A66&lt;&gt;0,B66/$B$13*100,"")</f>
        <v>0.79744816586921841</v>
      </c>
      <c r="E66" s="145"/>
      <c r="F66" s="41">
        <f>IF($A66&lt;&gt;"",E66/$B66*100,"")</f>
        <v>0</v>
      </c>
      <c r="G66" s="145"/>
      <c r="H66" s="41">
        <f>IF($A66&lt;&gt;"",G66/$B66*100,"")</f>
        <v>0</v>
      </c>
      <c r="I66" s="145"/>
      <c r="J66" s="145">
        <v>1</v>
      </c>
      <c r="K66" s="41">
        <f>IF($A66&lt;&gt;"",J66/$B66*100,"")</f>
        <v>6.666666666666667</v>
      </c>
      <c r="L66" s="145">
        <v>3</v>
      </c>
      <c r="M66" s="41">
        <f>IF($A66&lt;&gt;"",L66/$B66*100,"")</f>
        <v>20</v>
      </c>
      <c r="N66" s="145"/>
      <c r="O66" s="145">
        <v>0</v>
      </c>
      <c r="P66" s="41">
        <f>IF($A66&lt;&gt;"",O66/$B66*100,"")</f>
        <v>0</v>
      </c>
      <c r="Q66" s="145">
        <v>6</v>
      </c>
      <c r="R66" s="41">
        <f>IF($A66&lt;&gt;"",Q66/$B66*100,"")</f>
        <v>40</v>
      </c>
      <c r="S66" s="145"/>
      <c r="T66" s="145"/>
      <c r="U66" s="41">
        <f>IF($A66&lt;&gt;"",T66/$B66*100,"")</f>
        <v>0</v>
      </c>
      <c r="V66" s="39">
        <v>5</v>
      </c>
      <c r="W66" s="41">
        <f>IF($A66&lt;&gt;"",V66/$B66*100,"")</f>
        <v>33.333333333333329</v>
      </c>
    </row>
    <row r="67" spans="1:23" x14ac:dyDescent="0.2">
      <c r="A67" s="40" t="s">
        <v>235</v>
      </c>
      <c r="B67" s="50">
        <f>IF(A67&lt;&gt;"",E67+G67+J67+L67+O67+Q67+T67+V67,"")</f>
        <v>16</v>
      </c>
      <c r="C67" s="41">
        <f>IF(A67&lt;&gt;0,B67/$B$13*100,"")</f>
        <v>0.85061137692716648</v>
      </c>
      <c r="E67" s="145">
        <v>1</v>
      </c>
      <c r="F67" s="41">
        <f>IF($A67&lt;&gt;"",E67/$B67*100,"")</f>
        <v>6.25</v>
      </c>
      <c r="G67" s="145"/>
      <c r="H67" s="41">
        <f>IF($A67&lt;&gt;"",G67/$B67*100,"")</f>
        <v>0</v>
      </c>
      <c r="I67" s="145"/>
      <c r="J67" s="145">
        <v>1</v>
      </c>
      <c r="K67" s="41">
        <f>IF($A67&lt;&gt;"",J67/$B67*100,"")</f>
        <v>6.25</v>
      </c>
      <c r="L67" s="145">
        <v>2</v>
      </c>
      <c r="M67" s="41">
        <f>IF($A67&lt;&gt;"",L67/$B67*100,"")</f>
        <v>12.5</v>
      </c>
      <c r="N67" s="145"/>
      <c r="O67" s="145">
        <v>8</v>
      </c>
      <c r="P67" s="41">
        <f>IF($A67&lt;&gt;"",O67/$B67*100,"")</f>
        <v>50</v>
      </c>
      <c r="Q67" s="145">
        <v>3</v>
      </c>
      <c r="R67" s="41">
        <f>IF($A67&lt;&gt;"",Q67/$B67*100,"")</f>
        <v>18.75</v>
      </c>
      <c r="S67" s="145"/>
      <c r="T67" s="145"/>
      <c r="U67" s="41">
        <f>IF($A67&lt;&gt;"",T67/$B67*100,"")</f>
        <v>0</v>
      </c>
      <c r="V67" s="39">
        <v>1</v>
      </c>
      <c r="W67" s="41">
        <f>IF($A67&lt;&gt;"",V67/$B67*100,"")</f>
        <v>6.25</v>
      </c>
    </row>
    <row r="68" spans="1:23" x14ac:dyDescent="0.2">
      <c r="A68" s="40" t="s">
        <v>234</v>
      </c>
      <c r="B68" s="50">
        <f>IF(A68&lt;&gt;"",E68+G68+J68+L68+O68+Q68+T68+V68,"")</f>
        <v>16</v>
      </c>
      <c r="C68" s="41">
        <f>IF(A68&lt;&gt;0,B68/$B$13*100,"")</f>
        <v>0.85061137692716648</v>
      </c>
      <c r="E68" s="145"/>
      <c r="F68" s="41">
        <f>IF($A68&lt;&gt;"",E68/$B68*100,"")</f>
        <v>0</v>
      </c>
      <c r="G68" s="145"/>
      <c r="H68" s="41">
        <f>IF($A68&lt;&gt;"",G68/$B68*100,"")</f>
        <v>0</v>
      </c>
      <c r="I68" s="145"/>
      <c r="J68" s="145">
        <v>1</v>
      </c>
      <c r="K68" s="41">
        <f>IF($A68&lt;&gt;"",J68/$B68*100,"")</f>
        <v>6.25</v>
      </c>
      <c r="L68" s="145"/>
      <c r="M68" s="41">
        <f>IF($A68&lt;&gt;"",L68/$B68*100,"")</f>
        <v>0</v>
      </c>
      <c r="N68" s="145"/>
      <c r="O68" s="145">
        <v>3</v>
      </c>
      <c r="P68" s="41">
        <f>IF($A68&lt;&gt;"",O68/$B68*100,"")</f>
        <v>18.75</v>
      </c>
      <c r="Q68" s="145">
        <v>2</v>
      </c>
      <c r="R68" s="41">
        <f>IF($A68&lt;&gt;"",Q68/$B68*100,"")</f>
        <v>12.5</v>
      </c>
      <c r="S68" s="145"/>
      <c r="T68" s="145">
        <v>4</v>
      </c>
      <c r="U68" s="41">
        <f>IF($A68&lt;&gt;"",T68/$B68*100,"")</f>
        <v>25</v>
      </c>
      <c r="V68" s="39">
        <v>6</v>
      </c>
      <c r="W68" s="41">
        <f>IF($A68&lt;&gt;"",V68/$B68*100,"")</f>
        <v>37.5</v>
      </c>
    </row>
    <row r="69" spans="1:23" ht="6.75" customHeight="1" x14ac:dyDescent="0.2">
      <c r="B69" s="50" t="str">
        <f>IF(A69&lt;&gt;"",E69+G69+J69+L69+O69+Q69+T69+V69,"")</f>
        <v/>
      </c>
      <c r="C69" s="41" t="str">
        <f>IF(A69&lt;&gt;0,B69/$B$13*100,"")</f>
        <v/>
      </c>
      <c r="E69" s="50"/>
      <c r="F69" s="41" t="str">
        <f>IF($A69&lt;&gt;"",E69/$B69*100,"")</f>
        <v/>
      </c>
      <c r="H69" s="41" t="str">
        <f>IF($A69&lt;&gt;"",G69/$B69*100,"")</f>
        <v/>
      </c>
      <c r="J69" s="50"/>
      <c r="K69" s="41" t="str">
        <f>IF($A69&lt;&gt;"",J69/$B69*100,"")</f>
        <v/>
      </c>
      <c r="L69" s="50"/>
      <c r="M69" s="41" t="str">
        <f>IF($A69&lt;&gt;"",L69/$B69*100,"")</f>
        <v/>
      </c>
      <c r="O69" s="50"/>
      <c r="P69" s="41" t="str">
        <f>IF($A69&lt;&gt;"",O69/$B69*100,"")</f>
        <v/>
      </c>
      <c r="Q69" s="50"/>
      <c r="R69" s="41" t="str">
        <f>IF($A69&lt;&gt;"",Q69/$B69*100,"")</f>
        <v/>
      </c>
      <c r="T69" s="50"/>
      <c r="U69" s="41" t="str">
        <f>IF($A69&lt;&gt;"",T69/$B69*100,"")</f>
        <v/>
      </c>
      <c r="V69" s="50"/>
      <c r="W69" s="41" t="str">
        <f>IF($A69&lt;&gt;"",V69/$B69*100,"")</f>
        <v/>
      </c>
    </row>
    <row r="70" spans="1:23" x14ac:dyDescent="0.2">
      <c r="A70" s="49" t="s">
        <v>348</v>
      </c>
      <c r="B70" s="50">
        <f>IF(A70&lt;&gt;"",E70+G70+J70+L70+O70+Q70+T70+V70,"")</f>
        <v>252</v>
      </c>
      <c r="C70" s="41">
        <f>IF(A70&lt;&gt;0,B70/$B$13*100,"")</f>
        <v>13.397129186602871</v>
      </c>
      <c r="E70" s="50">
        <f>SUM(E72+E74+E82+E84)</f>
        <v>3</v>
      </c>
      <c r="F70" s="41">
        <f>IF($A70&lt;&gt;"",E70/$B70*100,"")</f>
        <v>1.1904761904761905</v>
      </c>
      <c r="G70" s="50">
        <f>SUM(G72+G74+G82+G84)</f>
        <v>3</v>
      </c>
      <c r="H70" s="41">
        <f>IF($A70&lt;&gt;"",G70/$B70*100,"")</f>
        <v>1.1904761904761905</v>
      </c>
      <c r="J70" s="50">
        <f>SUM(J72+J74+J82+J84)</f>
        <v>28</v>
      </c>
      <c r="K70" s="41">
        <f>IF($A70&lt;&gt;"",J70/$B70*100,"")</f>
        <v>11.111111111111111</v>
      </c>
      <c r="L70" s="50">
        <f>SUM(L72+L74+L82+L84)</f>
        <v>27</v>
      </c>
      <c r="M70" s="41">
        <f>IF($A70&lt;&gt;"",L70/$B70*100,"")</f>
        <v>10.714285714285714</v>
      </c>
      <c r="O70" s="50">
        <f>SUM(O72+O74+O82+O84)</f>
        <v>43</v>
      </c>
      <c r="P70" s="41">
        <f>IF($A70&lt;&gt;"",O70/$B70*100,"")</f>
        <v>17.063492063492063</v>
      </c>
      <c r="Q70" s="50">
        <f>SUM(Q72+Q74+Q82+Q84)</f>
        <v>72</v>
      </c>
      <c r="R70" s="41">
        <f>IF($A70&lt;&gt;"",Q70/$B70*100,"")</f>
        <v>28.571428571428569</v>
      </c>
      <c r="T70" s="50">
        <f>SUM(T72+T74+T82+T84)</f>
        <v>39</v>
      </c>
      <c r="U70" s="41">
        <f>IF($A70&lt;&gt;"",T70/$B70*100,"")</f>
        <v>15.476190476190476</v>
      </c>
      <c r="V70" s="50">
        <f>SUM(V72+V74+V82+V84)</f>
        <v>37</v>
      </c>
      <c r="W70" s="41">
        <f>IF($A70&lt;&gt;"",V70/$B70*100,"")</f>
        <v>14.682539682539684</v>
      </c>
    </row>
    <row r="71" spans="1:23" ht="6.75" customHeight="1" x14ac:dyDescent="0.2">
      <c r="A71" s="49"/>
      <c r="B71" s="50" t="str">
        <f>IF(A71&lt;&gt;"",E71+G71+J71+L71+O71+Q71+T71+V71,"")</f>
        <v/>
      </c>
      <c r="C71" s="41" t="str">
        <f>IF(A71&lt;&gt;0,B71/$B$13*100,"")</f>
        <v/>
      </c>
      <c r="E71" s="50"/>
      <c r="F71" s="41" t="str">
        <f>IF($A71&lt;&gt;"",E71/$B71*100,"")</f>
        <v/>
      </c>
      <c r="H71" s="41" t="str">
        <f>IF($A71&lt;&gt;"",G71/$B71*100,"")</f>
        <v/>
      </c>
      <c r="J71" s="50"/>
      <c r="K71" s="41" t="str">
        <f>IF($A71&lt;&gt;"",J71/$B71*100,"")</f>
        <v/>
      </c>
      <c r="L71" s="50"/>
      <c r="M71" s="41" t="str">
        <f>IF($A71&lt;&gt;"",L71/$B71*100,"")</f>
        <v/>
      </c>
      <c r="O71" s="50"/>
      <c r="P71" s="41" t="str">
        <f>IF($A71&lt;&gt;"",O71/$B71*100,"")</f>
        <v/>
      </c>
      <c r="Q71" s="50"/>
      <c r="R71" s="41" t="str">
        <f>IF($A71&lt;&gt;"",Q71/$B71*100,"")</f>
        <v/>
      </c>
      <c r="T71" s="50"/>
      <c r="U71" s="41" t="str">
        <f>IF($A71&lt;&gt;"",T71/$B71*100,"")</f>
        <v/>
      </c>
      <c r="V71" s="50"/>
      <c r="W71" s="41" t="str">
        <f>IF($A71&lt;&gt;"",V71/$B71*100,"")</f>
        <v/>
      </c>
    </row>
    <row r="72" spans="1:23" x14ac:dyDescent="0.2">
      <c r="A72" s="40" t="s">
        <v>347</v>
      </c>
      <c r="B72" s="50">
        <f>IF(A72&lt;&gt;"",E72+G72+J72+L72+O72+Q72+T72+V72,"")</f>
        <v>37</v>
      </c>
      <c r="C72" s="41">
        <f>IF(A72&lt;&gt;0,B72/$B$13*100,"")</f>
        <v>1.9670388091440723</v>
      </c>
      <c r="E72" s="39">
        <v>1</v>
      </c>
      <c r="F72" s="41">
        <f>IF($A72&lt;&gt;"",E72/$B72*100,"")</f>
        <v>2.7027027027027026</v>
      </c>
      <c r="G72" s="39"/>
      <c r="H72" s="41">
        <f>IF($A72&lt;&gt;"",G72/$B72*100,"")</f>
        <v>0</v>
      </c>
      <c r="I72" s="39"/>
      <c r="J72" s="39">
        <v>6</v>
      </c>
      <c r="K72" s="41">
        <f>IF($A72&lt;&gt;"",J72/$B72*100,"")</f>
        <v>16.216216216216218</v>
      </c>
      <c r="L72" s="39">
        <v>7</v>
      </c>
      <c r="M72" s="41">
        <f>IF($A72&lt;&gt;"",L72/$B72*100,"")</f>
        <v>18.918918918918919</v>
      </c>
      <c r="N72" s="39"/>
      <c r="O72" s="39">
        <v>7</v>
      </c>
      <c r="P72" s="41">
        <f>IF($A72&lt;&gt;"",O72/$B72*100,"")</f>
        <v>18.918918918918919</v>
      </c>
      <c r="Q72" s="39">
        <v>7</v>
      </c>
      <c r="R72" s="41">
        <f>IF($A72&lt;&gt;"",Q72/$B72*100,"")</f>
        <v>18.918918918918919</v>
      </c>
      <c r="S72" s="39"/>
      <c r="T72" s="39">
        <v>7</v>
      </c>
      <c r="U72" s="41">
        <f>IF($A72&lt;&gt;"",T72/$B72*100,"")</f>
        <v>18.918918918918919</v>
      </c>
      <c r="V72" s="39">
        <v>2</v>
      </c>
      <c r="W72" s="41">
        <f>IF($A72&lt;&gt;"",V72/$B72*100,"")</f>
        <v>5.4054054054054053</v>
      </c>
    </row>
    <row r="73" spans="1:23" ht="6.75" customHeight="1" x14ac:dyDescent="0.2">
      <c r="B73" s="50" t="str">
        <f>IF(A73&lt;&gt;"",E73+G73+J73+L73+O73+Q73+T73+V73,"")</f>
        <v/>
      </c>
      <c r="C73" s="41" t="str">
        <f>IF(A73&lt;&gt;0,B73/$B$13*100,"")</f>
        <v/>
      </c>
      <c r="E73" s="50"/>
      <c r="F73" s="41" t="str">
        <f>IF($A73&lt;&gt;"",E73/$B73*100,"")</f>
        <v/>
      </c>
      <c r="H73" s="41" t="str">
        <f>IF($A73&lt;&gt;"",G73/$B73*100,"")</f>
        <v/>
      </c>
      <c r="J73" s="50"/>
      <c r="K73" s="41" t="str">
        <f>IF($A73&lt;&gt;"",J73/$B73*100,"")</f>
        <v/>
      </c>
      <c r="L73" s="50"/>
      <c r="M73" s="41" t="str">
        <f>IF($A73&lt;&gt;"",L73/$B73*100,"")</f>
        <v/>
      </c>
      <c r="O73" s="50"/>
      <c r="P73" s="41" t="str">
        <f>IF($A73&lt;&gt;"",O73/$B73*100,"")</f>
        <v/>
      </c>
      <c r="Q73" s="50"/>
      <c r="R73" s="41" t="str">
        <f>IF($A73&lt;&gt;"",Q73/$B73*100,"")</f>
        <v/>
      </c>
      <c r="T73" s="50"/>
      <c r="U73" s="41" t="str">
        <f>IF($A73&lt;&gt;"",T73/$B73*100,"")</f>
        <v/>
      </c>
      <c r="V73" s="50"/>
      <c r="W73" s="41" t="str">
        <f>IF($A73&lt;&gt;"",V73/$B73*100,"")</f>
        <v/>
      </c>
    </row>
    <row r="74" spans="1:23" x14ac:dyDescent="0.2">
      <c r="A74" s="40" t="s">
        <v>232</v>
      </c>
      <c r="B74" s="50">
        <f>IF(A74&lt;&gt;"",E74+G74+J74+L74+O74+Q74+T74+V74,"")</f>
        <v>106</v>
      </c>
      <c r="C74" s="41">
        <f>IF(A74&lt;&gt;0,B74/$B$13*100,"")</f>
        <v>5.6353003721424777</v>
      </c>
      <c r="E74" s="50">
        <f>SUM(E75:E80)</f>
        <v>2</v>
      </c>
      <c r="F74" s="41">
        <f>IF($A74&lt;&gt;"",E74/$B74*100,"")</f>
        <v>1.8867924528301887</v>
      </c>
      <c r="G74" s="50">
        <f>SUM(G75:G80)</f>
        <v>3</v>
      </c>
      <c r="H74" s="41">
        <f>IF($A74&lt;&gt;"",G74/$B74*100,"")</f>
        <v>2.8301886792452833</v>
      </c>
      <c r="J74" s="50">
        <f>SUM(J75:J80)</f>
        <v>9</v>
      </c>
      <c r="K74" s="41">
        <f>IF($A74&lt;&gt;"",J74/$B74*100,"")</f>
        <v>8.4905660377358494</v>
      </c>
      <c r="L74" s="50">
        <f>SUM(L75:L80)</f>
        <v>12</v>
      </c>
      <c r="M74" s="41">
        <f>IF($A74&lt;&gt;"",L74/$B74*100,"")</f>
        <v>11.320754716981133</v>
      </c>
      <c r="O74" s="50">
        <f>SUM(O75:O80)</f>
        <v>20</v>
      </c>
      <c r="P74" s="41">
        <f>IF($A74&lt;&gt;"",O74/$B74*100,"")</f>
        <v>18.867924528301888</v>
      </c>
      <c r="Q74" s="50">
        <f>SUM(Q75:Q80)</f>
        <v>30</v>
      </c>
      <c r="R74" s="41">
        <f>IF($A74&lt;&gt;"",Q74/$B74*100,"")</f>
        <v>28.30188679245283</v>
      </c>
      <c r="T74" s="42">
        <f>SUM(T75:T80)</f>
        <v>9</v>
      </c>
      <c r="U74" s="41">
        <f>IF($A74&lt;&gt;"",T74/$B74*100,"")</f>
        <v>8.4905660377358494</v>
      </c>
      <c r="V74" s="50">
        <f>SUM(V75:V80)</f>
        <v>21</v>
      </c>
      <c r="W74" s="41">
        <f>IF($A74&lt;&gt;"",V74/$B74*100,"")</f>
        <v>19.811320754716981</v>
      </c>
    </row>
    <row r="75" spans="1:23" x14ac:dyDescent="0.2">
      <c r="A75" s="40" t="s">
        <v>231</v>
      </c>
      <c r="B75" s="50">
        <f>IF(A75&lt;&gt;"",E75+G75+J75+L75+O75+Q75+T75+V75,"")</f>
        <v>1</v>
      </c>
      <c r="C75" s="41">
        <f>IF(A75&lt;&gt;0,B75/$B$13*100,"")</f>
        <v>5.3163211057947905E-2</v>
      </c>
      <c r="E75" s="145"/>
      <c r="F75" s="41">
        <f>IF($A75&lt;&gt;"",E75/$B75*100,"")</f>
        <v>0</v>
      </c>
      <c r="G75" s="145"/>
      <c r="H75" s="41">
        <f>IF($A75&lt;&gt;"",G75/$B75*100,"")</f>
        <v>0</v>
      </c>
      <c r="I75" s="145"/>
      <c r="J75" s="145"/>
      <c r="K75" s="41">
        <f>IF($A75&lt;&gt;"",J75/$B75*100,"")</f>
        <v>0</v>
      </c>
      <c r="L75" s="145"/>
      <c r="M75" s="41">
        <f>IF($A75&lt;&gt;"",L75/$B75*100,"")</f>
        <v>0</v>
      </c>
      <c r="N75" s="145"/>
      <c r="O75" s="145">
        <v>1</v>
      </c>
      <c r="P75" s="41">
        <f>IF($A75&lt;&gt;"",O75/$B75*100,"")</f>
        <v>100</v>
      </c>
      <c r="Q75" s="145">
        <v>0</v>
      </c>
      <c r="R75" s="41">
        <f>IF($A75&lt;&gt;"",Q75/$B75*100,"")</f>
        <v>0</v>
      </c>
      <c r="S75" s="145"/>
      <c r="T75" s="145">
        <v>0</v>
      </c>
      <c r="U75" s="41">
        <f>IF($A75&lt;&gt;"",T75/$B75*100,"")</f>
        <v>0</v>
      </c>
      <c r="V75" s="145">
        <v>0</v>
      </c>
      <c r="W75" s="41">
        <f>IF($A75&lt;&gt;"",V75/$B75*100,"")</f>
        <v>0</v>
      </c>
    </row>
    <row r="76" spans="1:23" x14ac:dyDescent="0.2">
      <c r="A76" s="40" t="s">
        <v>230</v>
      </c>
      <c r="B76" s="50">
        <f>IF(A76&lt;&gt;"",E76+G76+J76+L76+O76+Q76+T76+V76,"")</f>
        <v>40</v>
      </c>
      <c r="C76" s="41">
        <f>IF(A76&lt;&gt;0,B76/$B$13*100,"")</f>
        <v>2.126528442317916</v>
      </c>
      <c r="E76" s="145">
        <v>2</v>
      </c>
      <c r="F76" s="41">
        <f>IF($A76&lt;&gt;"",E76/$B76*100,"")</f>
        <v>5</v>
      </c>
      <c r="G76" s="145">
        <v>2</v>
      </c>
      <c r="H76" s="41">
        <f>IF($A76&lt;&gt;"",G76/$B76*100,"")</f>
        <v>5</v>
      </c>
      <c r="I76" s="145"/>
      <c r="J76" s="145">
        <v>8</v>
      </c>
      <c r="K76" s="41">
        <f>IF($A76&lt;&gt;"",J76/$B76*100,"")</f>
        <v>20</v>
      </c>
      <c r="L76" s="145">
        <v>3</v>
      </c>
      <c r="M76" s="41">
        <f>IF($A76&lt;&gt;"",L76/$B76*100,"")</f>
        <v>7.5</v>
      </c>
      <c r="N76" s="145"/>
      <c r="O76" s="145">
        <v>9</v>
      </c>
      <c r="P76" s="41">
        <f>IF($A76&lt;&gt;"",O76/$B76*100,"")</f>
        <v>22.5</v>
      </c>
      <c r="Q76" s="145">
        <v>2</v>
      </c>
      <c r="R76" s="41">
        <f>IF($A76&lt;&gt;"",Q76/$B76*100,"")</f>
        <v>5</v>
      </c>
      <c r="S76" s="145"/>
      <c r="T76" s="145">
        <v>4</v>
      </c>
      <c r="U76" s="41">
        <f>IF($A76&lt;&gt;"",T76/$B76*100,"")</f>
        <v>10</v>
      </c>
      <c r="V76" s="145">
        <v>10</v>
      </c>
      <c r="W76" s="41">
        <f>IF($A76&lt;&gt;"",V76/$B76*100,"")</f>
        <v>25</v>
      </c>
    </row>
    <row r="77" spans="1:23" x14ac:dyDescent="0.2">
      <c r="A77" s="40" t="s">
        <v>229</v>
      </c>
      <c r="B77" s="50">
        <f>IF(A77&lt;&gt;"",E77+G77+J77+L77+O77+Q77+T77+V77,"")</f>
        <v>30</v>
      </c>
      <c r="C77" s="41">
        <f>IF(A77&lt;&gt;0,B77/$B$13*100,"")</f>
        <v>1.5948963317384368</v>
      </c>
      <c r="E77" s="145"/>
      <c r="F77" s="41">
        <f>IF($A77&lt;&gt;"",E77/$B77*100,"")</f>
        <v>0</v>
      </c>
      <c r="G77" s="145"/>
      <c r="H77" s="41">
        <f>IF($A77&lt;&gt;"",G77/$B77*100,"")</f>
        <v>0</v>
      </c>
      <c r="I77" s="145"/>
      <c r="J77" s="145">
        <v>1</v>
      </c>
      <c r="K77" s="41">
        <f>IF($A77&lt;&gt;"",J77/$B77*100,"")</f>
        <v>3.3333333333333335</v>
      </c>
      <c r="L77" s="145">
        <v>3</v>
      </c>
      <c r="M77" s="41">
        <f>IF($A77&lt;&gt;"",L77/$B77*100,"")</f>
        <v>10</v>
      </c>
      <c r="N77" s="145"/>
      <c r="O77" s="145">
        <v>3</v>
      </c>
      <c r="P77" s="41">
        <f>IF($A77&lt;&gt;"",O77/$B77*100,"")</f>
        <v>10</v>
      </c>
      <c r="Q77" s="145">
        <v>17</v>
      </c>
      <c r="R77" s="41">
        <f>IF($A77&lt;&gt;"",Q77/$B77*100,"")</f>
        <v>56.666666666666664</v>
      </c>
      <c r="S77" s="145"/>
      <c r="T77" s="145">
        <v>3</v>
      </c>
      <c r="U77" s="41">
        <f>IF($A77&lt;&gt;"",T77/$B77*100,"")</f>
        <v>10</v>
      </c>
      <c r="V77" s="145">
        <v>3</v>
      </c>
      <c r="W77" s="41">
        <f>IF($A77&lt;&gt;"",V77/$B77*100,"")</f>
        <v>10</v>
      </c>
    </row>
    <row r="78" spans="1:23" x14ac:dyDescent="0.2">
      <c r="A78" s="40" t="s">
        <v>228</v>
      </c>
      <c r="B78" s="50">
        <f>IF(A78&lt;&gt;"",E78+G78+J78+L78+O78+Q78+T78+V78,"")</f>
        <v>15</v>
      </c>
      <c r="C78" s="41">
        <f>IF(A78&lt;&gt;0,B78/$B$13*100,"")</f>
        <v>0.79744816586921841</v>
      </c>
      <c r="E78" s="145"/>
      <c r="F78" s="41">
        <f>IF($A78&lt;&gt;"",E78/$B78*100,"")</f>
        <v>0</v>
      </c>
      <c r="G78" s="145"/>
      <c r="H78" s="41">
        <f>IF($A78&lt;&gt;"",G78/$B78*100,"")</f>
        <v>0</v>
      </c>
      <c r="I78" s="145"/>
      <c r="J78" s="145"/>
      <c r="K78" s="41">
        <f>IF($A78&lt;&gt;"",J78/$B78*100,"")</f>
        <v>0</v>
      </c>
      <c r="L78" s="145">
        <v>3</v>
      </c>
      <c r="M78" s="41">
        <f>IF($A78&lt;&gt;"",L78/$B78*100,"")</f>
        <v>20</v>
      </c>
      <c r="N78" s="145"/>
      <c r="O78" s="145">
        <v>1</v>
      </c>
      <c r="P78" s="41">
        <f>IF($A78&lt;&gt;"",O78/$B78*100,"")</f>
        <v>6.666666666666667</v>
      </c>
      <c r="Q78" s="145">
        <v>5</v>
      </c>
      <c r="R78" s="41">
        <f>IF($A78&lt;&gt;"",Q78/$B78*100,"")</f>
        <v>33.333333333333329</v>
      </c>
      <c r="S78" s="145"/>
      <c r="T78" s="145"/>
      <c r="U78" s="41">
        <f>IF($A78&lt;&gt;"",T78/$B78*100,"")</f>
        <v>0</v>
      </c>
      <c r="V78" s="145">
        <v>6</v>
      </c>
      <c r="W78" s="41">
        <f>IF($A78&lt;&gt;"",V78/$B78*100,"")</f>
        <v>40</v>
      </c>
    </row>
    <row r="79" spans="1:23" x14ac:dyDescent="0.2">
      <c r="A79" s="40" t="s">
        <v>227</v>
      </c>
      <c r="B79" s="50">
        <f>IF(A79&lt;&gt;"",E79+G79+J79+L79+O79+Q79+T79+V79,"")</f>
        <v>4</v>
      </c>
      <c r="C79" s="41">
        <f>IF(A79&lt;&gt;0,B79/$B$13*100,"")</f>
        <v>0.21265284423179162</v>
      </c>
      <c r="E79" s="145"/>
      <c r="F79" s="41">
        <f>IF($A79&lt;&gt;"",E79/$B79*100,"")</f>
        <v>0</v>
      </c>
      <c r="G79" s="145"/>
      <c r="H79" s="41">
        <f>IF($A79&lt;&gt;"",G79/$B79*100,"")</f>
        <v>0</v>
      </c>
      <c r="I79" s="145"/>
      <c r="J79" s="145"/>
      <c r="K79" s="41">
        <f>IF($A79&lt;&gt;"",J79/$B79*100,"")</f>
        <v>0</v>
      </c>
      <c r="L79" s="145"/>
      <c r="M79" s="41">
        <f>IF($A79&lt;&gt;"",L79/$B79*100,"")</f>
        <v>0</v>
      </c>
      <c r="N79" s="145"/>
      <c r="O79" s="145">
        <v>2</v>
      </c>
      <c r="P79" s="41">
        <f>IF($A79&lt;&gt;"",O79/$B79*100,"")</f>
        <v>50</v>
      </c>
      <c r="Q79" s="145">
        <v>1</v>
      </c>
      <c r="R79" s="41">
        <f>IF($A79&lt;&gt;"",Q79/$B79*100,"")</f>
        <v>25</v>
      </c>
      <c r="S79" s="145"/>
      <c r="T79" s="145">
        <v>1</v>
      </c>
      <c r="U79" s="41">
        <f>IF($A79&lt;&gt;"",T79/$B79*100,"")</f>
        <v>25</v>
      </c>
      <c r="V79" s="145"/>
      <c r="W79" s="41"/>
    </row>
    <row r="80" spans="1:23" x14ac:dyDescent="0.2">
      <c r="A80" s="40" t="s">
        <v>226</v>
      </c>
      <c r="B80" s="50">
        <f>IF(A80&lt;&gt;"",E80+G80+J80+L80+O80+Q80+T80+V80,"")</f>
        <v>16</v>
      </c>
      <c r="C80" s="41">
        <f>IF(A80&lt;&gt;0,B80/$B$13*100,"")</f>
        <v>0.85061137692716648</v>
      </c>
      <c r="E80" s="145"/>
      <c r="F80" s="41">
        <f>IF($A80&lt;&gt;"",E80/$B80*100,"")</f>
        <v>0</v>
      </c>
      <c r="G80" s="145">
        <v>1</v>
      </c>
      <c r="H80" s="41">
        <f>IF($A80&lt;&gt;"",G80/$B80*100,"")</f>
        <v>6.25</v>
      </c>
      <c r="I80" s="145"/>
      <c r="J80" s="145"/>
      <c r="K80" s="41">
        <f>IF($A80&lt;&gt;"",J80/$B80*100,"")</f>
        <v>0</v>
      </c>
      <c r="L80" s="145">
        <v>3</v>
      </c>
      <c r="M80" s="41">
        <f>IF($A80&lt;&gt;"",L80/$B80*100,"")</f>
        <v>18.75</v>
      </c>
      <c r="N80" s="145"/>
      <c r="O80" s="145">
        <v>4</v>
      </c>
      <c r="P80" s="41">
        <f>IF($A80&lt;&gt;"",O80/$B80*100,"")</f>
        <v>25</v>
      </c>
      <c r="Q80" s="145">
        <v>5</v>
      </c>
      <c r="R80" s="41">
        <f>IF($A80&lt;&gt;"",Q80/$B80*100,"")</f>
        <v>31.25</v>
      </c>
      <c r="S80" s="145"/>
      <c r="T80" s="145">
        <v>1</v>
      </c>
      <c r="U80" s="41">
        <f>IF($A80&lt;&gt;"",T80/$B80*100,"")</f>
        <v>6.25</v>
      </c>
      <c r="V80" s="145">
        <v>2</v>
      </c>
      <c r="W80" s="41">
        <f>IF($A80&lt;&gt;"",V80/$B80*100,"")</f>
        <v>12.5</v>
      </c>
    </row>
    <row r="81" spans="1:24" ht="6.75" customHeight="1" x14ac:dyDescent="0.2">
      <c r="B81" s="50" t="str">
        <f>IF(A81&lt;&gt;"",E81+G81+J81+L81+O81+Q81+T81+V81,"")</f>
        <v/>
      </c>
      <c r="C81" s="41" t="str">
        <f>IF(A81&lt;&gt;0,B81/$B$13*100,"")</f>
        <v/>
      </c>
      <c r="E81" s="147"/>
      <c r="F81" s="41" t="str">
        <f>IF($A81&lt;&gt;"",E81/$B81*100,"")</f>
        <v/>
      </c>
      <c r="G81" s="147"/>
      <c r="H81" s="41" t="str">
        <f>IF($A81&lt;&gt;"",G81/$B81*100,"")</f>
        <v/>
      </c>
      <c r="I81" s="147"/>
      <c r="J81" s="147"/>
      <c r="K81" s="41" t="str">
        <f>IF($A81&lt;&gt;"",J81/$B81*100,"")</f>
        <v/>
      </c>
      <c r="L81" s="147"/>
      <c r="M81" s="41" t="str">
        <f>IF($A81&lt;&gt;"",L81/$B81*100,"")</f>
        <v/>
      </c>
      <c r="N81" s="147"/>
      <c r="O81" s="145"/>
      <c r="P81" s="41" t="str">
        <f>IF($A81&lt;&gt;"",O81/$B81*100,"")</f>
        <v/>
      </c>
      <c r="Q81" s="145"/>
      <c r="R81" s="41" t="str">
        <f>IF($A81&lt;&gt;"",Q81/$B81*100,"")</f>
        <v/>
      </c>
      <c r="S81" s="147"/>
      <c r="T81" s="147"/>
      <c r="U81" s="41" t="str">
        <f>IF($A81&lt;&gt;"",T81/$B81*100,"")</f>
        <v/>
      </c>
      <c r="V81" s="147"/>
      <c r="W81" s="41" t="str">
        <f>IF($A81&lt;&gt;"",V81/$B81*100,"")</f>
        <v/>
      </c>
    </row>
    <row r="82" spans="1:24" x14ac:dyDescent="0.2">
      <c r="A82" s="40" t="s">
        <v>225</v>
      </c>
      <c r="B82" s="50">
        <f>IF(A82&lt;&gt;"",E82+G82+J82+L82+O82+Q82+T82+V82,"")</f>
        <v>62</v>
      </c>
      <c r="C82" s="41">
        <f>IF(A82&lt;&gt;0,B82/$B$13*100,"")</f>
        <v>3.2961190855927698</v>
      </c>
      <c r="E82" s="145"/>
      <c r="F82" s="41">
        <f>IF($A82&lt;&gt;"",E82/$B82*100,"")</f>
        <v>0</v>
      </c>
      <c r="G82" s="145"/>
      <c r="H82" s="41">
        <f>IF($A82&lt;&gt;"",G82/$B82*100,"")</f>
        <v>0</v>
      </c>
      <c r="I82" s="145"/>
      <c r="J82" s="145">
        <v>10</v>
      </c>
      <c r="K82" s="41">
        <f>IF($A82&lt;&gt;"",J82/$B82*100,"")</f>
        <v>16.129032258064516</v>
      </c>
      <c r="L82" s="145">
        <v>5</v>
      </c>
      <c r="M82" s="41">
        <f>IF($A82&lt;&gt;"",L82/$B82*100,"")</f>
        <v>8.064516129032258</v>
      </c>
      <c r="N82" s="145"/>
      <c r="O82" s="145">
        <v>5</v>
      </c>
      <c r="P82" s="41">
        <f>IF($A82&lt;&gt;"",O82/$B82*100,"")</f>
        <v>8.064516129032258</v>
      </c>
      <c r="Q82" s="145">
        <v>13</v>
      </c>
      <c r="R82" s="41">
        <f>IF($A82&lt;&gt;"",Q82/$B82*100,"")</f>
        <v>20.967741935483872</v>
      </c>
      <c r="S82" s="145"/>
      <c r="T82" s="145">
        <v>19</v>
      </c>
      <c r="U82" s="41">
        <f>IF($A82&lt;&gt;"",T82/$B82*100,"")</f>
        <v>30.64516129032258</v>
      </c>
      <c r="V82" s="145">
        <v>10</v>
      </c>
      <c r="W82" s="41">
        <f>IF($A82&lt;&gt;"",V82/$B82*100,"")</f>
        <v>16.129032258064516</v>
      </c>
    </row>
    <row r="83" spans="1:24" ht="6.75" customHeight="1" x14ac:dyDescent="0.2">
      <c r="B83" s="50" t="str">
        <f>IF(A83&lt;&gt;"",E83+G83+J83+L83+O83+Q83+T83+V83,"")</f>
        <v/>
      </c>
      <c r="C83" s="41" t="str">
        <f>IF(A83&lt;&gt;0,B83/$B$13*100,"")</f>
        <v/>
      </c>
      <c r="E83" s="147"/>
      <c r="F83" s="41" t="str">
        <f>IF($A83&lt;&gt;"",E83/$B83*100,"")</f>
        <v/>
      </c>
      <c r="G83" s="147"/>
      <c r="H83" s="41" t="str">
        <f>IF($A83&lt;&gt;"",G83/$B83*100,"")</f>
        <v/>
      </c>
      <c r="I83" s="147"/>
      <c r="J83" s="147"/>
      <c r="K83" s="41" t="str">
        <f>IF($A83&lt;&gt;"",J83/$B83*100,"")</f>
        <v/>
      </c>
      <c r="L83" s="147"/>
      <c r="M83" s="41" t="str">
        <f>IF($A83&lt;&gt;"",L83/$B83*100,"")</f>
        <v/>
      </c>
      <c r="N83" s="147"/>
      <c r="O83" s="145"/>
      <c r="P83" s="41" t="str">
        <f>IF($A83&lt;&gt;"",O83/$B83*100,"")</f>
        <v/>
      </c>
      <c r="Q83" s="145"/>
      <c r="R83" s="41" t="str">
        <f>IF($A83&lt;&gt;"",Q83/$B83*100,"")</f>
        <v/>
      </c>
      <c r="S83" s="147"/>
      <c r="T83" s="147"/>
      <c r="U83" s="41" t="str">
        <f>IF($A83&lt;&gt;"",T83/$B83*100,"")</f>
        <v/>
      </c>
      <c r="V83" s="147"/>
      <c r="W83" s="41" t="str">
        <f>IF($A83&lt;&gt;"",V83/$B83*100,"")</f>
        <v/>
      </c>
    </row>
    <row r="84" spans="1:24" x14ac:dyDescent="0.2">
      <c r="A84" s="40" t="s">
        <v>224</v>
      </c>
      <c r="B84" s="50">
        <f>IF(A84&lt;&gt;"",E84+G84+J84+L84+O84+Q84+T84+V84,"")</f>
        <v>47</v>
      </c>
      <c r="C84" s="41">
        <f>IF(A84&lt;&gt;0,B84/$B$13*100,"")</f>
        <v>2.4986709197235513</v>
      </c>
      <c r="E84" s="145"/>
      <c r="F84" s="41">
        <f>IF($A84&lt;&gt;"",E84/$B84*100,"")</f>
        <v>0</v>
      </c>
      <c r="G84" s="145"/>
      <c r="H84" s="41">
        <f>IF($A84&lt;&gt;"",G84/$B84*100,"")</f>
        <v>0</v>
      </c>
      <c r="I84" s="145"/>
      <c r="J84" s="145">
        <v>3</v>
      </c>
      <c r="K84" s="41">
        <f>IF($A84&lt;&gt;"",J84/$B84*100,"")</f>
        <v>6.3829787234042552</v>
      </c>
      <c r="L84" s="145">
        <v>3</v>
      </c>
      <c r="M84" s="41">
        <f>IF($A84&lt;&gt;"",L84/$B84*100,"")</f>
        <v>6.3829787234042552</v>
      </c>
      <c r="N84" s="145"/>
      <c r="O84" s="145">
        <v>11</v>
      </c>
      <c r="P84" s="41">
        <f>IF($A84&lt;&gt;"",O84/$B84*100,"")</f>
        <v>23.404255319148938</v>
      </c>
      <c r="Q84" s="145">
        <v>22</v>
      </c>
      <c r="R84" s="41">
        <f>IF($A84&lt;&gt;"",Q84/$B84*100,"")</f>
        <v>46.808510638297875</v>
      </c>
      <c r="S84" s="145"/>
      <c r="T84" s="145">
        <v>4</v>
      </c>
      <c r="U84" s="41">
        <f>IF($A84&lt;&gt;"",T84/$B84*100,"")</f>
        <v>8.5106382978723403</v>
      </c>
      <c r="V84" s="145">
        <v>4</v>
      </c>
      <c r="W84" s="41">
        <f>IF($A84&lt;&gt;"",V84/$B84*100,"")</f>
        <v>8.5106382978723403</v>
      </c>
    </row>
    <row r="85" spans="1:24" ht="6.75" customHeight="1" thickBot="1" x14ac:dyDescent="0.25">
      <c r="A85" s="57"/>
      <c r="B85" s="74"/>
      <c r="C85" s="73" t="str">
        <f>IF(A85&lt;&gt;0,B85/$B$13*100,"")</f>
        <v/>
      </c>
      <c r="D85" s="57"/>
      <c r="E85" s="57"/>
      <c r="F85" s="74"/>
      <c r="G85" s="74"/>
      <c r="H85" s="73" t="str">
        <f>IF(A85&lt;&gt;0,F85/$F$13*100,"")</f>
        <v/>
      </c>
      <c r="I85" s="57"/>
      <c r="J85" s="57"/>
      <c r="K85" s="155"/>
      <c r="L85" s="155"/>
      <c r="M85" s="73" t="str">
        <f>IF(A85&lt;&gt;0,K85/$K$13*100,"")</f>
        <v/>
      </c>
      <c r="N85" s="57"/>
      <c r="O85" s="57"/>
      <c r="P85" s="57"/>
      <c r="Q85" s="57"/>
      <c r="R85" s="73" t="str">
        <f>IF(A85&lt;&gt;0,Q85/$Q$13*100,"")</f>
        <v/>
      </c>
      <c r="S85" s="57"/>
      <c r="T85" s="57"/>
      <c r="U85" s="57"/>
      <c r="V85" s="57"/>
      <c r="W85" s="73" t="str">
        <f>IF(A85&lt;&gt;0,V85/$V$13*100,"")</f>
        <v/>
      </c>
      <c r="X85" s="46"/>
    </row>
    <row r="86" spans="1:24" x14ac:dyDescent="0.2">
      <c r="C86" s="41"/>
      <c r="R86" s="41"/>
      <c r="W86" s="41"/>
    </row>
    <row r="87" spans="1:24" x14ac:dyDescent="0.2">
      <c r="C87" s="41"/>
      <c r="R87" s="41"/>
      <c r="U87" s="41" t="str">
        <f>IF($A87&lt;&gt;"",T87/$B87*100,"")</f>
        <v/>
      </c>
      <c r="W87" s="41"/>
    </row>
    <row r="88" spans="1:24" x14ac:dyDescent="0.2">
      <c r="C88" s="41"/>
      <c r="R88" s="41"/>
      <c r="U88" s="41"/>
      <c r="W88" s="41"/>
    </row>
    <row r="89" spans="1:24" x14ac:dyDescent="0.2">
      <c r="C89" s="41"/>
      <c r="R89" s="41"/>
      <c r="U89" s="41"/>
      <c r="W89" s="41"/>
    </row>
    <row r="90" spans="1:24" x14ac:dyDescent="0.2">
      <c r="C90" s="41"/>
      <c r="R90" s="41"/>
      <c r="U90" s="41"/>
      <c r="W90" s="41"/>
    </row>
    <row r="91" spans="1:24" x14ac:dyDescent="0.2">
      <c r="C91" s="41"/>
      <c r="R91" s="41"/>
      <c r="U91" s="41"/>
      <c r="W91" s="41"/>
    </row>
    <row r="92" spans="1:24" x14ac:dyDescent="0.2">
      <c r="C92" s="41"/>
      <c r="R92" s="41"/>
      <c r="U92" s="41"/>
      <c r="W92" s="41"/>
    </row>
    <row r="93" spans="1:24" x14ac:dyDescent="0.2">
      <c r="C93" s="41"/>
      <c r="R93" s="41"/>
      <c r="U93" s="41"/>
      <c r="W93" s="41"/>
    </row>
    <row r="94" spans="1:24" x14ac:dyDescent="0.2">
      <c r="C94" s="41"/>
      <c r="R94" s="41"/>
      <c r="U94" s="41"/>
      <c r="W94" s="41"/>
    </row>
    <row r="95" spans="1:24" x14ac:dyDescent="0.2">
      <c r="C95" s="41"/>
      <c r="R95" s="41"/>
      <c r="U95" s="41"/>
      <c r="W95" s="41"/>
    </row>
    <row r="96" spans="1:24" ht="13.5" thickBot="1" x14ac:dyDescent="0.25">
      <c r="B96" s="72"/>
      <c r="C96" s="61"/>
      <c r="D96" s="61"/>
      <c r="E96" s="61"/>
      <c r="F96" s="72"/>
      <c r="G96" s="72"/>
      <c r="H96" s="62"/>
      <c r="I96" s="61"/>
      <c r="J96" s="61"/>
      <c r="K96" s="67"/>
      <c r="L96" s="67"/>
      <c r="M96" s="62"/>
      <c r="N96" s="61"/>
      <c r="O96" s="61"/>
      <c r="P96" s="61"/>
      <c r="Q96" s="61"/>
      <c r="R96" s="61"/>
      <c r="S96" s="61"/>
      <c r="T96" s="61"/>
      <c r="U96" s="61"/>
      <c r="V96" s="61"/>
    </row>
    <row r="97" spans="1:24" x14ac:dyDescent="0.2">
      <c r="A97" s="45"/>
      <c r="B97" s="70"/>
      <c r="C97" s="45"/>
      <c r="D97" s="45"/>
      <c r="E97" s="45"/>
      <c r="F97" s="70"/>
      <c r="G97" s="70"/>
      <c r="H97" s="87"/>
      <c r="I97" s="45"/>
      <c r="J97" s="45"/>
      <c r="K97" s="144"/>
      <c r="L97" s="144"/>
      <c r="M97" s="87"/>
      <c r="N97" s="45"/>
      <c r="O97" s="45"/>
      <c r="P97" s="45"/>
      <c r="Q97" s="45"/>
      <c r="R97" s="45"/>
      <c r="S97" s="45"/>
      <c r="T97" s="45"/>
      <c r="U97" s="45"/>
      <c r="V97" s="45"/>
      <c r="W97" s="45"/>
      <c r="X97" s="69"/>
    </row>
    <row r="98" spans="1:24" ht="14.25" x14ac:dyDescent="0.2">
      <c r="A98" s="40" t="s">
        <v>337</v>
      </c>
      <c r="B98" s="68" t="s">
        <v>312</v>
      </c>
      <c r="C98" s="68"/>
      <c r="E98" s="154" t="s">
        <v>336</v>
      </c>
      <c r="F98" s="154"/>
      <c r="G98" s="154"/>
      <c r="H98" s="154"/>
      <c r="J98" s="154" t="s">
        <v>335</v>
      </c>
      <c r="K98" s="154"/>
      <c r="L98" s="154"/>
      <c r="M98" s="154"/>
      <c r="O98" s="154" t="s">
        <v>334</v>
      </c>
      <c r="P98" s="154"/>
      <c r="Q98" s="154"/>
      <c r="R98" s="154"/>
      <c r="T98" s="154" t="s">
        <v>333</v>
      </c>
      <c r="U98" s="154"/>
      <c r="V98" s="154"/>
      <c r="W98" s="154"/>
    </row>
    <row r="99" spans="1:24" x14ac:dyDescent="0.2">
      <c r="A99" s="40" t="s">
        <v>332</v>
      </c>
      <c r="B99" s="64" t="s">
        <v>134</v>
      </c>
      <c r="C99" s="59" t="s">
        <v>133</v>
      </c>
      <c r="D99" s="61"/>
      <c r="E99" s="153" t="s">
        <v>20</v>
      </c>
      <c r="F99" s="153"/>
      <c r="G99" s="152" t="s">
        <v>21</v>
      </c>
      <c r="H99" s="152"/>
      <c r="I99" s="61"/>
      <c r="J99" s="153" t="s">
        <v>20</v>
      </c>
      <c r="K99" s="153"/>
      <c r="L99" s="152" t="s">
        <v>21</v>
      </c>
      <c r="M99" s="152"/>
      <c r="N99" s="61"/>
      <c r="O99" s="153" t="s">
        <v>20</v>
      </c>
      <c r="P99" s="153"/>
      <c r="Q99" s="152" t="s">
        <v>21</v>
      </c>
      <c r="R99" s="152"/>
      <c r="S99" s="61"/>
      <c r="T99" s="153" t="s">
        <v>20</v>
      </c>
      <c r="U99" s="153"/>
      <c r="V99" s="152" t="s">
        <v>21</v>
      </c>
      <c r="W99" s="152"/>
    </row>
    <row r="100" spans="1:24" x14ac:dyDescent="0.2">
      <c r="B100" s="151"/>
      <c r="C100" s="61"/>
      <c r="D100" s="61"/>
      <c r="E100" s="150" t="s">
        <v>134</v>
      </c>
      <c r="F100" s="63" t="s">
        <v>133</v>
      </c>
      <c r="G100" s="150" t="s">
        <v>134</v>
      </c>
      <c r="H100" s="63" t="s">
        <v>133</v>
      </c>
      <c r="I100" s="61"/>
      <c r="J100" s="150" t="s">
        <v>134</v>
      </c>
      <c r="K100" s="63" t="s">
        <v>133</v>
      </c>
      <c r="L100" s="150" t="s">
        <v>134</v>
      </c>
      <c r="M100" s="63" t="s">
        <v>133</v>
      </c>
      <c r="N100" s="61"/>
      <c r="O100" s="150" t="s">
        <v>134</v>
      </c>
      <c r="P100" s="63" t="s">
        <v>133</v>
      </c>
      <c r="Q100" s="150" t="s">
        <v>134</v>
      </c>
      <c r="R100" s="63" t="s">
        <v>133</v>
      </c>
      <c r="S100" s="61"/>
      <c r="T100" s="150" t="s">
        <v>134</v>
      </c>
      <c r="U100" s="63" t="s">
        <v>133</v>
      </c>
      <c r="V100" s="150" t="s">
        <v>134</v>
      </c>
      <c r="W100" s="63" t="s">
        <v>133</v>
      </c>
    </row>
    <row r="101" spans="1:24" ht="13.5" thickBot="1" x14ac:dyDescent="0.25">
      <c r="A101" s="57"/>
      <c r="B101" s="56"/>
      <c r="C101" s="54"/>
      <c r="D101" s="54"/>
      <c r="E101" s="54"/>
      <c r="F101" s="56"/>
      <c r="G101" s="56"/>
      <c r="H101" s="85"/>
      <c r="I101" s="54"/>
      <c r="J101" s="54"/>
      <c r="K101" s="149"/>
      <c r="L101" s="149"/>
      <c r="M101" s="85"/>
      <c r="N101" s="54"/>
      <c r="O101" s="54"/>
      <c r="P101" s="54"/>
      <c r="Q101" s="55"/>
      <c r="R101" s="54"/>
      <c r="S101" s="54"/>
      <c r="T101" s="54"/>
      <c r="U101" s="54"/>
      <c r="V101" s="55"/>
      <c r="W101" s="54"/>
      <c r="X101" s="53"/>
    </row>
    <row r="102" spans="1:24" x14ac:dyDescent="0.2">
      <c r="M102" s="51"/>
    </row>
    <row r="103" spans="1:24" x14ac:dyDescent="0.2">
      <c r="A103" s="49" t="s">
        <v>346</v>
      </c>
      <c r="B103" s="50">
        <f>IF(A103&lt;&gt;"",E103+G103+J103+L103+O103+Q103+T103+V103,"")</f>
        <v>170</v>
      </c>
      <c r="C103" s="41">
        <f>IF(A103&lt;&gt;0,B103/$B$13*100,"")</f>
        <v>9.0377458798511423</v>
      </c>
      <c r="E103" s="50">
        <f>SUM(E105)</f>
        <v>4</v>
      </c>
      <c r="F103" s="41">
        <f>IF($A103&lt;&gt;"",E103/$B103*100,"")</f>
        <v>2.3529411764705883</v>
      </c>
      <c r="G103" s="50">
        <f>SUM(G105)</f>
        <v>2</v>
      </c>
      <c r="H103" s="41">
        <f>IF($A103&lt;&gt;"",G103/$B103*100,"")</f>
        <v>1.1764705882352942</v>
      </c>
      <c r="J103" s="50">
        <f>SUM(J105)</f>
        <v>28</v>
      </c>
      <c r="K103" s="41">
        <f>IF($A103&lt;&gt;"",J103/$B103*100,"")</f>
        <v>16.470588235294116</v>
      </c>
      <c r="L103" s="50">
        <f>SUM(L105)</f>
        <v>23</v>
      </c>
      <c r="M103" s="41">
        <f>IF($A103&lt;&gt;"",L103/$B103*100,"")</f>
        <v>13.529411764705882</v>
      </c>
      <c r="O103" s="50">
        <f>SUM(O105)</f>
        <v>31</v>
      </c>
      <c r="P103" s="41">
        <f>IF($A103&lt;&gt;"",O103/$B103*100,"")</f>
        <v>18.235294117647058</v>
      </c>
      <c r="Q103" s="50">
        <f>SUM(Q105)</f>
        <v>12</v>
      </c>
      <c r="R103" s="41">
        <f>IF($A103&lt;&gt;"",Q103/$B103*100,"")</f>
        <v>7.0588235294117645</v>
      </c>
      <c r="T103" s="50">
        <f>SUM(T105)</f>
        <v>52</v>
      </c>
      <c r="U103" s="41">
        <f>IF($A103&lt;&gt;"",T103/$B103*100,"")</f>
        <v>30.588235294117649</v>
      </c>
      <c r="V103" s="50">
        <f>SUM(V105)</f>
        <v>18</v>
      </c>
      <c r="W103" s="41">
        <f>IF($A103&lt;&gt;"",V103/$B103*100,"")</f>
        <v>10.588235294117647</v>
      </c>
    </row>
    <row r="104" spans="1:24" ht="6.75" customHeight="1" x14ac:dyDescent="0.2">
      <c r="B104" s="50" t="str">
        <f>IF(A104&lt;&gt;"",E104+G104+J104+L104+O104+Q104+T104+V104,"")</f>
        <v/>
      </c>
      <c r="C104" s="41"/>
      <c r="E104" s="50"/>
      <c r="F104" s="41" t="str">
        <f>IF($A104&lt;&gt;"",E104/$B104*100,"")</f>
        <v/>
      </c>
      <c r="H104" s="41" t="str">
        <f>IF($A104&lt;&gt;"",G104/$B104*100,"")</f>
        <v/>
      </c>
      <c r="J104" s="50"/>
      <c r="K104" s="41" t="str">
        <f>IF($A104&lt;&gt;"",J104/$B104*100,"")</f>
        <v/>
      </c>
      <c r="L104" s="50"/>
      <c r="M104" s="41" t="str">
        <f>IF($A104&lt;&gt;"",L104/$B104*100,"")</f>
        <v/>
      </c>
      <c r="O104" s="50"/>
      <c r="P104" s="41" t="str">
        <f>IF($A104&lt;&gt;"",O104/$B104*100,"")</f>
        <v/>
      </c>
      <c r="Q104" s="50"/>
      <c r="R104" s="41" t="str">
        <f>IF($A104&lt;&gt;"",Q104/$B104*100,"")</f>
        <v/>
      </c>
      <c r="T104" s="50"/>
      <c r="U104" s="41" t="str">
        <f>IF($A104&lt;&gt;"",T104/$B104*100,"")</f>
        <v/>
      </c>
      <c r="V104" s="50"/>
      <c r="W104" s="41" t="str">
        <f>IF($A104&lt;&gt;"",V104/$B104*100,"")</f>
        <v/>
      </c>
    </row>
    <row r="105" spans="1:24" x14ac:dyDescent="0.2">
      <c r="A105" s="40" t="s">
        <v>222</v>
      </c>
      <c r="B105" s="50">
        <f>IF(A105&lt;&gt;"",E105+G105+J105+L105+O105+Q105+T105+V105,"")</f>
        <v>170</v>
      </c>
      <c r="C105" s="41">
        <f>IF(A105&lt;&gt;0,B105/$B$13*100,"")</f>
        <v>9.0377458798511423</v>
      </c>
      <c r="E105" s="50">
        <f>SUM(E106:E115)</f>
        <v>4</v>
      </c>
      <c r="F105" s="41">
        <f>IF($A105&lt;&gt;"",E105/$B105*100,"")</f>
        <v>2.3529411764705883</v>
      </c>
      <c r="G105" s="50">
        <f>SUM(G106:G115)</f>
        <v>2</v>
      </c>
      <c r="H105" s="41">
        <f>IF($A105&lt;&gt;"",G105/$B105*100,"")</f>
        <v>1.1764705882352942</v>
      </c>
      <c r="J105" s="50">
        <f>SUM(J106:J115)</f>
        <v>28</v>
      </c>
      <c r="K105" s="41">
        <f>IF($A105&lt;&gt;"",J105/$B105*100,"")</f>
        <v>16.470588235294116</v>
      </c>
      <c r="L105" s="50">
        <f>SUM(L106:L115)</f>
        <v>23</v>
      </c>
      <c r="M105" s="41">
        <f>IF($A105&lt;&gt;"",L105/$B105*100,"")</f>
        <v>13.529411764705882</v>
      </c>
      <c r="O105" s="42">
        <f>SUM(O106:O115)</f>
        <v>31</v>
      </c>
      <c r="P105" s="41">
        <f>IF($A105&lt;&gt;"",O105/$B105*100,"")</f>
        <v>18.235294117647058</v>
      </c>
      <c r="Q105" s="50">
        <f>SUM(Q106:Q115)</f>
        <v>12</v>
      </c>
      <c r="R105" s="41">
        <f>IF($A105&lt;&gt;"",Q105/$B105*100,"")</f>
        <v>7.0588235294117645</v>
      </c>
      <c r="T105" s="50">
        <f>SUM(T106:T115)</f>
        <v>52</v>
      </c>
      <c r="U105" s="41">
        <f>IF($A105&lt;&gt;"",T105/$B105*100,"")</f>
        <v>30.588235294117649</v>
      </c>
      <c r="V105" s="50">
        <f>SUM(V106:V115)</f>
        <v>18</v>
      </c>
      <c r="W105" s="41">
        <f>IF($A105&lt;&gt;"",V105/$B105*100,"")</f>
        <v>10.588235294117647</v>
      </c>
    </row>
    <row r="106" spans="1:24" x14ac:dyDescent="0.2">
      <c r="A106" s="40" t="s">
        <v>221</v>
      </c>
      <c r="B106" s="50">
        <f>IF(A106&lt;&gt;"",E106+G106+J106+L106+O106+Q106+T106+V106,"")</f>
        <v>4</v>
      </c>
      <c r="C106" s="41">
        <f>IF(A106&lt;&gt;0,B106/$B$13*100,"")</f>
        <v>0.21265284423179162</v>
      </c>
      <c r="E106" s="145"/>
      <c r="F106" s="41">
        <f>IF($A106&lt;&gt;"",E106/$B106*100,"")</f>
        <v>0</v>
      </c>
      <c r="G106" s="145"/>
      <c r="H106" s="41">
        <f>IF($A106&lt;&gt;"",G106/$B106*100,"")</f>
        <v>0</v>
      </c>
      <c r="I106" s="145"/>
      <c r="J106" s="145"/>
      <c r="K106" s="41">
        <f>IF($A106&lt;&gt;"",J106/$B106*100,"")</f>
        <v>0</v>
      </c>
      <c r="L106" s="145">
        <v>1</v>
      </c>
      <c r="M106" s="41">
        <f>IF($A106&lt;&gt;"",L106/$B106*100,"")</f>
        <v>25</v>
      </c>
      <c r="N106" s="145"/>
      <c r="O106" s="145"/>
      <c r="P106" s="41">
        <f>IF($A106&lt;&gt;"",O106/$B106*100,"")</f>
        <v>0</v>
      </c>
      <c r="Q106" s="145"/>
      <c r="R106" s="41">
        <f>IF($A106&lt;&gt;"",Q106/$B106*100,"")</f>
        <v>0</v>
      </c>
      <c r="S106" s="145"/>
      <c r="T106" s="145">
        <v>1</v>
      </c>
      <c r="U106" s="41">
        <f>IF($A106&lt;&gt;"",T106/$B106*100,"")</f>
        <v>25</v>
      </c>
      <c r="V106" s="39">
        <v>2</v>
      </c>
      <c r="W106" s="41">
        <f>IF($A106&lt;&gt;"",V106/$B106*100,"")</f>
        <v>50</v>
      </c>
    </row>
    <row r="107" spans="1:24" x14ac:dyDescent="0.2">
      <c r="A107" s="40" t="s">
        <v>220</v>
      </c>
      <c r="B107" s="50">
        <f>IF(A107&lt;&gt;"",E107+G107+J107+L107+O107+Q107+T107+V107,"")</f>
        <v>29</v>
      </c>
      <c r="C107" s="41">
        <f>IF(A107&lt;&gt;0,B107/$B$13*100,"")</f>
        <v>1.541733120680489</v>
      </c>
      <c r="E107" s="145">
        <v>1</v>
      </c>
      <c r="F107" s="41">
        <f>IF($A107&lt;&gt;"",E107/$B107*100,"")</f>
        <v>3.4482758620689653</v>
      </c>
      <c r="G107" s="145"/>
      <c r="H107" s="41">
        <f>IF($A107&lt;&gt;"",G107/$B107*100,"")</f>
        <v>0</v>
      </c>
      <c r="I107" s="145"/>
      <c r="J107" s="145">
        <v>6</v>
      </c>
      <c r="K107" s="41">
        <f>IF($A107&lt;&gt;"",J107/$B107*100,"")</f>
        <v>20.689655172413794</v>
      </c>
      <c r="L107" s="145">
        <v>4</v>
      </c>
      <c r="M107" s="41">
        <f>IF($A107&lt;&gt;"",L107/$B107*100,"")</f>
        <v>13.793103448275861</v>
      </c>
      <c r="N107" s="145"/>
      <c r="O107" s="145">
        <v>7</v>
      </c>
      <c r="P107" s="41">
        <f>IF($A107&lt;&gt;"",O107/$B107*100,"")</f>
        <v>24.137931034482758</v>
      </c>
      <c r="Q107" s="145">
        <v>2</v>
      </c>
      <c r="R107" s="41">
        <f>IF($A107&lt;&gt;"",Q107/$B107*100,"")</f>
        <v>6.8965517241379306</v>
      </c>
      <c r="S107" s="145"/>
      <c r="T107" s="145">
        <v>9</v>
      </c>
      <c r="U107" s="41">
        <f>IF($A107&lt;&gt;"",T107/$B107*100,"")</f>
        <v>31.03448275862069</v>
      </c>
      <c r="V107" s="39"/>
      <c r="W107" s="41">
        <f>IF($A107&lt;&gt;"",V107/$B107*100,"")</f>
        <v>0</v>
      </c>
    </row>
    <row r="108" spans="1:24" x14ac:dyDescent="0.2">
      <c r="A108" s="40" t="s">
        <v>219</v>
      </c>
      <c r="B108" s="50">
        <f>IF(A108&lt;&gt;"",E108+G108+J108+L108+O108+Q108+T108+V108,"")</f>
        <v>23</v>
      </c>
      <c r="C108" s="41">
        <f>IF(A108&lt;&gt;0,B108/$B$13*100,"")</f>
        <v>1.2227538543328018</v>
      </c>
      <c r="E108" s="145">
        <v>1</v>
      </c>
      <c r="F108" s="41">
        <f>IF($A108&lt;&gt;"",E108/$B108*100,"")</f>
        <v>4.3478260869565215</v>
      </c>
      <c r="G108" s="145">
        <v>1</v>
      </c>
      <c r="H108" s="41">
        <f>IF($A108&lt;&gt;"",G108/$B108*100,"")</f>
        <v>4.3478260869565215</v>
      </c>
      <c r="I108" s="145"/>
      <c r="J108" s="145"/>
      <c r="K108" s="41">
        <f>IF($A108&lt;&gt;"",J108/$B108*100,"")</f>
        <v>0</v>
      </c>
      <c r="L108" s="145"/>
      <c r="M108" s="41">
        <f>IF($A108&lt;&gt;"",L108/$B108*100,"")</f>
        <v>0</v>
      </c>
      <c r="N108" s="145"/>
      <c r="O108" s="145">
        <v>3</v>
      </c>
      <c r="P108" s="41">
        <f>IF($A108&lt;&gt;"",O108/$B108*100,"")</f>
        <v>13.043478260869565</v>
      </c>
      <c r="Q108" s="145">
        <v>0</v>
      </c>
      <c r="R108" s="41">
        <f>IF($A108&lt;&gt;"",Q108/$B108*100,"")</f>
        <v>0</v>
      </c>
      <c r="S108" s="145"/>
      <c r="T108" s="145">
        <v>17</v>
      </c>
      <c r="U108" s="41">
        <f>IF($A108&lt;&gt;"",T108/$B108*100,"")</f>
        <v>73.91304347826086</v>
      </c>
      <c r="V108" s="39">
        <v>1</v>
      </c>
      <c r="W108" s="41">
        <f>IF($A108&lt;&gt;"",V108/$B108*100,"")</f>
        <v>4.3478260869565215</v>
      </c>
    </row>
    <row r="109" spans="1:24" x14ac:dyDescent="0.2">
      <c r="A109" s="40" t="s">
        <v>218</v>
      </c>
      <c r="B109" s="50">
        <f>IF(A109&lt;&gt;"",E109+G109+J109+L109+O109+Q109+T109+V109,"")</f>
        <v>22</v>
      </c>
      <c r="C109" s="41">
        <f>IF(A109&lt;&gt;0,B109/$B$13*100,"")</f>
        <v>1.1695906432748537</v>
      </c>
      <c r="E109" s="145"/>
      <c r="F109" s="41">
        <f>IF($A109&lt;&gt;"",E109/$B109*100,"")</f>
        <v>0</v>
      </c>
      <c r="G109" s="145"/>
      <c r="H109" s="41">
        <f>IF($A109&lt;&gt;"",G109/$B109*100,"")</f>
        <v>0</v>
      </c>
      <c r="I109" s="145"/>
      <c r="J109" s="145">
        <v>6</v>
      </c>
      <c r="K109" s="41">
        <f>IF($A109&lt;&gt;"",J109/$B109*100,"")</f>
        <v>27.27272727272727</v>
      </c>
      <c r="L109" s="145">
        <v>5</v>
      </c>
      <c r="M109" s="41">
        <f>IF($A109&lt;&gt;"",L109/$B109*100,"")</f>
        <v>22.727272727272727</v>
      </c>
      <c r="N109" s="145"/>
      <c r="O109" s="145">
        <v>3</v>
      </c>
      <c r="P109" s="41">
        <f>IF($A109&lt;&gt;"",O109/$B109*100,"")</f>
        <v>13.636363636363635</v>
      </c>
      <c r="Q109" s="145">
        <v>4</v>
      </c>
      <c r="R109" s="41">
        <f>IF($A109&lt;&gt;"",Q109/$B109*100,"")</f>
        <v>18.181818181818183</v>
      </c>
      <c r="S109" s="145"/>
      <c r="T109" s="145">
        <v>3</v>
      </c>
      <c r="U109" s="41">
        <f>IF($A109&lt;&gt;"",T109/$B109*100,"")</f>
        <v>13.636363636363635</v>
      </c>
      <c r="V109" s="39">
        <v>1</v>
      </c>
      <c r="W109" s="41">
        <f>IF($A109&lt;&gt;"",V109/$B109*100,"")</f>
        <v>4.5454545454545459</v>
      </c>
    </row>
    <row r="110" spans="1:24" x14ac:dyDescent="0.2">
      <c r="A110" s="40" t="s">
        <v>217</v>
      </c>
      <c r="B110" s="50">
        <f>IF(A110&lt;&gt;"",E110+G110+J110+L110+O110+Q110+T110+V110,"")</f>
        <v>11</v>
      </c>
      <c r="C110" s="41">
        <f>IF(A110&lt;&gt;0,B110/$B$13*100,"")</f>
        <v>0.58479532163742687</v>
      </c>
      <c r="E110" s="145"/>
      <c r="F110" s="41">
        <f>IF($A110&lt;&gt;"",E110/$B110*100,"")</f>
        <v>0</v>
      </c>
      <c r="G110" s="145"/>
      <c r="H110" s="41">
        <f>IF($A110&lt;&gt;"",G110/$B110*100,"")</f>
        <v>0</v>
      </c>
      <c r="I110" s="145"/>
      <c r="J110" s="145">
        <v>2</v>
      </c>
      <c r="K110" s="41">
        <f>IF($A110&lt;&gt;"",J110/$B110*100,"")</f>
        <v>18.181818181818183</v>
      </c>
      <c r="L110" s="145">
        <v>0</v>
      </c>
      <c r="M110" s="41">
        <f>IF($A110&lt;&gt;"",L110/$B110*100,"")</f>
        <v>0</v>
      </c>
      <c r="N110" s="145"/>
      <c r="O110" s="145">
        <v>4</v>
      </c>
      <c r="P110" s="41">
        <f>IF($A110&lt;&gt;"",O110/$B110*100,"")</f>
        <v>36.363636363636367</v>
      </c>
      <c r="Q110" s="145">
        <v>2</v>
      </c>
      <c r="R110" s="41">
        <f>IF($A110&lt;&gt;"",Q110/$B110*100,"")</f>
        <v>18.181818181818183</v>
      </c>
      <c r="S110" s="145"/>
      <c r="T110" s="145">
        <v>3</v>
      </c>
      <c r="U110" s="41">
        <f>IF($A110&lt;&gt;"",T110/$B110*100,"")</f>
        <v>27.27272727272727</v>
      </c>
      <c r="V110" s="39"/>
      <c r="W110" s="41">
        <f>IF($A110&lt;&gt;"",V110/$B110*100,"")</f>
        <v>0</v>
      </c>
    </row>
    <row r="111" spans="1:24" x14ac:dyDescent="0.2">
      <c r="A111" s="40" t="s">
        <v>216</v>
      </c>
      <c r="B111" s="50">
        <f>IF(A111&lt;&gt;"",E111+G111+J111+L111+O111+Q111+T111+V111,"")</f>
        <v>18</v>
      </c>
      <c r="C111" s="41">
        <f>IF(A111&lt;&gt;0,B111/$B$13*100,"")</f>
        <v>0.9569377990430622</v>
      </c>
      <c r="E111" s="145"/>
      <c r="F111" s="41">
        <f>IF($A111&lt;&gt;"",E111/$B111*100,"")</f>
        <v>0</v>
      </c>
      <c r="G111" s="145"/>
      <c r="H111" s="41">
        <f>IF($A111&lt;&gt;"",G111/$B111*100,"")</f>
        <v>0</v>
      </c>
      <c r="I111" s="145"/>
      <c r="J111" s="145">
        <v>4</v>
      </c>
      <c r="K111" s="41">
        <f>IF($A111&lt;&gt;"",J111/$B111*100,"")</f>
        <v>22.222222222222221</v>
      </c>
      <c r="L111" s="145">
        <v>7</v>
      </c>
      <c r="M111" s="41">
        <f>IF($A111&lt;&gt;"",L111/$B111*100,"")</f>
        <v>38.888888888888893</v>
      </c>
      <c r="N111" s="145"/>
      <c r="O111" s="145">
        <v>2</v>
      </c>
      <c r="P111" s="41">
        <f>IF($A111&lt;&gt;"",O111/$B111*100,"")</f>
        <v>11.111111111111111</v>
      </c>
      <c r="Q111" s="145">
        <v>1</v>
      </c>
      <c r="R111" s="41">
        <f>IF($A111&lt;&gt;"",Q111/$B111*100,"")</f>
        <v>5.5555555555555554</v>
      </c>
      <c r="S111" s="145"/>
      <c r="T111" s="145">
        <v>2</v>
      </c>
      <c r="U111" s="41">
        <f>IF($A111&lt;&gt;"",T111/$B111*100,"")</f>
        <v>11.111111111111111</v>
      </c>
      <c r="V111" s="39">
        <v>2</v>
      </c>
      <c r="W111" s="41">
        <f>IF($A111&lt;&gt;"",V111/$B111*100,"")</f>
        <v>11.111111111111111</v>
      </c>
    </row>
    <row r="112" spans="1:24" x14ac:dyDescent="0.2">
      <c r="A112" s="40" t="s">
        <v>215</v>
      </c>
      <c r="B112" s="50">
        <f>IF(A112&lt;&gt;"",E112+G112+J112+L112+O112+Q112+T112+V112,"")</f>
        <v>18</v>
      </c>
      <c r="C112" s="41">
        <f>IF(A112&lt;&gt;0,B112/$B$13*100,"")</f>
        <v>0.9569377990430622</v>
      </c>
      <c r="E112" s="145"/>
      <c r="F112" s="41">
        <f>IF($A112&lt;&gt;"",E112/$B112*100,"")</f>
        <v>0</v>
      </c>
      <c r="G112" s="145"/>
      <c r="H112" s="41">
        <f>IF($A112&lt;&gt;"",G112/$B112*100,"")</f>
        <v>0</v>
      </c>
      <c r="I112" s="145"/>
      <c r="J112" s="145">
        <v>1</v>
      </c>
      <c r="K112" s="41">
        <f>IF($A112&lt;&gt;"",J112/$B112*100,"")</f>
        <v>5.5555555555555554</v>
      </c>
      <c r="L112" s="145">
        <v>1</v>
      </c>
      <c r="M112" s="41">
        <f>IF($A112&lt;&gt;"",L112/$B112*100,"")</f>
        <v>5.5555555555555554</v>
      </c>
      <c r="N112" s="145"/>
      <c r="O112" s="145">
        <v>1</v>
      </c>
      <c r="P112" s="41">
        <f>IF($A112&lt;&gt;"",O112/$B112*100,"")</f>
        <v>5.5555555555555554</v>
      </c>
      <c r="Q112" s="145">
        <v>1</v>
      </c>
      <c r="R112" s="41">
        <f>IF($A112&lt;&gt;"",Q112/$B112*100,"")</f>
        <v>5.5555555555555554</v>
      </c>
      <c r="S112" s="145"/>
      <c r="T112" s="145">
        <v>11</v>
      </c>
      <c r="U112" s="41">
        <f>IF($A112&lt;&gt;"",T112/$B112*100,"")</f>
        <v>61.111111111111114</v>
      </c>
      <c r="V112" s="39">
        <v>3</v>
      </c>
      <c r="W112" s="41">
        <f>IF($A112&lt;&gt;"",V112/$B112*100,"")</f>
        <v>16.666666666666664</v>
      </c>
    </row>
    <row r="113" spans="1:23" x14ac:dyDescent="0.2">
      <c r="A113" s="40" t="s">
        <v>214</v>
      </c>
      <c r="B113" s="50">
        <f>IF(A113&lt;&gt;"",E113+G113+J113+L113+O113+Q113+T113+V113,"")</f>
        <v>16</v>
      </c>
      <c r="C113" s="41">
        <f>IF(A113&lt;&gt;0,B113/$B$13*100,"")</f>
        <v>0.85061137692716648</v>
      </c>
      <c r="E113" s="145"/>
      <c r="F113" s="41">
        <f>IF($A113&lt;&gt;"",E113/$B113*100,"")</f>
        <v>0</v>
      </c>
      <c r="G113" s="145"/>
      <c r="H113" s="41">
        <f>IF($A113&lt;&gt;"",G113/$B113*100,"")</f>
        <v>0</v>
      </c>
      <c r="I113" s="145"/>
      <c r="J113" s="145">
        <v>1</v>
      </c>
      <c r="K113" s="41">
        <f>IF($A113&lt;&gt;"",J113/$B113*100,"")</f>
        <v>6.25</v>
      </c>
      <c r="L113" s="145">
        <v>3</v>
      </c>
      <c r="M113" s="41">
        <f>IF($A113&lt;&gt;"",L113/$B113*100,"")</f>
        <v>18.75</v>
      </c>
      <c r="N113" s="145"/>
      <c r="O113" s="145">
        <v>5</v>
      </c>
      <c r="P113" s="41">
        <f>IF($A113&lt;&gt;"",O113/$B113*100,"")</f>
        <v>31.25</v>
      </c>
      <c r="Q113" s="145">
        <v>1</v>
      </c>
      <c r="R113" s="41">
        <f>IF($A113&lt;&gt;"",Q113/$B113*100,"")</f>
        <v>6.25</v>
      </c>
      <c r="S113" s="145"/>
      <c r="T113" s="145">
        <v>1</v>
      </c>
      <c r="U113" s="41">
        <f>IF($A113&lt;&gt;"",T113/$B113*100,"")</f>
        <v>6.25</v>
      </c>
      <c r="V113" s="39">
        <v>5</v>
      </c>
      <c r="W113" s="41">
        <f>IF($A113&lt;&gt;"",V113/$B113*100,"")</f>
        <v>31.25</v>
      </c>
    </row>
    <row r="114" spans="1:23" x14ac:dyDescent="0.2">
      <c r="A114" s="40" t="s">
        <v>212</v>
      </c>
      <c r="B114" s="50">
        <f>IF(A114&lt;&gt;"",E114+G114+J114+L114+O114+Q114+T114+V114,"")</f>
        <v>20</v>
      </c>
      <c r="C114" s="41">
        <f>IF(A114&lt;&gt;0,B114/$B$13*100,"")</f>
        <v>1.063264221158958</v>
      </c>
      <c r="E114" s="145">
        <v>1</v>
      </c>
      <c r="F114" s="41">
        <f>IF($A114&lt;&gt;"",E114/$B114*100,"")</f>
        <v>5</v>
      </c>
      <c r="G114" s="145">
        <v>1</v>
      </c>
      <c r="H114" s="41">
        <f>IF($A114&lt;&gt;"",G114/$B114*100,"")</f>
        <v>5</v>
      </c>
      <c r="I114" s="145"/>
      <c r="J114" s="145">
        <v>5</v>
      </c>
      <c r="K114" s="41">
        <f>IF($A114&lt;&gt;"",J114/$B114*100,"")</f>
        <v>25</v>
      </c>
      <c r="L114" s="145">
        <v>1</v>
      </c>
      <c r="M114" s="41">
        <f>IF($A114&lt;&gt;"",L114/$B114*100,"")</f>
        <v>5</v>
      </c>
      <c r="N114" s="145"/>
      <c r="O114" s="145">
        <v>2</v>
      </c>
      <c r="P114" s="41">
        <f>IF($A114&lt;&gt;"",O114/$B114*100,"")</f>
        <v>10</v>
      </c>
      <c r="Q114" s="145">
        <v>1</v>
      </c>
      <c r="R114" s="41">
        <f>IF($A114&lt;&gt;"",Q114/$B114*100,"")</f>
        <v>5</v>
      </c>
      <c r="S114" s="145"/>
      <c r="T114" s="145">
        <v>5</v>
      </c>
      <c r="U114" s="41">
        <f>IF($A114&lt;&gt;"",T114/$B114*100,"")</f>
        <v>25</v>
      </c>
      <c r="V114" s="39">
        <v>4</v>
      </c>
      <c r="W114" s="41">
        <f>IF($A114&lt;&gt;"",V114/$B114*100,"")</f>
        <v>20</v>
      </c>
    </row>
    <row r="115" spans="1:23" x14ac:dyDescent="0.2">
      <c r="A115" s="40" t="s">
        <v>213</v>
      </c>
      <c r="B115" s="50">
        <f>IF(A115&lt;&gt;"",E115+G115+J115+L115+O115+Q115+T115+V115,"")</f>
        <v>9</v>
      </c>
      <c r="C115" s="41">
        <f>IF(A115&lt;&gt;0,B115/$B$13*100,"")</f>
        <v>0.4784688995215311</v>
      </c>
      <c r="E115" s="145">
        <v>1</v>
      </c>
      <c r="F115" s="41">
        <f>IF($A115&lt;&gt;"",E115/$B115*100,"")</f>
        <v>11.111111111111111</v>
      </c>
      <c r="G115" s="145"/>
      <c r="H115" s="41">
        <f>IF($A115&lt;&gt;"",G115/$B115*100,"")</f>
        <v>0</v>
      </c>
      <c r="I115" s="145"/>
      <c r="J115" s="145">
        <v>3</v>
      </c>
      <c r="K115" s="41">
        <f>IF($A115&lt;&gt;"",J115/$B115*100,"")</f>
        <v>33.333333333333329</v>
      </c>
      <c r="L115" s="145">
        <v>1</v>
      </c>
      <c r="M115" s="41">
        <f>IF($A115&lt;&gt;"",L115/$B115*100,"")</f>
        <v>11.111111111111111</v>
      </c>
      <c r="N115" s="145"/>
      <c r="O115" s="145">
        <v>4</v>
      </c>
      <c r="P115" s="41">
        <f>IF($A115&lt;&gt;"",O115/$B115*100,"")</f>
        <v>44.444444444444443</v>
      </c>
      <c r="Q115" s="145"/>
      <c r="R115" s="41">
        <f>IF($A115&lt;&gt;"",Q115/$B115*100,"")</f>
        <v>0</v>
      </c>
      <c r="S115" s="145"/>
      <c r="T115" s="145"/>
      <c r="U115" s="41">
        <f>IF($A115&lt;&gt;"",T115/$B115*100,"")</f>
        <v>0</v>
      </c>
      <c r="V115" s="39"/>
      <c r="W115" s="41"/>
    </row>
    <row r="116" spans="1:23" ht="6.75" customHeight="1" x14ac:dyDescent="0.2">
      <c r="B116" s="50" t="str">
        <f>IF(A116&lt;&gt;"",E116+G116+J116+L116+O116+Q116+T116+V116,"")</f>
        <v/>
      </c>
      <c r="C116" s="41" t="str">
        <f>IF(A116&lt;&gt;0,B116/$B$13*100,"")</f>
        <v/>
      </c>
      <c r="E116" s="50"/>
      <c r="F116" s="41" t="str">
        <f>IF($A116&lt;&gt;"",E116/$B116*100,"")</f>
        <v/>
      </c>
      <c r="H116" s="41" t="str">
        <f>IF($A116&lt;&gt;"",G116/$B116*100,"")</f>
        <v/>
      </c>
      <c r="J116" s="50"/>
      <c r="K116" s="41" t="str">
        <f>IF($A116&lt;&gt;"",J116/$B116*100,"")</f>
        <v/>
      </c>
      <c r="L116" s="50"/>
      <c r="M116" s="41" t="str">
        <f>IF($A116&lt;&gt;"",L116/$B116*100,"")</f>
        <v/>
      </c>
      <c r="O116" s="50"/>
      <c r="P116" s="41" t="str">
        <f>IF($A116&lt;&gt;"",O116/$B116*100,"")</f>
        <v/>
      </c>
      <c r="Q116" s="50"/>
      <c r="R116" s="41" t="str">
        <f>IF($A116&lt;&gt;"",Q116/$B116*100,"")</f>
        <v/>
      </c>
      <c r="T116" s="50"/>
      <c r="U116" s="41" t="str">
        <f>IF($A116&lt;&gt;"",T116/$B116*100,"")</f>
        <v/>
      </c>
      <c r="V116" s="50"/>
      <c r="W116" s="41" t="str">
        <f>IF($A116&lt;&gt;"",V116/$B116*100,"")</f>
        <v/>
      </c>
    </row>
    <row r="117" spans="1:23" x14ac:dyDescent="0.2">
      <c r="A117" s="49" t="s">
        <v>345</v>
      </c>
      <c r="B117" s="50">
        <f>IF(A117&lt;&gt;"",E117+G117+J117+L117+O117+Q117+T117+V117,"")</f>
        <v>105</v>
      </c>
      <c r="C117" s="41">
        <f>IF(A117&lt;&gt;0,B117/$B$13*100,"")</f>
        <v>5.5821371610845292</v>
      </c>
      <c r="E117" s="50">
        <f>SUM(E119)</f>
        <v>4</v>
      </c>
      <c r="F117" s="41">
        <f>IF($A117&lt;&gt;"",E117/$B117*100,"")</f>
        <v>3.8095238095238098</v>
      </c>
      <c r="G117" s="50">
        <f>SUM(G119)</f>
        <v>0</v>
      </c>
      <c r="H117" s="41">
        <f>IF($A117&lt;&gt;"",G117/$B117*100,"")</f>
        <v>0</v>
      </c>
      <c r="J117" s="50">
        <f>SUM(J119)</f>
        <v>13</v>
      </c>
      <c r="K117" s="41">
        <f>IF($A117&lt;&gt;"",J117/$B117*100,"")</f>
        <v>12.380952380952381</v>
      </c>
      <c r="L117" s="50">
        <f>SUM(L119)</f>
        <v>15</v>
      </c>
      <c r="M117" s="41">
        <f>IF($A117&lt;&gt;"",L117/$B117*100,"")</f>
        <v>14.285714285714285</v>
      </c>
      <c r="O117" s="50">
        <f>SUM(O119)</f>
        <v>18</v>
      </c>
      <c r="P117" s="41">
        <f>IF($A117&lt;&gt;"",O117/$B117*100,"")</f>
        <v>17.142857142857142</v>
      </c>
      <c r="Q117" s="50">
        <f>SUM(Q119)</f>
        <v>17</v>
      </c>
      <c r="R117" s="41">
        <f>IF($A117&lt;&gt;"",Q117/$B117*100,"")</f>
        <v>16.19047619047619</v>
      </c>
      <c r="T117" s="50">
        <f>SUM(T119)</f>
        <v>25</v>
      </c>
      <c r="U117" s="41">
        <f>IF($A117&lt;&gt;"",T117/$B117*100,"")</f>
        <v>23.809523809523807</v>
      </c>
      <c r="V117" s="50">
        <f>SUM(V119)</f>
        <v>13</v>
      </c>
      <c r="W117" s="41">
        <f>IF($A117&lt;&gt;"",V117/$B117*100,"")</f>
        <v>12.380952380952381</v>
      </c>
    </row>
    <row r="118" spans="1:23" ht="6.75" customHeight="1" x14ac:dyDescent="0.2">
      <c r="B118" s="50" t="str">
        <f>IF(A118&lt;&gt;"",E118+G118+J118+L118+O118+Q118+T118+V118,"")</f>
        <v/>
      </c>
      <c r="C118" s="41"/>
      <c r="E118" s="50"/>
      <c r="F118" s="41" t="str">
        <f>IF($A118&lt;&gt;"",E118/$B118*100,"")</f>
        <v/>
      </c>
      <c r="H118" s="41" t="str">
        <f>IF($A118&lt;&gt;"",G118/$B118*100,"")</f>
        <v/>
      </c>
      <c r="J118" s="50"/>
      <c r="K118" s="41" t="str">
        <f>IF($A118&lt;&gt;"",J118/$B118*100,"")</f>
        <v/>
      </c>
      <c r="L118" s="50"/>
      <c r="M118" s="41" t="str">
        <f>IF($A118&lt;&gt;"",L118/$B118*100,"")</f>
        <v/>
      </c>
      <c r="O118" s="50"/>
      <c r="P118" s="41" t="str">
        <f>IF($A118&lt;&gt;"",O118/$B118*100,"")</f>
        <v/>
      </c>
      <c r="Q118" s="50"/>
      <c r="R118" s="41" t="str">
        <f>IF($A118&lt;&gt;"",Q118/$B118*100,"")</f>
        <v/>
      </c>
      <c r="T118" s="50"/>
      <c r="U118" s="41" t="str">
        <f>IF($A118&lt;&gt;"",T118/$B118*100,"")</f>
        <v/>
      </c>
      <c r="V118" s="50"/>
      <c r="W118" s="41" t="str">
        <f>IF($A118&lt;&gt;"",V118/$B118*100,"")</f>
        <v/>
      </c>
    </row>
    <row r="119" spans="1:23" x14ac:dyDescent="0.2">
      <c r="A119" s="40" t="s">
        <v>210</v>
      </c>
      <c r="B119" s="50">
        <f>IF(A119&lt;&gt;"",E119+G119+J119+L119+O119+Q119+T119+V119,"")</f>
        <v>105</v>
      </c>
      <c r="C119" s="41">
        <f>IF(A119&lt;&gt;0,B119/$B$13*100,"")</f>
        <v>5.5821371610845292</v>
      </c>
      <c r="E119" s="42">
        <f>SUM(E120:E124)</f>
        <v>4</v>
      </c>
      <c r="F119" s="41">
        <f>IF($A119&lt;&gt;"",E119/$B119*100,"")</f>
        <v>3.8095238095238098</v>
      </c>
      <c r="G119" s="42">
        <f>SUM(G120:G124)</f>
        <v>0</v>
      </c>
      <c r="H119" s="41">
        <f>IF($A119&lt;&gt;"",G119/$B119*100,"")</f>
        <v>0</v>
      </c>
      <c r="J119" s="42">
        <f>SUM(J120:J124)</f>
        <v>13</v>
      </c>
      <c r="K119" s="41">
        <f>IF($A119&lt;&gt;"",J119/$B119*100,"")</f>
        <v>12.380952380952381</v>
      </c>
      <c r="L119" s="42">
        <f>SUM(L120:L124)</f>
        <v>15</v>
      </c>
      <c r="M119" s="41">
        <f>IF($A119&lt;&gt;"",L119/$B119*100,"")</f>
        <v>14.285714285714285</v>
      </c>
      <c r="O119" s="42">
        <f>SUM(O120:O124)</f>
        <v>18</v>
      </c>
      <c r="P119" s="41">
        <f>IF($A119&lt;&gt;"",O119/$B119*100,"")</f>
        <v>17.142857142857142</v>
      </c>
      <c r="Q119" s="42">
        <f>SUM(Q120:Q124)</f>
        <v>17</v>
      </c>
      <c r="R119" s="41">
        <f>IF($A119&lt;&gt;"",Q119/$B119*100,"")</f>
        <v>16.19047619047619</v>
      </c>
      <c r="T119" s="42">
        <f>SUM(T120:T124)</f>
        <v>25</v>
      </c>
      <c r="U119" s="41">
        <f>IF($A119&lt;&gt;"",T119/$B119*100,"")</f>
        <v>23.809523809523807</v>
      </c>
      <c r="V119" s="42">
        <f>SUM(V120:V124)</f>
        <v>13</v>
      </c>
      <c r="W119" s="41">
        <f>IF($A119&lt;&gt;"",V119/$B119*100,"")</f>
        <v>12.380952380952381</v>
      </c>
    </row>
    <row r="120" spans="1:23" x14ac:dyDescent="0.2">
      <c r="A120" s="40" t="s">
        <v>344</v>
      </c>
      <c r="B120" s="50">
        <f>IF(A120&lt;&gt;"",E120+G120+J120+L120+O120+Q120+T120+V120,"")</f>
        <v>3</v>
      </c>
      <c r="C120" s="41">
        <f>IF(A120&lt;&gt;0,B120/$B$13*100,"")</f>
        <v>0.15948963317384371</v>
      </c>
      <c r="E120" s="39"/>
      <c r="F120" s="41">
        <f>IF($A120&lt;&gt;"",E120/$B120*100,"")</f>
        <v>0</v>
      </c>
      <c r="G120" s="39"/>
      <c r="H120" s="41">
        <f>IF($A120&lt;&gt;"",G120/$B120*100,"")</f>
        <v>0</v>
      </c>
      <c r="I120" s="39"/>
      <c r="J120" s="39"/>
      <c r="K120" s="41">
        <f>IF($A120&lt;&gt;"",J120/$B120*100,"")</f>
        <v>0</v>
      </c>
      <c r="L120" s="39">
        <v>1</v>
      </c>
      <c r="M120" s="41">
        <f>IF($A120&lt;&gt;"",L120/$B120*100,"")</f>
        <v>33.333333333333329</v>
      </c>
      <c r="N120" s="39"/>
      <c r="O120" s="39"/>
      <c r="P120" s="41">
        <f>IF($A120&lt;&gt;"",O120/$B120*100,"")</f>
        <v>0</v>
      </c>
      <c r="Q120" s="39">
        <v>1</v>
      </c>
      <c r="R120" s="41">
        <f>IF($A120&lt;&gt;"",Q120/$B120*100,"")</f>
        <v>33.333333333333329</v>
      </c>
      <c r="S120" s="39"/>
      <c r="T120" s="39"/>
      <c r="U120" s="41">
        <f>IF($A120&lt;&gt;"",T120/$B120*100,"")</f>
        <v>0</v>
      </c>
      <c r="V120" s="39">
        <v>1</v>
      </c>
      <c r="W120" s="41">
        <f>IF($A120&lt;&gt;"",V120/$B120*100,"")</f>
        <v>33.333333333333329</v>
      </c>
    </row>
    <row r="121" spans="1:23" x14ac:dyDescent="0.2">
      <c r="A121" s="40" t="s">
        <v>206</v>
      </c>
      <c r="B121" s="50">
        <f>IF(A121&lt;&gt;"",E121+G121+J121+L121+O121+Q121+T121+V121,"")</f>
        <v>22</v>
      </c>
      <c r="C121" s="41">
        <f>IF(A121&lt;&gt;0,B121/$B$13*100,"")</f>
        <v>1.1695906432748537</v>
      </c>
      <c r="E121" s="39">
        <v>3</v>
      </c>
      <c r="F121" s="41">
        <f>IF($A121&lt;&gt;"",E121/$B121*100,"")</f>
        <v>13.636363636363635</v>
      </c>
      <c r="G121" s="39"/>
      <c r="H121" s="41">
        <f>IF($A121&lt;&gt;"",G121/$B121*100,"")</f>
        <v>0</v>
      </c>
      <c r="I121" s="39"/>
      <c r="J121" s="39"/>
      <c r="K121" s="41">
        <f>IF($A121&lt;&gt;"",J121/$B121*100,"")</f>
        <v>0</v>
      </c>
      <c r="L121" s="39">
        <v>3</v>
      </c>
      <c r="M121" s="41">
        <f>IF($A121&lt;&gt;"",L121/$B121*100,"")</f>
        <v>13.636363636363635</v>
      </c>
      <c r="N121" s="39"/>
      <c r="O121" s="39">
        <v>8</v>
      </c>
      <c r="P121" s="41">
        <f>IF($A121&lt;&gt;"",O121/$B121*100,"")</f>
        <v>36.363636363636367</v>
      </c>
      <c r="Q121" s="39">
        <v>4</v>
      </c>
      <c r="R121" s="41">
        <f>IF($A121&lt;&gt;"",Q121/$B121*100,"")</f>
        <v>18.181818181818183</v>
      </c>
      <c r="S121" s="39"/>
      <c r="T121" s="39">
        <v>3</v>
      </c>
      <c r="U121" s="41">
        <f>IF($A121&lt;&gt;"",T121/$B121*100,"")</f>
        <v>13.636363636363635</v>
      </c>
      <c r="V121" s="39">
        <v>1</v>
      </c>
      <c r="W121" s="41">
        <f>IF($A121&lt;&gt;"",V121/$B121*100,"")</f>
        <v>4.5454545454545459</v>
      </c>
    </row>
    <row r="122" spans="1:23" x14ac:dyDescent="0.2">
      <c r="A122" s="40" t="s">
        <v>343</v>
      </c>
      <c r="B122" s="50">
        <f>IF(A122&lt;&gt;"",E122+G122+J122+L122+O122+Q122+T122+V122,"")</f>
        <v>41</v>
      </c>
      <c r="C122" s="41">
        <f>IF(A122&lt;&gt;0,B122/$B$13*100,"")</f>
        <v>2.1796916533758637</v>
      </c>
      <c r="E122" s="39"/>
      <c r="F122" s="41">
        <f>IF($A122&lt;&gt;"",E122/$B122*100,"")</f>
        <v>0</v>
      </c>
      <c r="G122" s="39"/>
      <c r="H122" s="41">
        <f>IF($A122&lt;&gt;"",G122/$B122*100,"")</f>
        <v>0</v>
      </c>
      <c r="I122" s="39"/>
      <c r="J122" s="39">
        <v>7</v>
      </c>
      <c r="K122" s="41">
        <f>IF($A122&lt;&gt;"",J122/$B122*100,"")</f>
        <v>17.073170731707318</v>
      </c>
      <c r="L122" s="39">
        <v>3</v>
      </c>
      <c r="M122" s="41">
        <f>IF($A122&lt;&gt;"",L122/$B122*100,"")</f>
        <v>7.3170731707317067</v>
      </c>
      <c r="N122" s="39"/>
      <c r="O122" s="39">
        <v>5</v>
      </c>
      <c r="P122" s="41">
        <f>IF($A122&lt;&gt;"",O122/$B122*100,"")</f>
        <v>12.195121951219512</v>
      </c>
      <c r="Q122" s="39">
        <v>2</v>
      </c>
      <c r="R122" s="41">
        <f>IF($A122&lt;&gt;"",Q122/$B122*100,"")</f>
        <v>4.8780487804878048</v>
      </c>
      <c r="S122" s="39"/>
      <c r="T122" s="39">
        <v>19</v>
      </c>
      <c r="U122" s="41">
        <f>IF($A122&lt;&gt;"",T122/$B122*100,"")</f>
        <v>46.341463414634148</v>
      </c>
      <c r="V122" s="39">
        <v>5</v>
      </c>
      <c r="W122" s="41">
        <f>IF($A122&lt;&gt;"",V122/$B122*100,"")</f>
        <v>12.195121951219512</v>
      </c>
    </row>
    <row r="123" spans="1:23" x14ac:dyDescent="0.2">
      <c r="A123" s="40" t="s">
        <v>342</v>
      </c>
      <c r="B123" s="50">
        <f>IF(A123&lt;&gt;"",E123+G123+J123+L123+O123+Q123+T123+V123,"")</f>
        <v>21</v>
      </c>
      <c r="C123" s="41">
        <f>IF(A123&lt;&gt;0,B123/$B$13*100,"")</f>
        <v>1.1164274322169059</v>
      </c>
      <c r="E123" s="39">
        <v>1</v>
      </c>
      <c r="F123" s="41">
        <f>IF($A123&lt;&gt;"",E123/$B123*100,"")</f>
        <v>4.7619047619047619</v>
      </c>
      <c r="G123" s="39"/>
      <c r="H123" s="41">
        <f>IF($A123&lt;&gt;"",G123/$B123*100,"")</f>
        <v>0</v>
      </c>
      <c r="I123" s="39"/>
      <c r="J123" s="39">
        <v>5</v>
      </c>
      <c r="K123" s="41">
        <f>IF($A123&lt;&gt;"",J123/$B123*100,"")</f>
        <v>23.809523809523807</v>
      </c>
      <c r="L123" s="39">
        <v>3</v>
      </c>
      <c r="M123" s="41">
        <f>IF($A123&lt;&gt;"",L123/$B123*100,"")</f>
        <v>14.285714285714285</v>
      </c>
      <c r="N123" s="39"/>
      <c r="O123" s="39">
        <v>5</v>
      </c>
      <c r="P123" s="41">
        <f>IF($A123&lt;&gt;"",O123/$B123*100,"")</f>
        <v>23.809523809523807</v>
      </c>
      <c r="Q123" s="39">
        <v>3</v>
      </c>
      <c r="R123" s="41">
        <f>IF($A123&lt;&gt;"",Q123/$B123*100,"")</f>
        <v>14.285714285714285</v>
      </c>
      <c r="S123" s="39"/>
      <c r="T123" s="39">
        <v>2</v>
      </c>
      <c r="U123" s="41">
        <f>IF($A123&lt;&gt;"",T123/$B123*100,"")</f>
        <v>9.5238095238095237</v>
      </c>
      <c r="V123" s="39">
        <v>2</v>
      </c>
      <c r="W123" s="41">
        <f>IF($A123&lt;&gt;"",V123/$B123*100,"")</f>
        <v>9.5238095238095237</v>
      </c>
    </row>
    <row r="124" spans="1:23" x14ac:dyDescent="0.2">
      <c r="A124" s="40" t="s">
        <v>341</v>
      </c>
      <c r="B124" s="50">
        <f>IF(A124&lt;&gt;"",E124+G124+J124+L124+O124+Q124+T124+V124,"")</f>
        <v>18</v>
      </c>
      <c r="C124" s="41">
        <f>IF(A124&lt;&gt;0,B124/$B$13*100,"")</f>
        <v>0.9569377990430622</v>
      </c>
      <c r="E124" s="39"/>
      <c r="F124" s="41">
        <f>IF($A124&lt;&gt;"",E124/$B124*100,"")</f>
        <v>0</v>
      </c>
      <c r="G124" s="39"/>
      <c r="H124" s="41">
        <f>IF($A124&lt;&gt;"",G124/$B124*100,"")</f>
        <v>0</v>
      </c>
      <c r="I124" s="39"/>
      <c r="J124" s="39">
        <v>1</v>
      </c>
      <c r="K124" s="41">
        <f>IF($A124&lt;&gt;"",J124/$B124*100,"")</f>
        <v>5.5555555555555554</v>
      </c>
      <c r="L124" s="39">
        <v>5</v>
      </c>
      <c r="M124" s="41">
        <f>IF($A124&lt;&gt;"",L124/$B124*100,"")</f>
        <v>27.777777777777779</v>
      </c>
      <c r="N124" s="39"/>
      <c r="O124" s="39">
        <v>0</v>
      </c>
      <c r="P124" s="41">
        <f>IF($A124&lt;&gt;"",O124/$B124*100,"")</f>
        <v>0</v>
      </c>
      <c r="Q124" s="39">
        <v>7</v>
      </c>
      <c r="R124" s="41">
        <f>IF($A124&lt;&gt;"",Q124/$B124*100,"")</f>
        <v>38.888888888888893</v>
      </c>
      <c r="S124" s="39"/>
      <c r="T124" s="39">
        <v>1</v>
      </c>
      <c r="U124" s="41">
        <f>IF($A124&lt;&gt;"",T124/$B124*100,"")</f>
        <v>5.5555555555555554</v>
      </c>
      <c r="V124" s="39">
        <v>4</v>
      </c>
      <c r="W124" s="41">
        <f>IF($A124&lt;&gt;"",V124/$B124*100,"")</f>
        <v>22.222222222222221</v>
      </c>
    </row>
    <row r="125" spans="1:23" ht="6.75" customHeight="1" x14ac:dyDescent="0.2">
      <c r="B125" s="50" t="str">
        <f>IF(A125&lt;&gt;"",E125+G125+J125+L125+O125+Q125+T125+V125,"")</f>
        <v/>
      </c>
      <c r="C125" s="41" t="str">
        <f>IF(A125&lt;&gt;0,B125/$B$13*100,"")</f>
        <v/>
      </c>
      <c r="E125" s="39"/>
      <c r="F125" s="41" t="str">
        <f>IF($A125&lt;&gt;"",E125/$B125*100,"")</f>
        <v/>
      </c>
      <c r="G125" s="39"/>
      <c r="H125" s="41" t="str">
        <f>IF($A125&lt;&gt;"",G125/$B125*100,"")</f>
        <v/>
      </c>
      <c r="I125" s="39"/>
      <c r="J125" s="39"/>
      <c r="K125" s="41" t="str">
        <f>IF($A125&lt;&gt;"",J125/$B125*100,"")</f>
        <v/>
      </c>
      <c r="L125" s="39"/>
      <c r="M125" s="41" t="str">
        <f>IF($A125&lt;&gt;"",L125/$B125*100,"")</f>
        <v/>
      </c>
      <c r="N125" s="39"/>
      <c r="O125" s="39"/>
      <c r="P125" s="41" t="str">
        <f>IF($A125&lt;&gt;"",O125/$B125*100,"")</f>
        <v/>
      </c>
      <c r="Q125" s="39"/>
      <c r="R125" s="41" t="str">
        <f>IF($A125&lt;&gt;"",Q125/$B125*100,"")</f>
        <v/>
      </c>
      <c r="S125" s="39"/>
      <c r="T125" s="39"/>
      <c r="U125" s="41" t="str">
        <f>IF($A125&lt;&gt;"",T125/$B125*100,"")</f>
        <v/>
      </c>
      <c r="V125" s="39"/>
      <c r="W125" s="41" t="str">
        <f>IF($A125&lt;&gt;"",V125/$B125*100,"")</f>
        <v/>
      </c>
    </row>
    <row r="126" spans="1:23" x14ac:dyDescent="0.2">
      <c r="A126" s="40" t="s">
        <v>205</v>
      </c>
      <c r="B126" s="50">
        <f>IF(A126&lt;&gt;"",E126+G126+J126+L126+O126+Q126+T126+V126,"")</f>
        <v>23</v>
      </c>
      <c r="C126" s="41">
        <f>IF(A126&lt;&gt;0,B126/$B$13*100,"")</f>
        <v>1.2227538543328018</v>
      </c>
      <c r="E126" s="39">
        <v>1</v>
      </c>
      <c r="F126" s="41">
        <f>IF($A126&lt;&gt;"",E126/$B126*100,"")</f>
        <v>4.3478260869565215</v>
      </c>
      <c r="G126" s="39"/>
      <c r="H126" s="41">
        <f>IF($A126&lt;&gt;"",G126/$B126*100,"")</f>
        <v>0</v>
      </c>
      <c r="I126" s="39"/>
      <c r="J126" s="39">
        <v>1</v>
      </c>
      <c r="K126" s="41">
        <f>IF($A126&lt;&gt;"",J126/$B126*100,"")</f>
        <v>4.3478260869565215</v>
      </c>
      <c r="L126" s="39">
        <v>1</v>
      </c>
      <c r="M126" s="41">
        <f>IF($A126&lt;&gt;"",L126/$B126*100,"")</f>
        <v>4.3478260869565215</v>
      </c>
      <c r="N126" s="39"/>
      <c r="O126" s="39">
        <v>3</v>
      </c>
      <c r="P126" s="41">
        <f>IF($A126&lt;&gt;"",O126/$B126*100,"")</f>
        <v>13.043478260869565</v>
      </c>
      <c r="Q126" s="39">
        <v>3</v>
      </c>
      <c r="R126" s="41">
        <f>IF($A126&lt;&gt;"",Q126/$B126*100,"")</f>
        <v>13.043478260869565</v>
      </c>
      <c r="S126" s="39"/>
      <c r="T126" s="39">
        <v>7</v>
      </c>
      <c r="U126" s="41">
        <f>IF($A126&lt;&gt;"",T126/$B126*100,"")</f>
        <v>30.434782608695656</v>
      </c>
      <c r="V126" s="39">
        <v>7</v>
      </c>
      <c r="W126" s="41">
        <f>IF($A126&lt;&gt;"",V126/$B126*100,"")</f>
        <v>30.434782608695656</v>
      </c>
    </row>
    <row r="127" spans="1:23" ht="6.75" customHeight="1" x14ac:dyDescent="0.2">
      <c r="B127" s="50" t="str">
        <f>IF(A127&lt;&gt;"",E127+G127+J127+L127+O127+Q127+T127+V127,"")</f>
        <v/>
      </c>
      <c r="C127" s="41" t="str">
        <f>IF(A127&lt;&gt;0,B127/$B$13*100,"")</f>
        <v/>
      </c>
      <c r="E127" s="50"/>
      <c r="F127" s="41" t="str">
        <f>IF($A127&lt;&gt;"",E127/$B127*100,"")</f>
        <v/>
      </c>
      <c r="H127" s="41" t="str">
        <f>IF($A127&lt;&gt;"",G127/$B127*100,"")</f>
        <v/>
      </c>
      <c r="J127" s="50"/>
      <c r="K127" s="41" t="str">
        <f>IF($A127&lt;&gt;"",J127/$B127*100,"")</f>
        <v/>
      </c>
      <c r="L127" s="50"/>
      <c r="M127" s="41" t="str">
        <f>IF($A127&lt;&gt;"",L127/$B127*100,"")</f>
        <v/>
      </c>
      <c r="O127" s="50"/>
      <c r="P127" s="41" t="str">
        <f>IF($A127&lt;&gt;"",O127/$B127*100,"")</f>
        <v/>
      </c>
      <c r="Q127" s="50"/>
      <c r="R127" s="41" t="str">
        <f>IF($A127&lt;&gt;"",Q127/$B127*100,"")</f>
        <v/>
      </c>
      <c r="T127" s="50"/>
      <c r="U127" s="41" t="str">
        <f>IF($A127&lt;&gt;"",T127/$B127*100,"")</f>
        <v/>
      </c>
      <c r="V127" s="50"/>
      <c r="W127" s="41" t="str">
        <f>IF($A127&lt;&gt;"",V127/$B127*100,"")</f>
        <v/>
      </c>
    </row>
    <row r="128" spans="1:23" x14ac:dyDescent="0.2">
      <c r="A128" s="49" t="s">
        <v>340</v>
      </c>
      <c r="B128" s="50">
        <f>IF(A128&lt;&gt;"",E128+G128+J128+L128+O128+Q128+T128+V128,"")</f>
        <v>523</v>
      </c>
      <c r="C128" s="41">
        <f>IF(A128&lt;&gt;0,B128/$B$13*100,"")</f>
        <v>27.804359383306753</v>
      </c>
      <c r="E128" s="42">
        <f>SUM(E130+E138+E206)</f>
        <v>52</v>
      </c>
      <c r="F128" s="41">
        <f>IF($A128&lt;&gt;"",E128/$B128*100,"")</f>
        <v>9.9426386233269604</v>
      </c>
      <c r="G128" s="42">
        <f>SUM(G130+G138+G206)</f>
        <v>45</v>
      </c>
      <c r="H128" s="41">
        <f>IF($A128&lt;&gt;"",G128/$B128*100,"")</f>
        <v>8.6042065009560229</v>
      </c>
      <c r="J128" s="42">
        <f>SUM(J130+J138+J206)</f>
        <v>78</v>
      </c>
      <c r="K128" s="41">
        <f>IF($A128&lt;&gt;"",J128/$B128*100,"")</f>
        <v>14.913957934990441</v>
      </c>
      <c r="L128" s="50">
        <f>SUM(L130+L138+L206)</f>
        <v>79</v>
      </c>
      <c r="M128" s="41">
        <f>IF($A128&lt;&gt;"",L128/$B128*100,"")</f>
        <v>15.105162523900573</v>
      </c>
      <c r="O128" s="50">
        <f>SUM(O130+O138+O206)</f>
        <v>59</v>
      </c>
      <c r="P128" s="41">
        <f>IF($A128&lt;&gt;"",O128/$B128*100,"")</f>
        <v>11.281070745697896</v>
      </c>
      <c r="Q128" s="50">
        <f>SUM(Q130+Q138+Q206)</f>
        <v>74</v>
      </c>
      <c r="R128" s="41">
        <f>IF($A128&lt;&gt;"",Q128/$B128*100,"")</f>
        <v>14.149139579349903</v>
      </c>
      <c r="T128" s="50">
        <f>SUM(T130+T138+T206)</f>
        <v>84</v>
      </c>
      <c r="U128" s="41">
        <f>IF($A128&lt;&gt;"",T128/$B128*100,"")</f>
        <v>16.061185468451242</v>
      </c>
      <c r="V128" s="50">
        <f>SUM(V130+V138+V206)</f>
        <v>52</v>
      </c>
      <c r="W128" s="41">
        <f>IF($A128&lt;&gt;"",V128/$B128*100,"")</f>
        <v>9.9426386233269604</v>
      </c>
    </row>
    <row r="129" spans="1:23" ht="6.75" customHeight="1" x14ac:dyDescent="0.2">
      <c r="B129" s="50" t="str">
        <f>IF(A129&lt;&gt;"",E129+G129+J129+L129+O129+Q129+T129+V129,"")</f>
        <v/>
      </c>
      <c r="C129" s="41" t="str">
        <f>IF(A129&lt;&gt;0,B129/$B$13*100,"")</f>
        <v/>
      </c>
      <c r="E129" s="50"/>
      <c r="F129" s="41" t="str">
        <f>IF($A129&lt;&gt;"",E129/$B129*100,"")</f>
        <v/>
      </c>
      <c r="H129" s="41" t="str">
        <f>IF($A129&lt;&gt;"",G129/$B129*100,"")</f>
        <v/>
      </c>
      <c r="J129" s="50"/>
      <c r="K129" s="41" t="str">
        <f>IF($A129&lt;&gt;"",J129/$B129*100,"")</f>
        <v/>
      </c>
      <c r="L129" s="50"/>
      <c r="M129" s="41" t="str">
        <f>IF($A129&lt;&gt;"",L129/$B129*100,"")</f>
        <v/>
      </c>
      <c r="O129" s="50"/>
      <c r="P129" s="41" t="str">
        <f>IF($A129&lt;&gt;"",O129/$B129*100,"")</f>
        <v/>
      </c>
      <c r="Q129" s="50"/>
      <c r="R129" s="41" t="str">
        <f>IF($A129&lt;&gt;"",Q129/$B129*100,"")</f>
        <v/>
      </c>
      <c r="T129" s="50"/>
      <c r="U129" s="41" t="str">
        <f>IF($A129&lt;&gt;"",T129/$B129*100,"")</f>
        <v/>
      </c>
      <c r="V129" s="50"/>
      <c r="W129" s="41" t="str">
        <f>IF($A129&lt;&gt;"",V129/$B129*100,"")</f>
        <v/>
      </c>
    </row>
    <row r="130" spans="1:23" x14ac:dyDescent="0.2">
      <c r="A130" s="40" t="s">
        <v>202</v>
      </c>
      <c r="B130" s="50">
        <f>IF(A130&lt;&gt;"",E130+G130+J130+L130+O130+Q130+T130+V130,"")</f>
        <v>58</v>
      </c>
      <c r="C130" s="41">
        <f>IF(A130&lt;&gt;0,B130/$B$13*100,"")</f>
        <v>3.0834662413609779</v>
      </c>
      <c r="E130" s="42">
        <f>SUM(E131:E136)</f>
        <v>6</v>
      </c>
      <c r="F130" s="41">
        <f>IF($A130&lt;&gt;"",E130/$B130*100,"")</f>
        <v>10.344827586206897</v>
      </c>
      <c r="G130" s="42">
        <f>SUM(G131:G136)</f>
        <v>6</v>
      </c>
      <c r="H130" s="41">
        <f>IF($A130&lt;&gt;"",G130/$B130*100,"")</f>
        <v>10.344827586206897</v>
      </c>
      <c r="J130" s="42">
        <f>SUM(J131:J136)</f>
        <v>9</v>
      </c>
      <c r="K130" s="41">
        <f>IF($A130&lt;&gt;"",J130/$B130*100,"")</f>
        <v>15.517241379310345</v>
      </c>
      <c r="L130" s="42">
        <f>SUM(L131:L136)</f>
        <v>6</v>
      </c>
      <c r="M130" s="41">
        <f>IF($A130&lt;&gt;"",L130/$B130*100,"")</f>
        <v>10.344827586206897</v>
      </c>
      <c r="O130" s="42">
        <f>SUM(O131:O136)</f>
        <v>11</v>
      </c>
      <c r="P130" s="41">
        <f>IF($A130&lt;&gt;"",O130/$B130*100,"")</f>
        <v>18.96551724137931</v>
      </c>
      <c r="Q130" s="42">
        <f>SUM(Q131:Q136)</f>
        <v>6</v>
      </c>
      <c r="R130" s="41">
        <f>IF($A130&lt;&gt;"",Q130/$B130*100,"")</f>
        <v>10.344827586206897</v>
      </c>
      <c r="T130" s="42">
        <f>SUM(T131:T136)</f>
        <v>12</v>
      </c>
      <c r="U130" s="41">
        <f>IF($A130&lt;&gt;"",T130/$B130*100,"")</f>
        <v>20.689655172413794</v>
      </c>
      <c r="V130" s="42">
        <f>SUM(V131:V136)</f>
        <v>2</v>
      </c>
      <c r="W130" s="41">
        <f>IF($A130&lt;&gt;"",V130/$B130*100,"")</f>
        <v>3.4482758620689653</v>
      </c>
    </row>
    <row r="131" spans="1:23" x14ac:dyDescent="0.2">
      <c r="A131" s="40" t="s">
        <v>201</v>
      </c>
      <c r="B131" s="50">
        <f>IF(A131&lt;&gt;"",E131+G131+J131+L131+O131+Q131+T131+V131,"")</f>
        <v>15</v>
      </c>
      <c r="C131" s="41">
        <f>IF(A131&lt;&gt;0,B131/$B$13*100,"")</f>
        <v>0.79744816586921841</v>
      </c>
      <c r="E131" s="145">
        <v>1</v>
      </c>
      <c r="F131" s="41">
        <f>IF($A131&lt;&gt;"",E131/$B131*100,"")</f>
        <v>6.666666666666667</v>
      </c>
      <c r="G131" s="145"/>
      <c r="H131" s="41">
        <f>IF($A131&lt;&gt;"",G131/$B131*100,"")</f>
        <v>0</v>
      </c>
      <c r="I131" s="145"/>
      <c r="J131" s="145">
        <v>4</v>
      </c>
      <c r="K131" s="41">
        <f>IF($A131&lt;&gt;"",J131/$B131*100,"")</f>
        <v>26.666666666666668</v>
      </c>
      <c r="L131" s="145">
        <v>1</v>
      </c>
      <c r="M131" s="41">
        <f>IF($A131&lt;&gt;"",L131/$B131*100,"")</f>
        <v>6.666666666666667</v>
      </c>
      <c r="N131" s="145"/>
      <c r="O131" s="145">
        <v>4</v>
      </c>
      <c r="P131" s="41">
        <f>IF($A131&lt;&gt;"",O131/$B131*100,"")</f>
        <v>26.666666666666668</v>
      </c>
      <c r="Q131" s="145">
        <v>1</v>
      </c>
      <c r="R131" s="41">
        <f>IF($A131&lt;&gt;"",Q131/$B131*100,"")</f>
        <v>6.666666666666667</v>
      </c>
      <c r="S131" s="145"/>
      <c r="T131" s="145">
        <v>4</v>
      </c>
      <c r="U131" s="41">
        <f>IF($A131&lt;&gt;"",T131/$B131*100,"")</f>
        <v>26.666666666666668</v>
      </c>
      <c r="V131" s="39"/>
      <c r="W131" s="41">
        <f>IF($A131&lt;&gt;"",V131/$B131*100,"")</f>
        <v>0</v>
      </c>
    </row>
    <row r="132" spans="1:23" x14ac:dyDescent="0.2">
      <c r="A132" s="40" t="s">
        <v>200</v>
      </c>
      <c r="B132" s="50">
        <f>IF(A132&lt;&gt;"",E132+G132+J132+L132+O132+Q132+T132+V132,"")</f>
        <v>6</v>
      </c>
      <c r="C132" s="41">
        <f>IF(A132&lt;&gt;0,B132/$B$13*100,"")</f>
        <v>0.31897926634768742</v>
      </c>
      <c r="E132" s="145">
        <v>1</v>
      </c>
      <c r="F132" s="41">
        <f>IF($A132&lt;&gt;"",E132/$B132*100,"")</f>
        <v>16.666666666666664</v>
      </c>
      <c r="G132" s="145"/>
      <c r="H132" s="41">
        <f>IF($A132&lt;&gt;"",G132/$B132*100,"")</f>
        <v>0</v>
      </c>
      <c r="I132" s="145"/>
      <c r="J132" s="145"/>
      <c r="K132" s="41">
        <f>IF($A132&lt;&gt;"",J132/$B132*100,"")</f>
        <v>0</v>
      </c>
      <c r="L132" s="145">
        <v>2</v>
      </c>
      <c r="M132" s="41">
        <f>IF($A132&lt;&gt;"",L132/$B132*100,"")</f>
        <v>33.333333333333329</v>
      </c>
      <c r="N132" s="145"/>
      <c r="O132" s="145">
        <v>1</v>
      </c>
      <c r="P132" s="41">
        <f>IF($A132&lt;&gt;"",O132/$B132*100,"")</f>
        <v>16.666666666666664</v>
      </c>
      <c r="Q132" s="145"/>
      <c r="R132" s="41">
        <f>IF($A132&lt;&gt;"",Q132/$B132*100,"")</f>
        <v>0</v>
      </c>
      <c r="S132" s="145"/>
      <c r="T132" s="145">
        <v>2</v>
      </c>
      <c r="U132" s="41">
        <f>IF($A132&lt;&gt;"",T132/$B132*100,"")</f>
        <v>33.333333333333329</v>
      </c>
      <c r="V132" s="39"/>
      <c r="W132" s="41">
        <f>IF($A132&lt;&gt;"",V132/$B132*100,"")</f>
        <v>0</v>
      </c>
    </row>
    <row r="133" spans="1:23" x14ac:dyDescent="0.2">
      <c r="A133" s="40" t="s">
        <v>199</v>
      </c>
      <c r="B133" s="50">
        <f>IF(A133&lt;&gt;"",E133+G133+J133+L133+O133+Q133+T133+V133,"")</f>
        <v>6</v>
      </c>
      <c r="C133" s="41">
        <f>IF(A133&lt;&gt;0,B133/$B$13*100,"")</f>
        <v>0.31897926634768742</v>
      </c>
      <c r="E133" s="145">
        <v>2</v>
      </c>
      <c r="F133" s="41">
        <f>IF($A133&lt;&gt;"",E133/$B133*100,"")</f>
        <v>33.333333333333329</v>
      </c>
      <c r="G133" s="145">
        <v>2</v>
      </c>
      <c r="H133" s="41">
        <f>IF($A133&lt;&gt;"",G133/$B133*100,"")</f>
        <v>33.333333333333329</v>
      </c>
      <c r="I133" s="145"/>
      <c r="J133" s="145"/>
      <c r="K133" s="41">
        <f>IF($A133&lt;&gt;"",J133/$B133*100,"")</f>
        <v>0</v>
      </c>
      <c r="L133" s="145"/>
      <c r="M133" s="41">
        <f>IF($A133&lt;&gt;"",L133/$B133*100,"")</f>
        <v>0</v>
      </c>
      <c r="N133" s="145"/>
      <c r="O133" s="145"/>
      <c r="P133" s="41">
        <f>IF($A133&lt;&gt;"",O133/$B133*100,"")</f>
        <v>0</v>
      </c>
      <c r="Q133" s="145">
        <v>1</v>
      </c>
      <c r="R133" s="41">
        <f>IF($A133&lt;&gt;"",Q133/$B133*100,"")</f>
        <v>16.666666666666664</v>
      </c>
      <c r="S133" s="145"/>
      <c r="T133" s="145"/>
      <c r="U133" s="41">
        <f>IF($A133&lt;&gt;"",T133/$B133*100,"")</f>
        <v>0</v>
      </c>
      <c r="V133" s="39">
        <v>1</v>
      </c>
      <c r="W133" s="41">
        <f>IF($A133&lt;&gt;"",V133/$B133*100,"")</f>
        <v>16.666666666666664</v>
      </c>
    </row>
    <row r="134" spans="1:23" x14ac:dyDescent="0.2">
      <c r="A134" s="40" t="s">
        <v>198</v>
      </c>
      <c r="B134" s="50">
        <f>IF(A134&lt;&gt;"",E134+G134+J134+L134+O134+Q134+T134+V134,"")</f>
        <v>11</v>
      </c>
      <c r="C134" s="41">
        <f>IF(A134&lt;&gt;0,B134/$B$13*100,"")</f>
        <v>0.58479532163742687</v>
      </c>
      <c r="E134" s="145">
        <v>1</v>
      </c>
      <c r="F134" s="41">
        <f>IF($A134&lt;&gt;"",E134/$B134*100,"")</f>
        <v>9.0909090909090917</v>
      </c>
      <c r="G134" s="145">
        <v>4</v>
      </c>
      <c r="H134" s="41">
        <f>IF($A134&lt;&gt;"",G134/$B134*100,"")</f>
        <v>36.363636363636367</v>
      </c>
      <c r="I134" s="145"/>
      <c r="J134" s="145">
        <v>1</v>
      </c>
      <c r="K134" s="41">
        <f>IF($A134&lt;&gt;"",J134/$B134*100,"")</f>
        <v>9.0909090909090917</v>
      </c>
      <c r="L134" s="145"/>
      <c r="M134" s="41">
        <f>IF($A134&lt;&gt;"",L134/$B134*100,"")</f>
        <v>0</v>
      </c>
      <c r="N134" s="145"/>
      <c r="O134" s="145">
        <v>2</v>
      </c>
      <c r="P134" s="41">
        <f>IF($A134&lt;&gt;"",O134/$B134*100,"")</f>
        <v>18.181818181818183</v>
      </c>
      <c r="Q134" s="145"/>
      <c r="R134" s="41">
        <f>IF($A134&lt;&gt;"",Q134/$B134*100,"")</f>
        <v>0</v>
      </c>
      <c r="S134" s="145"/>
      <c r="T134" s="145">
        <v>3</v>
      </c>
      <c r="U134" s="41">
        <f>IF($A134&lt;&gt;"",T134/$B134*100,"")</f>
        <v>27.27272727272727</v>
      </c>
      <c r="V134" s="39"/>
      <c r="W134" s="41">
        <f>IF($A134&lt;&gt;"",V134/$B134*100,"")</f>
        <v>0</v>
      </c>
    </row>
    <row r="135" spans="1:23" hidden="1" x14ac:dyDescent="0.2">
      <c r="A135" s="40" t="s">
        <v>339</v>
      </c>
      <c r="B135" s="50">
        <f>IF(A135&lt;&gt;"",E135+G135+J135+L135+O135+Q135+T135+V135,"")</f>
        <v>0</v>
      </c>
      <c r="C135" s="41">
        <f>IF(A135&lt;&gt;0,B135/$B$13*100,"")</f>
        <v>0</v>
      </c>
      <c r="E135" s="39"/>
      <c r="F135" s="41" t="e">
        <f>IF($A135&lt;&gt;"",E135/$B135*100,"")</f>
        <v>#DIV/0!</v>
      </c>
      <c r="G135" s="39"/>
      <c r="H135" s="41" t="e">
        <f>IF($A135&lt;&gt;"",G135/$B135*100,"")</f>
        <v>#DIV/0!</v>
      </c>
      <c r="I135" s="39"/>
      <c r="J135" s="39"/>
      <c r="K135" s="41" t="e">
        <f>IF($A135&lt;&gt;"",J135/$B135*100,"")</f>
        <v>#DIV/0!</v>
      </c>
      <c r="L135" s="39"/>
      <c r="M135" s="41" t="e">
        <f>IF($A135&lt;&gt;"",L135/$B135*100,"")</f>
        <v>#DIV/0!</v>
      </c>
      <c r="N135" s="39"/>
      <c r="O135" s="39"/>
      <c r="P135" s="41" t="e">
        <f>IF($A135&lt;&gt;"",O135/$B135*100,"")</f>
        <v>#DIV/0!</v>
      </c>
      <c r="Q135" s="39"/>
      <c r="R135" s="41" t="e">
        <f>IF($A135&lt;&gt;"",Q135/$B135*100,"")</f>
        <v>#DIV/0!</v>
      </c>
      <c r="S135" s="39"/>
      <c r="T135" s="39"/>
      <c r="U135" s="41" t="e">
        <f>IF($A135&lt;&gt;"",T135/$B135*100,"")</f>
        <v>#DIV/0!</v>
      </c>
      <c r="V135" s="39"/>
      <c r="W135" s="41" t="e">
        <f>IF($A135&lt;&gt;"",V135/$B135*100,"")</f>
        <v>#DIV/0!</v>
      </c>
    </row>
    <row r="136" spans="1:23" x14ac:dyDescent="0.2">
      <c r="A136" s="40" t="s">
        <v>338</v>
      </c>
      <c r="B136" s="50">
        <f>IF(A136&lt;&gt;"",E136+G136+J136+L136+O136+Q136+T136+V136,"")</f>
        <v>20</v>
      </c>
      <c r="C136" s="41">
        <f>IF(A136&lt;&gt;0,B136/$B$13*100,"")</f>
        <v>1.063264221158958</v>
      </c>
      <c r="E136" s="145">
        <v>1</v>
      </c>
      <c r="F136" s="41">
        <f>IF($A136&lt;&gt;"",E136/$B136*100,"")</f>
        <v>5</v>
      </c>
      <c r="G136" s="145">
        <v>0</v>
      </c>
      <c r="H136" s="41">
        <f>IF($A136&lt;&gt;"",G136/$B136*100,"")</f>
        <v>0</v>
      </c>
      <c r="I136" s="145"/>
      <c r="J136" s="145">
        <v>4</v>
      </c>
      <c r="K136" s="41">
        <f>IF($A136&lt;&gt;"",J136/$B136*100,"")</f>
        <v>20</v>
      </c>
      <c r="L136" s="145">
        <v>3</v>
      </c>
      <c r="M136" s="41">
        <f>IF($A136&lt;&gt;"",L136/$B136*100,"")</f>
        <v>15</v>
      </c>
      <c r="N136" s="145"/>
      <c r="O136" s="145">
        <v>4</v>
      </c>
      <c r="P136" s="41">
        <f>IF($A136&lt;&gt;"",O136/$B136*100,"")</f>
        <v>20</v>
      </c>
      <c r="Q136" s="145">
        <v>4</v>
      </c>
      <c r="R136" s="41">
        <f>IF($A136&lt;&gt;"",Q136/$B136*100,"")</f>
        <v>20</v>
      </c>
      <c r="S136" s="145"/>
      <c r="T136" s="145">
        <v>3</v>
      </c>
      <c r="U136" s="41">
        <f>IF($A136&lt;&gt;"",T136/$B136*100,"")</f>
        <v>15</v>
      </c>
      <c r="V136" s="39">
        <v>1</v>
      </c>
      <c r="W136" s="41">
        <f>IF($A136&lt;&gt;"",V136/$B136*100,"")</f>
        <v>5</v>
      </c>
    </row>
    <row r="137" spans="1:23" ht="6.75" customHeight="1" x14ac:dyDescent="0.2">
      <c r="B137" s="50" t="str">
        <f>IF(A137&lt;&gt;"",E137+G137+J137+L137+O137+Q137+T137+V137,"")</f>
        <v/>
      </c>
      <c r="C137" s="41" t="str">
        <f>IF(A137&lt;&gt;0,B137/$B$13*100,"")</f>
        <v/>
      </c>
      <c r="E137" s="50"/>
      <c r="F137" s="41" t="str">
        <f>IF($A137&lt;&gt;"",E137/$B137*100,"")</f>
        <v/>
      </c>
      <c r="H137" s="41" t="str">
        <f>IF($A137&lt;&gt;"",G137/$B137*100,"")</f>
        <v/>
      </c>
      <c r="J137" s="50"/>
      <c r="K137" s="41" t="str">
        <f>IF($A137&lt;&gt;"",J137/$B137*100,"")</f>
        <v/>
      </c>
      <c r="L137" s="50"/>
      <c r="M137" s="41" t="str">
        <f>IF($A137&lt;&gt;"",L137/$B137*100,"")</f>
        <v/>
      </c>
      <c r="O137" s="50"/>
      <c r="P137" s="41" t="str">
        <f>IF($A137&lt;&gt;"",O137/$B137*100,"")</f>
        <v/>
      </c>
      <c r="Q137" s="50"/>
      <c r="R137" s="41" t="str">
        <f>IF($A137&lt;&gt;"",Q137/$B137*100,"")</f>
        <v/>
      </c>
      <c r="T137" s="50"/>
      <c r="U137" s="41" t="str">
        <f>IF($A137&lt;&gt;"",T137/$B137*100,"")</f>
        <v/>
      </c>
      <c r="V137" s="50"/>
      <c r="W137" s="41" t="str">
        <f>IF($A137&lt;&gt;"",V137/$B137*100,"")</f>
        <v/>
      </c>
    </row>
    <row r="138" spans="1:23" x14ac:dyDescent="0.2">
      <c r="A138" s="40" t="s">
        <v>196</v>
      </c>
      <c r="B138" s="50">
        <f>IF(A138&lt;&gt;"",E138+G138+J138+L138+O138+Q138+T138+V138,"")</f>
        <v>459</v>
      </c>
      <c r="C138" s="41">
        <f>IF(A138&lt;&gt;0,B138/$B$13*100,"")</f>
        <v>24.401913875598087</v>
      </c>
      <c r="E138" s="50">
        <f>SUM(E139:E203)</f>
        <v>46</v>
      </c>
      <c r="F138" s="41">
        <f>IF($A138&lt;&gt;"",E138/$B138*100,"")</f>
        <v>10.021786492374728</v>
      </c>
      <c r="G138" s="50">
        <f>SUM(G139:G203)</f>
        <v>39</v>
      </c>
      <c r="H138" s="41">
        <f>IF($A138&lt;&gt;"",G138/$B138*100,"")</f>
        <v>8.4967320261437909</v>
      </c>
      <c r="J138" s="50">
        <f>SUM(J139:J203)</f>
        <v>69</v>
      </c>
      <c r="K138" s="41">
        <f>IF($A138&lt;&gt;"",J138/$B138*100,"")</f>
        <v>15.032679738562091</v>
      </c>
      <c r="L138" s="50">
        <f>SUM(L139:L203)</f>
        <v>72</v>
      </c>
      <c r="M138" s="41">
        <f>IF($A138&lt;&gt;"",L138/$B138*100,"")</f>
        <v>15.686274509803921</v>
      </c>
      <c r="O138" s="50">
        <f>SUM(O139:O203)</f>
        <v>48</v>
      </c>
      <c r="P138" s="41">
        <f>IF($A138&lt;&gt;"",O138/$B138*100,"")</f>
        <v>10.457516339869281</v>
      </c>
      <c r="Q138" s="50">
        <f>SUM(Q139:Q203)</f>
        <v>66</v>
      </c>
      <c r="R138" s="41">
        <f>IF($A138&lt;&gt;"",Q138/$B138*100,"")</f>
        <v>14.37908496732026</v>
      </c>
      <c r="T138" s="50">
        <f>SUM(T139:T203)</f>
        <v>71</v>
      </c>
      <c r="U138" s="41">
        <f>IF($A138&lt;&gt;"",T138/$B138*100,"")</f>
        <v>15.468409586056644</v>
      </c>
      <c r="V138" s="50">
        <f>SUM(V139:V203)</f>
        <v>48</v>
      </c>
      <c r="W138" s="41">
        <f>IF($A138&lt;&gt;"",V138/$B138*100,"")</f>
        <v>10.457516339869281</v>
      </c>
    </row>
    <row r="139" spans="1:23" x14ac:dyDescent="0.2">
      <c r="A139" s="40" t="s">
        <v>195</v>
      </c>
      <c r="B139" s="50">
        <f>IF(A139&lt;&gt;"",E139+G139+J139+L139+O139+Q139+T139+V139,"")</f>
        <v>3</v>
      </c>
      <c r="C139" s="41">
        <f>IF(A139&lt;&gt;0,B139/$B$13*100,"")</f>
        <v>0.15948963317384371</v>
      </c>
      <c r="E139" s="145"/>
      <c r="F139" s="41">
        <f>IF($A139&lt;&gt;"",E139/$B139*100,"")</f>
        <v>0</v>
      </c>
      <c r="G139" s="145"/>
      <c r="H139" s="41">
        <f>IF($A139&lt;&gt;"",G139/$B139*100,"")</f>
        <v>0</v>
      </c>
      <c r="I139" s="145"/>
      <c r="J139" s="145"/>
      <c r="K139" s="41">
        <f>IF($A139&lt;&gt;"",J139/$B139*100,"")</f>
        <v>0</v>
      </c>
      <c r="L139" s="145"/>
      <c r="M139" s="41">
        <f>IF($A139&lt;&gt;"",L139/$B139*100,"")</f>
        <v>0</v>
      </c>
      <c r="N139" s="145"/>
      <c r="O139" s="145">
        <v>1</v>
      </c>
      <c r="P139" s="41">
        <f>IF($A139&lt;&gt;"",O139/$B139*100,"")</f>
        <v>33.333333333333329</v>
      </c>
      <c r="Q139" s="145">
        <v>1</v>
      </c>
      <c r="R139" s="41">
        <f>IF($A139&lt;&gt;"",Q139/$B139*100,"")</f>
        <v>33.333333333333329</v>
      </c>
      <c r="S139" s="145"/>
      <c r="T139" s="145">
        <v>1</v>
      </c>
      <c r="U139" s="41">
        <f>IF($A139&lt;&gt;"",T139/$B139*100,"")</f>
        <v>33.333333333333329</v>
      </c>
      <c r="V139" s="39"/>
      <c r="W139" s="41">
        <f>IF($A139&lt;&gt;"",V139/$B139*100,"")</f>
        <v>0</v>
      </c>
    </row>
    <row r="140" spans="1:23" x14ac:dyDescent="0.2">
      <c r="A140" s="40" t="s">
        <v>194</v>
      </c>
      <c r="B140" s="50">
        <f>IF(A140&lt;&gt;"",E140+G140+J140+L140+O140+Q140+T140+V140,"")</f>
        <v>5</v>
      </c>
      <c r="C140" s="41">
        <f>IF(A140&lt;&gt;0,B140/$B$13*100,"")</f>
        <v>0.26581605528973951</v>
      </c>
      <c r="E140" s="145">
        <v>1</v>
      </c>
      <c r="F140" s="41">
        <f>IF($A140&lt;&gt;"",E140/$B140*100,"")</f>
        <v>20</v>
      </c>
      <c r="G140" s="145"/>
      <c r="H140" s="41">
        <f>IF($A140&lt;&gt;"",G140/$B140*100,"")</f>
        <v>0</v>
      </c>
      <c r="I140" s="145"/>
      <c r="J140" s="145">
        <v>1</v>
      </c>
      <c r="K140" s="41">
        <f>IF($A140&lt;&gt;"",J140/$B140*100,"")</f>
        <v>20</v>
      </c>
      <c r="L140" s="145">
        <v>1</v>
      </c>
      <c r="M140" s="41">
        <f>IF($A140&lt;&gt;"",L140/$B140*100,"")</f>
        <v>20</v>
      </c>
      <c r="N140" s="145"/>
      <c r="O140" s="145"/>
      <c r="P140" s="41">
        <f>IF($A140&lt;&gt;"",O140/$B140*100,"")</f>
        <v>0</v>
      </c>
      <c r="Q140" s="145"/>
      <c r="R140" s="41">
        <f>IF($A140&lt;&gt;"",Q140/$B140*100,"")</f>
        <v>0</v>
      </c>
      <c r="S140" s="145"/>
      <c r="T140" s="145">
        <v>2</v>
      </c>
      <c r="U140" s="41">
        <f>IF($A140&lt;&gt;"",T140/$B140*100,"")</f>
        <v>40</v>
      </c>
      <c r="V140" s="39"/>
      <c r="W140" s="41">
        <f>IF($A140&lt;&gt;"",V140/$B140*100,"")</f>
        <v>0</v>
      </c>
    </row>
    <row r="141" spans="1:23" x14ac:dyDescent="0.2">
      <c r="A141" s="40" t="s">
        <v>193</v>
      </c>
      <c r="B141" s="50">
        <f>IF(A141&lt;&gt;"",E141+G141+J141+L141+O141+Q141+T141+V141,"")</f>
        <v>19</v>
      </c>
      <c r="C141" s="41">
        <f>IF(A141&lt;&gt;0,B141/$B$13*100,"")</f>
        <v>1.0101010101010102</v>
      </c>
      <c r="E141" s="145">
        <v>2</v>
      </c>
      <c r="F141" s="41">
        <f>IF($A141&lt;&gt;"",E141/$B141*100,"")</f>
        <v>10.526315789473683</v>
      </c>
      <c r="G141" s="145"/>
      <c r="H141" s="41">
        <f>IF($A141&lt;&gt;"",G141/$B141*100,"")</f>
        <v>0</v>
      </c>
      <c r="I141" s="145"/>
      <c r="J141" s="145">
        <v>4</v>
      </c>
      <c r="K141" s="41">
        <f>IF($A141&lt;&gt;"",J141/$B141*100,"")</f>
        <v>21.052631578947366</v>
      </c>
      <c r="L141" s="145">
        <v>4</v>
      </c>
      <c r="M141" s="41">
        <f>IF($A141&lt;&gt;"",L141/$B141*100,"")</f>
        <v>21.052631578947366</v>
      </c>
      <c r="N141" s="145"/>
      <c r="O141" s="145">
        <v>1</v>
      </c>
      <c r="P141" s="41">
        <f>IF($A141&lt;&gt;"",O141/$B141*100,"")</f>
        <v>5.2631578947368416</v>
      </c>
      <c r="Q141" s="145">
        <v>2</v>
      </c>
      <c r="R141" s="41">
        <f>IF($A141&lt;&gt;"",Q141/$B141*100,"")</f>
        <v>10.526315789473683</v>
      </c>
      <c r="S141" s="145"/>
      <c r="T141" s="145">
        <v>3</v>
      </c>
      <c r="U141" s="41">
        <f>IF($A141&lt;&gt;"",T141/$B141*100,"")</f>
        <v>15.789473684210526</v>
      </c>
      <c r="V141" s="39">
        <v>3</v>
      </c>
      <c r="W141" s="41">
        <f>IF($A141&lt;&gt;"",V141/$B141*100,"")</f>
        <v>15.789473684210526</v>
      </c>
    </row>
    <row r="142" spans="1:23" x14ac:dyDescent="0.2">
      <c r="A142" s="40" t="s">
        <v>191</v>
      </c>
      <c r="B142" s="50">
        <f>IF(A142&lt;&gt;"",E142+G142+J142+L142+O142+Q142+T142+V142,"")</f>
        <v>28</v>
      </c>
      <c r="C142" s="41">
        <f>IF(A142&lt;&gt;0,B142/$B$13*100,"")</f>
        <v>1.4885699096225411</v>
      </c>
      <c r="E142" s="145">
        <v>2</v>
      </c>
      <c r="F142" s="41">
        <f>IF($A142&lt;&gt;"",E142/$B142*100,"")</f>
        <v>7.1428571428571423</v>
      </c>
      <c r="G142" s="145">
        <v>3</v>
      </c>
      <c r="H142" s="41">
        <f>IF($A142&lt;&gt;"",G142/$B142*100,"")</f>
        <v>10.714285714285714</v>
      </c>
      <c r="I142" s="145"/>
      <c r="J142" s="145">
        <v>3</v>
      </c>
      <c r="K142" s="41">
        <f>IF($A142&lt;&gt;"",J142/$B142*100,"")</f>
        <v>10.714285714285714</v>
      </c>
      <c r="L142" s="145">
        <v>3</v>
      </c>
      <c r="M142" s="41">
        <f>IF($A142&lt;&gt;"",L142/$B142*100,"")</f>
        <v>10.714285714285714</v>
      </c>
      <c r="N142" s="145"/>
      <c r="O142" s="145">
        <v>3</v>
      </c>
      <c r="P142" s="41">
        <f>IF($A142&lt;&gt;"",O142/$B142*100,"")</f>
        <v>10.714285714285714</v>
      </c>
      <c r="Q142" s="145">
        <v>8</v>
      </c>
      <c r="R142" s="41">
        <f>IF($A142&lt;&gt;"",Q142/$B142*100,"")</f>
        <v>28.571428571428569</v>
      </c>
      <c r="S142" s="145"/>
      <c r="T142" s="145">
        <v>4</v>
      </c>
      <c r="U142" s="41">
        <f>IF($A142&lt;&gt;"",T142/$B142*100,"")</f>
        <v>14.285714285714285</v>
      </c>
      <c r="V142" s="39">
        <v>2</v>
      </c>
      <c r="W142" s="41">
        <f>IF($A142&lt;&gt;"",V142/$B142*100,"")</f>
        <v>7.1428571428571423</v>
      </c>
    </row>
    <row r="143" spans="1:23" x14ac:dyDescent="0.2">
      <c r="A143" s="40" t="s">
        <v>189</v>
      </c>
      <c r="B143" s="50">
        <f>IF(A143&lt;&gt;"",E143+G143+J143+L143+O143+Q143+T143+V143,"")</f>
        <v>24</v>
      </c>
      <c r="C143" s="41">
        <f>IF(A143&lt;&gt;0,B143/$B$13*100,"")</f>
        <v>1.2759170653907497</v>
      </c>
      <c r="E143" s="145">
        <v>6</v>
      </c>
      <c r="F143" s="41">
        <f>IF($A143&lt;&gt;"",E143/$B143*100,"")</f>
        <v>25</v>
      </c>
      <c r="G143" s="145">
        <v>3</v>
      </c>
      <c r="H143" s="41">
        <f>IF($A143&lt;&gt;"",G143/$B143*100,"")</f>
        <v>12.5</v>
      </c>
      <c r="I143" s="145"/>
      <c r="J143" s="145">
        <v>4</v>
      </c>
      <c r="K143" s="41">
        <f>IF($A143&lt;&gt;"",J143/$B143*100,"")</f>
        <v>16.666666666666664</v>
      </c>
      <c r="L143" s="145">
        <v>2</v>
      </c>
      <c r="M143" s="41">
        <f>IF($A143&lt;&gt;"",L143/$B143*100,"")</f>
        <v>8.3333333333333321</v>
      </c>
      <c r="N143" s="145"/>
      <c r="O143" s="145">
        <v>2</v>
      </c>
      <c r="P143" s="41">
        <f>IF($A143&lt;&gt;"",O143/$B143*100,"")</f>
        <v>8.3333333333333321</v>
      </c>
      <c r="Q143" s="145">
        <v>4</v>
      </c>
      <c r="R143" s="41">
        <f>IF($A143&lt;&gt;"",Q143/$B143*100,"")</f>
        <v>16.666666666666664</v>
      </c>
      <c r="S143" s="145"/>
      <c r="T143" s="145">
        <v>1</v>
      </c>
      <c r="U143" s="41">
        <f>IF($A143&lt;&gt;"",T143/$B143*100,"")</f>
        <v>4.1666666666666661</v>
      </c>
      <c r="V143" s="39">
        <v>2</v>
      </c>
      <c r="W143" s="41">
        <f>IF($A143&lt;&gt;"",V143/$B143*100,"")</f>
        <v>8.3333333333333321</v>
      </c>
    </row>
    <row r="144" spans="1:23" x14ac:dyDescent="0.2">
      <c r="A144" s="40" t="s">
        <v>188</v>
      </c>
      <c r="B144" s="50">
        <f>IF(A144&lt;&gt;"",E144+G144+J144+L144+O144+Q144+T144+V144,"")</f>
        <v>2</v>
      </c>
      <c r="C144" s="41">
        <f>IF(A144&lt;&gt;0,B144/$B$13*100,"")</f>
        <v>0.10632642211589581</v>
      </c>
      <c r="E144" s="145"/>
      <c r="F144" s="41">
        <f>IF($A144&lt;&gt;"",E144/$B144*100,"")</f>
        <v>0</v>
      </c>
      <c r="G144" s="145">
        <v>1</v>
      </c>
      <c r="H144" s="41">
        <f>IF($A144&lt;&gt;"",G144/$B144*100,"")</f>
        <v>50</v>
      </c>
      <c r="I144" s="145"/>
      <c r="J144" s="145"/>
      <c r="K144" s="41">
        <f>IF($A144&lt;&gt;"",J144/$B144*100,"")</f>
        <v>0</v>
      </c>
      <c r="L144" s="145">
        <v>1</v>
      </c>
      <c r="M144" s="41">
        <f>IF($A144&lt;&gt;"",L144/$B144*100,"")</f>
        <v>50</v>
      </c>
      <c r="N144" s="145"/>
      <c r="O144" s="145"/>
      <c r="P144" s="41">
        <f>IF($A144&lt;&gt;"",O144/$B144*100,"")</f>
        <v>0</v>
      </c>
      <c r="Q144" s="145"/>
      <c r="R144" s="41">
        <f>IF($A144&lt;&gt;"",Q144/$B144*100,"")</f>
        <v>0</v>
      </c>
      <c r="S144" s="145"/>
      <c r="T144" s="145"/>
      <c r="U144" s="41">
        <f>IF($A144&lt;&gt;"",T144/$B144*100,"")</f>
        <v>0</v>
      </c>
      <c r="V144" s="39"/>
      <c r="W144" s="41">
        <f>IF($A144&lt;&gt;"",V144/$B144*100,"")</f>
        <v>0</v>
      </c>
    </row>
    <row r="145" spans="1:23" x14ac:dyDescent="0.2">
      <c r="A145" s="40" t="s">
        <v>187</v>
      </c>
      <c r="B145" s="50">
        <f>IF(A145&lt;&gt;"",E145+G145+J145+L145+O145+Q145+T145+V145,"")</f>
        <v>3</v>
      </c>
      <c r="C145" s="41">
        <f>IF(A145&lt;&gt;0,B145/$B$13*100,"")</f>
        <v>0.15948963317384371</v>
      </c>
      <c r="E145" s="145"/>
      <c r="F145" s="41">
        <f>IF($A145&lt;&gt;"",E145/$B145*100,"")</f>
        <v>0</v>
      </c>
      <c r="G145" s="145"/>
      <c r="H145" s="41">
        <f>IF($A145&lt;&gt;"",G145/$B145*100,"")</f>
        <v>0</v>
      </c>
      <c r="I145" s="145"/>
      <c r="J145" s="145">
        <v>1</v>
      </c>
      <c r="K145" s="41">
        <f>IF($A145&lt;&gt;"",J145/$B145*100,"")</f>
        <v>33.333333333333329</v>
      </c>
      <c r="L145" s="145"/>
      <c r="M145" s="41">
        <f>IF($A145&lt;&gt;"",L145/$B145*100,"")</f>
        <v>0</v>
      </c>
      <c r="N145" s="145"/>
      <c r="O145" s="145">
        <v>1</v>
      </c>
      <c r="P145" s="41">
        <f>IF($A145&lt;&gt;"",O145/$B145*100,"")</f>
        <v>33.333333333333329</v>
      </c>
      <c r="Q145" s="145"/>
      <c r="R145" s="41">
        <f>IF($A145&lt;&gt;"",Q145/$B145*100,"")</f>
        <v>0</v>
      </c>
      <c r="S145" s="145"/>
      <c r="T145" s="145">
        <v>1</v>
      </c>
      <c r="U145" s="41">
        <f>IF($A145&lt;&gt;"",T145/$B145*100,"")</f>
        <v>33.333333333333329</v>
      </c>
      <c r="V145" s="39"/>
      <c r="W145" s="41">
        <f>IF($A145&lt;&gt;"",V145/$B145*100,"")</f>
        <v>0</v>
      </c>
    </row>
    <row r="146" spans="1:23" x14ac:dyDescent="0.2">
      <c r="A146" s="40" t="s">
        <v>185</v>
      </c>
      <c r="B146" s="50">
        <f>IF(A146&lt;&gt;"",E146+G146+J146+L146+O146+Q146+T146+V146,"")</f>
        <v>3</v>
      </c>
      <c r="C146" s="41">
        <f>IF(A146&lt;&gt;0,B146/$B$13*100,"")</f>
        <v>0.15948963317384371</v>
      </c>
      <c r="E146" s="145"/>
      <c r="F146" s="41">
        <f>IF($A146&lt;&gt;"",E146/$B146*100,"")</f>
        <v>0</v>
      </c>
      <c r="G146" s="145"/>
      <c r="H146" s="41">
        <f>IF($A146&lt;&gt;"",G146/$B146*100,"")</f>
        <v>0</v>
      </c>
      <c r="I146" s="145"/>
      <c r="J146" s="145">
        <v>1</v>
      </c>
      <c r="K146" s="41">
        <f>IF($A146&lt;&gt;"",J146/$B146*100,"")</f>
        <v>33.333333333333329</v>
      </c>
      <c r="L146" s="145">
        <v>1</v>
      </c>
      <c r="M146" s="41">
        <f>IF($A146&lt;&gt;"",L146/$B146*100,"")</f>
        <v>33.333333333333329</v>
      </c>
      <c r="N146" s="145"/>
      <c r="O146" s="145"/>
      <c r="P146" s="41">
        <f>IF($A146&lt;&gt;"",O146/$B146*100,"")</f>
        <v>0</v>
      </c>
      <c r="Q146" s="145"/>
      <c r="R146" s="41">
        <f>IF($A146&lt;&gt;"",Q146/$B146*100,"")</f>
        <v>0</v>
      </c>
      <c r="S146" s="145"/>
      <c r="T146" s="145">
        <v>1</v>
      </c>
      <c r="U146" s="41">
        <f>IF($A146&lt;&gt;"",T146/$B146*100,"")</f>
        <v>33.333333333333329</v>
      </c>
      <c r="V146" s="39"/>
      <c r="W146" s="41">
        <f>IF($A146&lt;&gt;"",V146/$B146*100,"")</f>
        <v>0</v>
      </c>
    </row>
    <row r="147" spans="1:23" x14ac:dyDescent="0.2">
      <c r="A147" s="40" t="s">
        <v>184</v>
      </c>
      <c r="B147" s="50">
        <f>IF(A147&lt;&gt;"",E147+G147+J147+L147+O147+Q147+T147+V147,"")</f>
        <v>3</v>
      </c>
      <c r="C147" s="41">
        <f>IF(A147&lt;&gt;0,B147/$B$13*100,"")</f>
        <v>0.15948963317384371</v>
      </c>
      <c r="E147" s="145"/>
      <c r="F147" s="41">
        <f>IF($A147&lt;&gt;"",E147/$B147*100,"")</f>
        <v>0</v>
      </c>
      <c r="G147" s="145"/>
      <c r="H147" s="41">
        <f>IF($A147&lt;&gt;"",G147/$B147*100,"")</f>
        <v>0</v>
      </c>
      <c r="I147" s="145"/>
      <c r="J147" s="145"/>
      <c r="K147" s="41">
        <f>IF($A147&lt;&gt;"",J147/$B147*100,"")</f>
        <v>0</v>
      </c>
      <c r="L147" s="145"/>
      <c r="M147" s="41">
        <f>IF($A147&lt;&gt;"",L147/$B147*100,"")</f>
        <v>0</v>
      </c>
      <c r="N147" s="145"/>
      <c r="O147" s="145"/>
      <c r="P147" s="41">
        <f>IF($A147&lt;&gt;"",O147/$B147*100,"")</f>
        <v>0</v>
      </c>
      <c r="Q147" s="145">
        <v>1</v>
      </c>
      <c r="R147" s="41">
        <f>IF($A147&lt;&gt;"",Q147/$B147*100,"")</f>
        <v>33.333333333333329</v>
      </c>
      <c r="S147" s="145"/>
      <c r="T147" s="145">
        <v>2</v>
      </c>
      <c r="U147" s="41">
        <f>IF($A147&lt;&gt;"",T147/$B147*100,"")</f>
        <v>66.666666666666657</v>
      </c>
      <c r="V147" s="39"/>
      <c r="W147" s="41"/>
    </row>
    <row r="148" spans="1:23" x14ac:dyDescent="0.2">
      <c r="A148" s="40" t="s">
        <v>183</v>
      </c>
      <c r="B148" s="50">
        <f>IF(A148&lt;&gt;"",E148+G148+J148+L148+O148+Q148+T148+V148,"")</f>
        <v>2</v>
      </c>
      <c r="C148" s="41">
        <f>IF(A148&lt;&gt;0,B148/$B$13*100,"")</f>
        <v>0.10632642211589581</v>
      </c>
      <c r="E148" s="145"/>
      <c r="F148" s="41">
        <f>IF($A148&lt;&gt;"",E148/$B148*100,"")</f>
        <v>0</v>
      </c>
      <c r="G148" s="145"/>
      <c r="H148" s="41">
        <f>IF($A148&lt;&gt;"",G148/$B148*100,"")</f>
        <v>0</v>
      </c>
      <c r="I148" s="145"/>
      <c r="J148" s="145"/>
      <c r="K148" s="41">
        <f>IF($A148&lt;&gt;"",J148/$B148*100,"")</f>
        <v>0</v>
      </c>
      <c r="L148" s="145"/>
      <c r="M148" s="41">
        <f>IF($A148&lt;&gt;"",L148/$B148*100,"")</f>
        <v>0</v>
      </c>
      <c r="N148" s="145"/>
      <c r="O148" s="145"/>
      <c r="P148" s="41">
        <f>IF($A148&lt;&gt;"",O148/$B148*100,"")</f>
        <v>0</v>
      </c>
      <c r="Q148" s="145">
        <v>1</v>
      </c>
      <c r="R148" s="41">
        <f>IF($A148&lt;&gt;"",Q148/$B148*100,"")</f>
        <v>50</v>
      </c>
      <c r="S148" s="145"/>
      <c r="T148" s="145"/>
      <c r="U148" s="41">
        <f>IF($A148&lt;&gt;"",T148/$B148*100,"")</f>
        <v>0</v>
      </c>
      <c r="V148" s="39">
        <v>1</v>
      </c>
      <c r="W148" s="41">
        <f>IF($A148&lt;&gt;"",V148/$B148*100,"")</f>
        <v>50</v>
      </c>
    </row>
    <row r="149" spans="1:23" x14ac:dyDescent="0.2">
      <c r="A149" s="40" t="s">
        <v>182</v>
      </c>
      <c r="B149" s="50">
        <f>IF(A149&lt;&gt;"",E149+G149+J149+L149+O149+Q149+T149+V149,"")</f>
        <v>2</v>
      </c>
      <c r="C149" s="41">
        <f>IF(A149&lt;&gt;0,B149/$B$13*100,"")</f>
        <v>0.10632642211589581</v>
      </c>
      <c r="E149" s="145"/>
      <c r="F149" s="41">
        <f>IF($A149&lt;&gt;"",E149/$B149*100,"")</f>
        <v>0</v>
      </c>
      <c r="G149" s="145"/>
      <c r="H149" s="41">
        <f>IF($A149&lt;&gt;"",G149/$B149*100,"")</f>
        <v>0</v>
      </c>
      <c r="I149" s="145"/>
      <c r="J149" s="145"/>
      <c r="K149" s="41">
        <f>IF($A149&lt;&gt;"",J149/$B149*100,"")</f>
        <v>0</v>
      </c>
      <c r="L149" s="145"/>
      <c r="M149" s="41">
        <f>IF($A149&lt;&gt;"",L149/$B149*100,"")</f>
        <v>0</v>
      </c>
      <c r="N149" s="145"/>
      <c r="O149" s="145">
        <v>2</v>
      </c>
      <c r="P149" s="41">
        <f>IF($A149&lt;&gt;"",O149/$B149*100,"")</f>
        <v>100</v>
      </c>
      <c r="Q149" s="145"/>
      <c r="R149" s="41">
        <f>IF($A149&lt;&gt;"",Q149/$B149*100,"")</f>
        <v>0</v>
      </c>
      <c r="S149" s="145"/>
      <c r="T149" s="145"/>
      <c r="U149" s="41">
        <f>IF($A149&lt;&gt;"",T149/$B149*100,"")</f>
        <v>0</v>
      </c>
      <c r="V149" s="39"/>
      <c r="W149" s="41">
        <f>IF($A149&lt;&gt;"",V149/$B149*100,"")</f>
        <v>0</v>
      </c>
    </row>
    <row r="150" spans="1:23" hidden="1" x14ac:dyDescent="0.2">
      <c r="A150" s="40" t="s">
        <v>181</v>
      </c>
      <c r="B150" s="50">
        <f>IF(A150&lt;&gt;"",E150+G150+J150+L150+O150+Q150+T150+V150,"")</f>
        <v>0</v>
      </c>
      <c r="C150" s="41">
        <f>IF(A150&lt;&gt;0,B150/$B$13*100,"")</f>
        <v>0</v>
      </c>
      <c r="E150" s="147"/>
      <c r="F150" s="41" t="e">
        <f>IF($A150&lt;&gt;"",E150/$B150*100,"")</f>
        <v>#DIV/0!</v>
      </c>
      <c r="G150" s="147"/>
      <c r="H150" s="41" t="e">
        <f>IF($A150&lt;&gt;"",G150/$B150*100,"")</f>
        <v>#DIV/0!</v>
      </c>
      <c r="I150" s="147"/>
      <c r="J150" s="147"/>
      <c r="K150" s="41" t="e">
        <f>IF($A150&lt;&gt;"",J150/$B150*100,"")</f>
        <v>#DIV/0!</v>
      </c>
      <c r="L150" s="147"/>
      <c r="M150" s="41" t="e">
        <f>IF($A150&lt;&gt;"",L150/$B150*100,"")</f>
        <v>#DIV/0!</v>
      </c>
      <c r="N150" s="147"/>
      <c r="O150" s="145"/>
      <c r="P150" s="41" t="e">
        <f>IF($A150&lt;&gt;"",O150/$B150*100,"")</f>
        <v>#DIV/0!</v>
      </c>
      <c r="Q150" s="145"/>
      <c r="R150" s="41" t="e">
        <f>IF($A150&lt;&gt;"",Q150/$B150*100,"")</f>
        <v>#DIV/0!</v>
      </c>
      <c r="S150" s="147"/>
      <c r="T150" s="147"/>
      <c r="U150" s="41" t="e">
        <f>IF($A150&lt;&gt;"",T150/$B150*100,"")</f>
        <v>#DIV/0!</v>
      </c>
      <c r="V150" s="39"/>
      <c r="W150" s="41" t="e">
        <f>IF($A150&lt;&gt;"",V150/$B150*100,"")</f>
        <v>#DIV/0!</v>
      </c>
    </row>
    <row r="151" spans="1:23" x14ac:dyDescent="0.2">
      <c r="A151" s="40" t="s">
        <v>180</v>
      </c>
      <c r="B151" s="50">
        <f>IF(A151&lt;&gt;"",E151+G151+J151+L151+O151+Q151+T151+V151,"")</f>
        <v>4</v>
      </c>
      <c r="C151" s="41">
        <f>IF(A151&lt;&gt;0,B151/$B$13*100,"")</f>
        <v>0.21265284423179162</v>
      </c>
      <c r="E151" s="145"/>
      <c r="F151" s="41">
        <f>IF($A151&lt;&gt;"",E151/$B151*100,"")</f>
        <v>0</v>
      </c>
      <c r="G151" s="145"/>
      <c r="H151" s="41">
        <f>IF($A151&lt;&gt;"",G151/$B151*100,"")</f>
        <v>0</v>
      </c>
      <c r="I151" s="145"/>
      <c r="J151" s="145">
        <v>3</v>
      </c>
      <c r="K151" s="41">
        <f>IF($A151&lt;&gt;"",J151/$B151*100,"")</f>
        <v>75</v>
      </c>
      <c r="L151" s="145"/>
      <c r="M151" s="41">
        <f>IF($A151&lt;&gt;"",L151/$B151*100,"")</f>
        <v>0</v>
      </c>
      <c r="N151" s="145"/>
      <c r="O151" s="145">
        <v>1</v>
      </c>
      <c r="P151" s="41">
        <f>IF($A151&lt;&gt;"",O151/$B151*100,"")</f>
        <v>25</v>
      </c>
      <c r="Q151" s="145"/>
      <c r="R151" s="41">
        <f>IF($A151&lt;&gt;"",Q151/$B151*100,"")</f>
        <v>0</v>
      </c>
      <c r="S151" s="145"/>
      <c r="T151" s="145"/>
      <c r="U151" s="41">
        <f>IF($A151&lt;&gt;"",T151/$B151*100,"")</f>
        <v>0</v>
      </c>
      <c r="V151" s="39"/>
      <c r="W151" s="41">
        <f>IF($A151&lt;&gt;"",V151/$B151*100,"")</f>
        <v>0</v>
      </c>
    </row>
    <row r="152" spans="1:23" x14ac:dyDescent="0.2">
      <c r="A152" s="40" t="s">
        <v>179</v>
      </c>
      <c r="B152" s="50">
        <f>IF(A152&lt;&gt;"",E152+G152+J152+L152+O152+Q152+T152+V152,"")</f>
        <v>9</v>
      </c>
      <c r="C152" s="41">
        <f>IF(A152&lt;&gt;0,B152/$B$13*100,"")</f>
        <v>0.4784688995215311</v>
      </c>
      <c r="E152" s="145"/>
      <c r="F152" s="41">
        <f>IF($A152&lt;&gt;"",E152/$B152*100,"")</f>
        <v>0</v>
      </c>
      <c r="G152" s="145">
        <v>1</v>
      </c>
      <c r="H152" s="41">
        <f>IF($A152&lt;&gt;"",G152/$B152*100,"")</f>
        <v>11.111111111111111</v>
      </c>
      <c r="I152" s="145"/>
      <c r="J152" s="145"/>
      <c r="K152" s="41">
        <f>IF($A152&lt;&gt;"",J152/$B152*100,"")</f>
        <v>0</v>
      </c>
      <c r="L152" s="145">
        <v>4</v>
      </c>
      <c r="M152" s="41">
        <f>IF($A152&lt;&gt;"",L152/$B152*100,"")</f>
        <v>44.444444444444443</v>
      </c>
      <c r="N152" s="145"/>
      <c r="O152" s="145"/>
      <c r="P152" s="41">
        <f>IF($A152&lt;&gt;"",O152/$B152*100,"")</f>
        <v>0</v>
      </c>
      <c r="Q152" s="145">
        <v>3</v>
      </c>
      <c r="R152" s="41">
        <f>IF($A152&lt;&gt;"",Q152/$B152*100,"")</f>
        <v>33.333333333333329</v>
      </c>
      <c r="S152" s="145"/>
      <c r="T152" s="145"/>
      <c r="U152" s="41">
        <f>IF($A152&lt;&gt;"",T152/$B152*100,"")</f>
        <v>0</v>
      </c>
      <c r="V152" s="39">
        <v>1</v>
      </c>
      <c r="W152" s="41">
        <f>IF($A152&lt;&gt;"",V152/$B152*100,"")</f>
        <v>11.111111111111111</v>
      </c>
    </row>
    <row r="153" spans="1:23" x14ac:dyDescent="0.2">
      <c r="A153" s="40" t="s">
        <v>178</v>
      </c>
      <c r="B153" s="50">
        <f>IF(A153&lt;&gt;"",E153+G153+J153+L153+O153+Q153+T153+V153,"")</f>
        <v>13</v>
      </c>
      <c r="C153" s="41">
        <f>IF(A153&lt;&gt;0,B153/$B$13*100,"")</f>
        <v>0.69112174375332269</v>
      </c>
      <c r="E153" s="145">
        <v>3</v>
      </c>
      <c r="F153" s="41">
        <f>IF($A153&lt;&gt;"",E153/$B153*100,"")</f>
        <v>23.076923076923077</v>
      </c>
      <c r="G153" s="145"/>
      <c r="H153" s="41">
        <f>IF($A153&lt;&gt;"",G153/$B153*100,"")</f>
        <v>0</v>
      </c>
      <c r="I153" s="145"/>
      <c r="J153" s="145"/>
      <c r="K153" s="41">
        <f>IF($A153&lt;&gt;"",J153/$B153*100,"")</f>
        <v>0</v>
      </c>
      <c r="L153" s="145">
        <v>1</v>
      </c>
      <c r="M153" s="41">
        <f>IF($A153&lt;&gt;"",L153/$B153*100,"")</f>
        <v>7.6923076923076925</v>
      </c>
      <c r="N153" s="145"/>
      <c r="O153" s="145">
        <v>2</v>
      </c>
      <c r="P153" s="41">
        <f>IF($A153&lt;&gt;"",O153/$B153*100,"")</f>
        <v>15.384615384615385</v>
      </c>
      <c r="Q153" s="145">
        <v>5</v>
      </c>
      <c r="R153" s="41">
        <f>IF($A153&lt;&gt;"",Q153/$B153*100,"")</f>
        <v>38.461538461538467</v>
      </c>
      <c r="S153" s="145"/>
      <c r="T153" s="145">
        <v>1</v>
      </c>
      <c r="U153" s="41">
        <f>IF($A153&lt;&gt;"",T153/$B153*100,"")</f>
        <v>7.6923076923076925</v>
      </c>
      <c r="V153" s="39">
        <v>1</v>
      </c>
      <c r="W153" s="41">
        <f>IF($A153&lt;&gt;"",V153/$B153*100,"")</f>
        <v>7.6923076923076925</v>
      </c>
    </row>
    <row r="154" spans="1:23" x14ac:dyDescent="0.2">
      <c r="A154" s="40" t="s">
        <v>177</v>
      </c>
      <c r="B154" s="50">
        <f>IF(A154&lt;&gt;"",E154+G154+J154+L154+O154+Q154+T154+V154,"")</f>
        <v>6</v>
      </c>
      <c r="C154" s="41">
        <f>IF(A154&lt;&gt;0,B154/$B$13*100,"")</f>
        <v>0.31897926634768742</v>
      </c>
      <c r="E154" s="145"/>
      <c r="F154" s="41">
        <f>IF($A154&lt;&gt;"",E154/$B154*100,"")</f>
        <v>0</v>
      </c>
      <c r="G154" s="145"/>
      <c r="H154" s="41">
        <f>IF($A154&lt;&gt;"",G154/$B154*100,"")</f>
        <v>0</v>
      </c>
      <c r="I154" s="145"/>
      <c r="J154" s="145">
        <v>1</v>
      </c>
      <c r="K154" s="41">
        <f>IF($A154&lt;&gt;"",J154/$B154*100,"")</f>
        <v>16.666666666666664</v>
      </c>
      <c r="L154" s="145">
        <v>2</v>
      </c>
      <c r="M154" s="41">
        <f>IF($A154&lt;&gt;"",L154/$B154*100,"")</f>
        <v>33.333333333333329</v>
      </c>
      <c r="N154" s="145"/>
      <c r="O154" s="145"/>
      <c r="P154" s="41">
        <f>IF($A154&lt;&gt;"",O154/$B154*100,"")</f>
        <v>0</v>
      </c>
      <c r="Q154" s="145">
        <v>1</v>
      </c>
      <c r="R154" s="41">
        <f>IF($A154&lt;&gt;"",Q154/$B154*100,"")</f>
        <v>16.666666666666664</v>
      </c>
      <c r="S154" s="145"/>
      <c r="T154" s="145">
        <v>2</v>
      </c>
      <c r="U154" s="41">
        <f>IF($A154&lt;&gt;"",T154/$B154*100,"")</f>
        <v>33.333333333333329</v>
      </c>
      <c r="V154" s="39"/>
      <c r="W154" s="41">
        <f>IF($A154&lt;&gt;"",V154/$B154*100,"")</f>
        <v>0</v>
      </c>
    </row>
    <row r="155" spans="1:23" x14ac:dyDescent="0.2">
      <c r="A155" s="40" t="s">
        <v>176</v>
      </c>
      <c r="B155" s="50">
        <f>IF(A155&lt;&gt;"",E155+G155+J155+L155+O155+Q155+T155+V155,"")</f>
        <v>13</v>
      </c>
      <c r="C155" s="41">
        <f>IF(A155&lt;&gt;0,B155/$B$13*100,"")</f>
        <v>0.69112174375332269</v>
      </c>
      <c r="E155" s="145">
        <v>1</v>
      </c>
      <c r="F155" s="41">
        <f>IF($A155&lt;&gt;"",E155/$B155*100,"")</f>
        <v>7.6923076923076925</v>
      </c>
      <c r="G155" s="145">
        <v>2</v>
      </c>
      <c r="H155" s="41">
        <f>IF($A155&lt;&gt;"",G155/$B155*100,"")</f>
        <v>15.384615384615385</v>
      </c>
      <c r="I155" s="145"/>
      <c r="J155" s="145">
        <v>1</v>
      </c>
      <c r="K155" s="41">
        <f>IF($A155&lt;&gt;"",J155/$B155*100,"")</f>
        <v>7.6923076923076925</v>
      </c>
      <c r="L155" s="145">
        <v>4</v>
      </c>
      <c r="M155" s="41">
        <f>IF($A155&lt;&gt;"",L155/$B155*100,"")</f>
        <v>30.76923076923077</v>
      </c>
      <c r="N155" s="145"/>
      <c r="O155" s="145">
        <v>1</v>
      </c>
      <c r="P155" s="41">
        <f>IF($A155&lt;&gt;"",O155/$B155*100,"")</f>
        <v>7.6923076923076925</v>
      </c>
      <c r="Q155" s="145"/>
      <c r="R155" s="41">
        <f>IF($A155&lt;&gt;"",Q155/$B155*100,"")</f>
        <v>0</v>
      </c>
      <c r="S155" s="145"/>
      <c r="T155" s="145">
        <v>3</v>
      </c>
      <c r="U155" s="41">
        <f>IF($A155&lt;&gt;"",T155/$B155*100,"")</f>
        <v>23.076923076923077</v>
      </c>
      <c r="V155" s="39">
        <v>1</v>
      </c>
      <c r="W155" s="41">
        <f>IF($A155&lt;&gt;"",V155/$B155*100,"")</f>
        <v>7.6923076923076925</v>
      </c>
    </row>
    <row r="156" spans="1:23" x14ac:dyDescent="0.2">
      <c r="A156" s="40" t="s">
        <v>175</v>
      </c>
      <c r="B156" s="50">
        <f>IF(A156&lt;&gt;"",E156+G156+J156+L156+O156+Q156+T156+V156,"")</f>
        <v>8</v>
      </c>
      <c r="C156" s="41">
        <f>IF(A156&lt;&gt;0,B156/$B$13*100,"")</f>
        <v>0.42530568846358324</v>
      </c>
      <c r="E156" s="145">
        <v>1</v>
      </c>
      <c r="F156" s="41">
        <f>IF($A156&lt;&gt;"",E156/$B156*100,"")</f>
        <v>12.5</v>
      </c>
      <c r="G156" s="145"/>
      <c r="H156" s="41">
        <f>IF($A156&lt;&gt;"",G156/$B156*100,"")</f>
        <v>0</v>
      </c>
      <c r="I156" s="145"/>
      <c r="J156" s="145">
        <v>1</v>
      </c>
      <c r="K156" s="41">
        <f>IF($A156&lt;&gt;"",J156/$B156*100,"")</f>
        <v>12.5</v>
      </c>
      <c r="L156" s="145"/>
      <c r="M156" s="41">
        <f>IF($A156&lt;&gt;"",L156/$B156*100,"")</f>
        <v>0</v>
      </c>
      <c r="N156" s="145"/>
      <c r="O156" s="145">
        <v>2</v>
      </c>
      <c r="P156" s="41">
        <f>IF($A156&lt;&gt;"",O156/$B156*100,"")</f>
        <v>25</v>
      </c>
      <c r="Q156" s="145"/>
      <c r="R156" s="41">
        <f>IF($A156&lt;&gt;"",Q156/$B156*100,"")</f>
        <v>0</v>
      </c>
      <c r="S156" s="145"/>
      <c r="T156" s="145">
        <v>3</v>
      </c>
      <c r="U156" s="41">
        <f>IF($A156&lt;&gt;"",T156/$B156*100,"")</f>
        <v>37.5</v>
      </c>
      <c r="V156" s="39">
        <v>1</v>
      </c>
      <c r="W156" s="41">
        <f>IF($A156&lt;&gt;"",V156/$B156*100,"")</f>
        <v>12.5</v>
      </c>
    </row>
    <row r="157" spans="1:23" x14ac:dyDescent="0.2">
      <c r="A157" s="40" t="s">
        <v>174</v>
      </c>
      <c r="B157" s="50">
        <f>IF(A157&lt;&gt;"",E157+G157+J157+L157+O157+Q157+T157+V157,"")</f>
        <v>13</v>
      </c>
      <c r="C157" s="41">
        <f>IF(A157&lt;&gt;0,B157/$B$13*100,"")</f>
        <v>0.69112174375332269</v>
      </c>
      <c r="E157" s="145">
        <v>2</v>
      </c>
      <c r="F157" s="41">
        <f>IF($A157&lt;&gt;"",E157/$B157*100,"")</f>
        <v>15.384615384615385</v>
      </c>
      <c r="G157" s="145">
        <v>2</v>
      </c>
      <c r="H157" s="41">
        <f>IF($A157&lt;&gt;"",G157/$B157*100,"")</f>
        <v>15.384615384615385</v>
      </c>
      <c r="I157" s="145"/>
      <c r="J157" s="145">
        <v>2</v>
      </c>
      <c r="K157" s="41">
        <f>IF($A157&lt;&gt;"",J157/$B157*100,"")</f>
        <v>15.384615384615385</v>
      </c>
      <c r="L157" s="145">
        <v>2</v>
      </c>
      <c r="M157" s="41">
        <f>IF($A157&lt;&gt;"",L157/$B157*100,"")</f>
        <v>15.384615384615385</v>
      </c>
      <c r="N157" s="145"/>
      <c r="O157" s="145"/>
      <c r="P157" s="41">
        <f>IF($A157&lt;&gt;"",O157/$B157*100,"")</f>
        <v>0</v>
      </c>
      <c r="Q157" s="145">
        <v>2</v>
      </c>
      <c r="R157" s="41">
        <f>IF($A157&lt;&gt;"",Q157/$B157*100,"")</f>
        <v>15.384615384615385</v>
      </c>
      <c r="S157" s="145"/>
      <c r="T157" s="145">
        <v>3</v>
      </c>
      <c r="U157" s="41">
        <f>IF($A157&lt;&gt;"",T157/$B157*100,"")</f>
        <v>23.076923076923077</v>
      </c>
      <c r="V157" s="39"/>
      <c r="W157" s="41">
        <f>IF($A157&lt;&gt;"",V157/$B157*100,"")</f>
        <v>0</v>
      </c>
    </row>
    <row r="158" spans="1:23" x14ac:dyDescent="0.2">
      <c r="A158" s="40" t="s">
        <v>173</v>
      </c>
      <c r="B158" s="50">
        <f>IF(A158&lt;&gt;"",E158+G158+J158+L158+O158+Q158+T158+V158,"")</f>
        <v>21</v>
      </c>
      <c r="C158" s="41">
        <f>IF(A158&lt;&gt;0,B158/$B$13*100,"")</f>
        <v>1.1164274322169059</v>
      </c>
      <c r="E158" s="145">
        <v>3</v>
      </c>
      <c r="F158" s="41">
        <f>IF($A158&lt;&gt;"",E158/$B158*100,"")</f>
        <v>14.285714285714285</v>
      </c>
      <c r="G158" s="145">
        <v>2</v>
      </c>
      <c r="H158" s="41">
        <f>IF($A158&lt;&gt;"",G158/$B158*100,"")</f>
        <v>9.5238095238095237</v>
      </c>
      <c r="I158" s="145"/>
      <c r="J158" s="145">
        <v>2</v>
      </c>
      <c r="K158" s="41">
        <f>IF($A158&lt;&gt;"",J158/$B158*100,"")</f>
        <v>9.5238095238095237</v>
      </c>
      <c r="L158" s="145">
        <v>3</v>
      </c>
      <c r="M158" s="41">
        <f>IF($A158&lt;&gt;"",L158/$B158*100,"")</f>
        <v>14.285714285714285</v>
      </c>
      <c r="N158" s="145"/>
      <c r="O158" s="145">
        <v>2</v>
      </c>
      <c r="P158" s="41">
        <f>IF($A158&lt;&gt;"",O158/$B158*100,"")</f>
        <v>9.5238095238095237</v>
      </c>
      <c r="Q158" s="145">
        <v>3</v>
      </c>
      <c r="R158" s="41">
        <f>IF($A158&lt;&gt;"",Q158/$B158*100,"")</f>
        <v>14.285714285714285</v>
      </c>
      <c r="S158" s="145"/>
      <c r="T158" s="145">
        <v>3</v>
      </c>
      <c r="U158" s="41">
        <f>IF($A158&lt;&gt;"",T158/$B158*100,"")</f>
        <v>14.285714285714285</v>
      </c>
      <c r="V158" s="39">
        <v>3</v>
      </c>
      <c r="W158" s="41">
        <f>IF($A158&lt;&gt;"",V158/$B158*100,"")</f>
        <v>14.285714285714285</v>
      </c>
    </row>
    <row r="159" spans="1:23" x14ac:dyDescent="0.2">
      <c r="A159" s="40" t="s">
        <v>172</v>
      </c>
      <c r="B159" s="50">
        <f>IF(A159&lt;&gt;"",E159+G159+J159+L159+O159+Q159+T159+V159,"")</f>
        <v>3</v>
      </c>
      <c r="C159" s="41">
        <f>IF(A159&lt;&gt;0,B159/$B$13*100,"")</f>
        <v>0.15948963317384371</v>
      </c>
      <c r="E159" s="145">
        <v>1</v>
      </c>
      <c r="F159" s="41">
        <f>IF($A159&lt;&gt;"",E159/$B159*100,"")</f>
        <v>33.333333333333329</v>
      </c>
      <c r="G159" s="145"/>
      <c r="H159" s="41">
        <f>IF($A159&lt;&gt;"",G159/$B159*100,"")</f>
        <v>0</v>
      </c>
      <c r="I159" s="145"/>
      <c r="J159" s="145"/>
      <c r="K159" s="41">
        <f>IF($A159&lt;&gt;"",J159/$B159*100,"")</f>
        <v>0</v>
      </c>
      <c r="L159" s="145">
        <v>1</v>
      </c>
      <c r="M159" s="41">
        <f>IF($A159&lt;&gt;"",L159/$B159*100,"")</f>
        <v>33.333333333333329</v>
      </c>
      <c r="N159" s="145"/>
      <c r="O159" s="145"/>
      <c r="P159" s="41">
        <f>IF($A159&lt;&gt;"",O159/$B159*100,"")</f>
        <v>0</v>
      </c>
      <c r="Q159" s="145">
        <v>1</v>
      </c>
      <c r="R159" s="41">
        <f>IF($A159&lt;&gt;"",Q159/$B159*100,"")</f>
        <v>33.333333333333329</v>
      </c>
      <c r="S159" s="145"/>
      <c r="T159" s="145"/>
      <c r="U159" s="41">
        <f>IF($A159&lt;&gt;"",T159/$B159*100,"")</f>
        <v>0</v>
      </c>
      <c r="V159" s="39"/>
      <c r="W159" s="41">
        <f>IF($A159&lt;&gt;"",V159/$B159*100,"")</f>
        <v>0</v>
      </c>
    </row>
    <row r="160" spans="1:23" x14ac:dyDescent="0.2">
      <c r="A160" s="40" t="s">
        <v>171</v>
      </c>
      <c r="B160" s="50">
        <f>IF(A160&lt;&gt;"",E160+G160+J160+L160+O160+Q160+T160+V160,"")</f>
        <v>7</v>
      </c>
      <c r="C160" s="41">
        <f>IF(A160&lt;&gt;0,B160/$B$13*100,"")</f>
        <v>0.37214247740563527</v>
      </c>
      <c r="E160" s="145"/>
      <c r="F160" s="41">
        <f>IF($A160&lt;&gt;"",E160/$B160*100,"")</f>
        <v>0</v>
      </c>
      <c r="G160" s="145">
        <v>2</v>
      </c>
      <c r="H160" s="41">
        <f>IF($A160&lt;&gt;"",G160/$B160*100,"")</f>
        <v>28.571428571428569</v>
      </c>
      <c r="I160" s="145"/>
      <c r="J160" s="145"/>
      <c r="K160" s="41">
        <f>IF($A160&lt;&gt;"",J160/$B160*100,"")</f>
        <v>0</v>
      </c>
      <c r="L160" s="145"/>
      <c r="M160" s="41">
        <f>IF($A160&lt;&gt;"",L160/$B160*100,"")</f>
        <v>0</v>
      </c>
      <c r="N160" s="145"/>
      <c r="O160" s="145"/>
      <c r="P160" s="41">
        <f>IF($A160&lt;&gt;"",O160/$B160*100,"")</f>
        <v>0</v>
      </c>
      <c r="Q160" s="145"/>
      <c r="R160" s="41">
        <f>IF($A160&lt;&gt;"",Q160/$B160*100,"")</f>
        <v>0</v>
      </c>
      <c r="S160" s="145"/>
      <c r="T160" s="145">
        <v>2</v>
      </c>
      <c r="U160" s="41">
        <f>IF($A160&lt;&gt;"",T160/$B160*100,"")</f>
        <v>28.571428571428569</v>
      </c>
      <c r="V160" s="39">
        <v>3</v>
      </c>
      <c r="W160" s="41">
        <f>IF($A160&lt;&gt;"",V160/$B160*100,"")</f>
        <v>42.857142857142854</v>
      </c>
    </row>
    <row r="161" spans="1:24" x14ac:dyDescent="0.2">
      <c r="A161" s="40" t="s">
        <v>170</v>
      </c>
      <c r="B161" s="50">
        <f>IF(A161&lt;&gt;"",E161+G161+J161+L161+O161+Q161+T161+V161,"")</f>
        <v>12</v>
      </c>
      <c r="C161" s="41">
        <f>IF(A161&lt;&gt;0,B161/$B$13*100,"")</f>
        <v>0.63795853269537484</v>
      </c>
      <c r="E161" s="145">
        <v>2</v>
      </c>
      <c r="F161" s="41">
        <f>IF($A161&lt;&gt;"",E161/$B161*100,"")</f>
        <v>16.666666666666664</v>
      </c>
      <c r="G161" s="145">
        <v>4</v>
      </c>
      <c r="H161" s="41">
        <f>IF($A161&lt;&gt;"",G161/$B161*100,"")</f>
        <v>33.333333333333329</v>
      </c>
      <c r="I161" s="145"/>
      <c r="J161" s="145">
        <v>3</v>
      </c>
      <c r="K161" s="41">
        <f>IF($A161&lt;&gt;"",J161/$B161*100,"")</f>
        <v>25</v>
      </c>
      <c r="L161" s="145">
        <v>1</v>
      </c>
      <c r="M161" s="41">
        <f>IF($A161&lt;&gt;"",L161/$B161*100,"")</f>
        <v>8.3333333333333321</v>
      </c>
      <c r="N161" s="145"/>
      <c r="O161" s="145"/>
      <c r="P161" s="41">
        <f>IF($A161&lt;&gt;"",O161/$B161*100,"")</f>
        <v>0</v>
      </c>
      <c r="Q161" s="145"/>
      <c r="R161" s="41">
        <f>IF($A161&lt;&gt;"",Q161/$B161*100,"")</f>
        <v>0</v>
      </c>
      <c r="S161" s="145"/>
      <c r="T161" s="145"/>
      <c r="U161" s="41">
        <f>IF($A161&lt;&gt;"",T161/$B161*100,"")</f>
        <v>0</v>
      </c>
      <c r="V161" s="39">
        <v>2</v>
      </c>
      <c r="W161" s="41">
        <f>IF($A161&lt;&gt;"",V161/$B161*100,"")</f>
        <v>16.666666666666664</v>
      </c>
    </row>
    <row r="162" spans="1:24" x14ac:dyDescent="0.2">
      <c r="A162" s="40" t="s">
        <v>168</v>
      </c>
      <c r="B162" s="50">
        <f>IF(A162&lt;&gt;"",E162+G162+J162+L162+O162+Q162+T162+V162,"")</f>
        <v>2</v>
      </c>
      <c r="C162" s="41">
        <f>IF(A162&lt;&gt;0,B162/$B$13*100,"")</f>
        <v>0.10632642211589581</v>
      </c>
      <c r="E162" s="145"/>
      <c r="F162" s="41">
        <f>IF($A162&lt;&gt;"",E162/$B162*100,"")</f>
        <v>0</v>
      </c>
      <c r="G162" s="145">
        <v>1</v>
      </c>
      <c r="H162" s="41">
        <f>IF($A162&lt;&gt;"",G162/$B162*100,"")</f>
        <v>50</v>
      </c>
      <c r="I162" s="145"/>
      <c r="J162" s="145">
        <v>1</v>
      </c>
      <c r="K162" s="41">
        <f>IF($A162&lt;&gt;"",J162/$B162*100,"")</f>
        <v>50</v>
      </c>
      <c r="L162" s="145"/>
      <c r="M162" s="41">
        <f>IF($A162&lt;&gt;"",L162/$B162*100,"")</f>
        <v>0</v>
      </c>
      <c r="N162" s="145"/>
      <c r="O162" s="145"/>
      <c r="P162" s="41">
        <f>IF($A162&lt;&gt;"",O162/$B162*100,"")</f>
        <v>0</v>
      </c>
      <c r="Q162" s="145"/>
      <c r="R162" s="41">
        <f>IF($A162&lt;&gt;"",Q162/$B162*100,"")</f>
        <v>0</v>
      </c>
      <c r="S162" s="145"/>
      <c r="T162" s="145"/>
      <c r="U162" s="41">
        <f>IF($A162&lt;&gt;"",T162/$B162*100,"")</f>
        <v>0</v>
      </c>
      <c r="V162" s="39"/>
      <c r="W162" s="41">
        <f>IF($A162&lt;&gt;"",V162/$B162*100,"")</f>
        <v>0</v>
      </c>
    </row>
    <row r="163" spans="1:24" x14ac:dyDescent="0.2">
      <c r="A163" s="40" t="s">
        <v>167</v>
      </c>
      <c r="B163" s="50">
        <f>IF(A163&lt;&gt;"",E163+G163+J163+L163+O163+Q163+T163+V163,"")</f>
        <v>6</v>
      </c>
      <c r="C163" s="41">
        <f>IF(A163&lt;&gt;0,B163/$B$13*100,"")</f>
        <v>0.31897926634768742</v>
      </c>
      <c r="E163" s="145"/>
      <c r="F163" s="41">
        <f>IF($A163&lt;&gt;"",E163/$B163*100,"")</f>
        <v>0</v>
      </c>
      <c r="G163" s="145"/>
      <c r="H163" s="41">
        <f>IF($A163&lt;&gt;"",G163/$B163*100,"")</f>
        <v>0</v>
      </c>
      <c r="I163" s="145"/>
      <c r="J163" s="145"/>
      <c r="K163" s="41">
        <f>IF($A163&lt;&gt;"",J163/$B163*100,"")</f>
        <v>0</v>
      </c>
      <c r="L163" s="145"/>
      <c r="M163" s="41">
        <f>IF($A163&lt;&gt;"",L163/$B163*100,"")</f>
        <v>0</v>
      </c>
      <c r="N163" s="145"/>
      <c r="O163" s="145"/>
      <c r="P163" s="41">
        <f>IF($A163&lt;&gt;"",O163/$B163*100,"")</f>
        <v>0</v>
      </c>
      <c r="Q163" s="145"/>
      <c r="R163" s="41">
        <f>IF($A163&lt;&gt;"",Q163/$B163*100,"")</f>
        <v>0</v>
      </c>
      <c r="S163" s="145"/>
      <c r="T163" s="145">
        <v>4</v>
      </c>
      <c r="U163" s="41">
        <f>IF($A163&lt;&gt;"",T163/$B163*100,"")</f>
        <v>66.666666666666657</v>
      </c>
      <c r="V163" s="39">
        <v>2</v>
      </c>
      <c r="W163" s="41">
        <f>IF($A163&lt;&gt;"",V163/$B163*100,"")</f>
        <v>33.333333333333329</v>
      </c>
    </row>
    <row r="164" spans="1:24" x14ac:dyDescent="0.2">
      <c r="A164" s="40" t="s">
        <v>166</v>
      </c>
      <c r="B164" s="50">
        <f>IF(A164&lt;&gt;"",E164+G164+J164+L164+O164+Q164+T164+V164,"")</f>
        <v>2</v>
      </c>
      <c r="C164" s="41">
        <f>IF(A164&lt;&gt;0,B164/$B$13*100,"")</f>
        <v>0.10632642211589581</v>
      </c>
      <c r="E164" s="145"/>
      <c r="F164" s="41">
        <f>IF($A164&lt;&gt;"",E164/$B164*100,"")</f>
        <v>0</v>
      </c>
      <c r="G164" s="145"/>
      <c r="H164" s="41">
        <f>IF($A164&lt;&gt;"",G164/$B164*100,"")</f>
        <v>0</v>
      </c>
      <c r="I164" s="145"/>
      <c r="J164" s="145">
        <v>1</v>
      </c>
      <c r="K164" s="41">
        <f>IF($A164&lt;&gt;"",J164/$B164*100,"")</f>
        <v>50</v>
      </c>
      <c r="L164" s="145"/>
      <c r="M164" s="41">
        <f>IF($A164&lt;&gt;"",L164/$B164*100,"")</f>
        <v>0</v>
      </c>
      <c r="N164" s="145"/>
      <c r="O164" s="145"/>
      <c r="P164" s="41">
        <f>IF($A164&lt;&gt;"",O164/$B164*100,"")</f>
        <v>0</v>
      </c>
      <c r="Q164" s="145">
        <v>1</v>
      </c>
      <c r="R164" s="41">
        <f>IF($A164&lt;&gt;"",Q164/$B164*100,"")</f>
        <v>50</v>
      </c>
      <c r="S164" s="145"/>
      <c r="T164" s="145">
        <v>0</v>
      </c>
      <c r="U164" s="41">
        <f>IF($A164&lt;&gt;"",T164/$B164*100,"")</f>
        <v>0</v>
      </c>
      <c r="V164" s="39"/>
      <c r="W164" s="41">
        <f>IF($A164&lt;&gt;"",V164/$B164*100,"")</f>
        <v>0</v>
      </c>
    </row>
    <row r="165" spans="1:24" x14ac:dyDescent="0.2">
      <c r="A165" s="40" t="s">
        <v>165</v>
      </c>
      <c r="B165" s="50">
        <f>IF(A165&lt;&gt;"",E165+G165+J165+L165+O165+Q165+T165+V165,"")</f>
        <v>8</v>
      </c>
      <c r="C165" s="41">
        <f>IF(A165&lt;&gt;0,B165/$B$13*100,"")</f>
        <v>0.42530568846358324</v>
      </c>
      <c r="E165" s="145">
        <v>1</v>
      </c>
      <c r="F165" s="41">
        <f>IF($A165&lt;&gt;"",E165/$B165*100,"")</f>
        <v>12.5</v>
      </c>
      <c r="G165" s="145">
        <v>1</v>
      </c>
      <c r="H165" s="41">
        <f>IF($A165&lt;&gt;"",G165/$B165*100,"")</f>
        <v>12.5</v>
      </c>
      <c r="I165" s="145"/>
      <c r="J165" s="145">
        <v>3</v>
      </c>
      <c r="K165" s="41">
        <f>IF($A165&lt;&gt;"",J165/$B165*100,"")</f>
        <v>37.5</v>
      </c>
      <c r="L165" s="145">
        <v>1</v>
      </c>
      <c r="M165" s="41">
        <f>IF($A165&lt;&gt;"",L165/$B165*100,"")</f>
        <v>12.5</v>
      </c>
      <c r="N165" s="145"/>
      <c r="O165" s="145">
        <v>1</v>
      </c>
      <c r="P165" s="41">
        <f>IF($A165&lt;&gt;"",O165/$B165*100,"")</f>
        <v>12.5</v>
      </c>
      <c r="Q165" s="145">
        <v>0</v>
      </c>
      <c r="R165" s="41">
        <f>IF($A165&lt;&gt;"",Q165/$B165*100,"")</f>
        <v>0</v>
      </c>
      <c r="S165" s="145"/>
      <c r="T165" s="145"/>
      <c r="U165" s="41">
        <f>IF($A165&lt;&gt;"",T165/$B165*100,"")</f>
        <v>0</v>
      </c>
      <c r="V165" s="39">
        <v>1</v>
      </c>
      <c r="W165" s="41">
        <f>IF($A165&lt;&gt;"",V165/$B165*100,"")</f>
        <v>12.5</v>
      </c>
    </row>
    <row r="166" spans="1:24" x14ac:dyDescent="0.2">
      <c r="A166" s="40" t="s">
        <v>164</v>
      </c>
      <c r="B166" s="50">
        <f>IF(A166&lt;&gt;"",E166+G166+J166+L166+O166+Q166+T166+V166,"")</f>
        <v>2</v>
      </c>
      <c r="C166" s="41">
        <f>IF(A166&lt;&gt;0,B166/$B$13*100,"")</f>
        <v>0.10632642211589581</v>
      </c>
      <c r="E166" s="145"/>
      <c r="F166" s="41">
        <f>IF($A166&lt;&gt;"",E166/$B166*100,"")</f>
        <v>0</v>
      </c>
      <c r="G166" s="145"/>
      <c r="H166" s="41">
        <f>IF($A166&lt;&gt;"",G166/$B166*100,"")</f>
        <v>0</v>
      </c>
      <c r="I166" s="145"/>
      <c r="J166" s="145">
        <v>1</v>
      </c>
      <c r="K166" s="41">
        <f>IF($A166&lt;&gt;"",J166/$B166*100,"")</f>
        <v>50</v>
      </c>
      <c r="L166" s="145"/>
      <c r="M166" s="41">
        <f>IF($A166&lt;&gt;"",L166/$B166*100,"")</f>
        <v>0</v>
      </c>
      <c r="N166" s="145"/>
      <c r="O166" s="145"/>
      <c r="P166" s="41">
        <f>IF($A166&lt;&gt;"",O166/$B166*100,"")</f>
        <v>0</v>
      </c>
      <c r="Q166" s="145"/>
      <c r="R166" s="41">
        <f>IF($A166&lt;&gt;"",Q166/$B166*100,"")</f>
        <v>0</v>
      </c>
      <c r="S166" s="145"/>
      <c r="T166" s="145">
        <v>1</v>
      </c>
      <c r="U166" s="41">
        <f>IF($A166&lt;&gt;"",T166/$B166*100,"")</f>
        <v>50</v>
      </c>
      <c r="V166" s="39"/>
      <c r="W166" s="41">
        <f>IF($A166&lt;&gt;"",V166/$B166*100,"")</f>
        <v>0</v>
      </c>
    </row>
    <row r="167" spans="1:24" hidden="1" x14ac:dyDescent="0.2">
      <c r="A167" s="40" t="s">
        <v>163</v>
      </c>
      <c r="B167" s="50">
        <f>IF(A167&lt;&gt;"",E167+G167+J167+L167+O167+Q167+T167+V167,"")</f>
        <v>0</v>
      </c>
      <c r="C167" s="41">
        <f>IF(A167&lt;&gt;0,B167/$B$13*100,"")</f>
        <v>0</v>
      </c>
      <c r="E167" s="147"/>
      <c r="F167" s="41" t="e">
        <f>IF($A167&lt;&gt;"",E167/$B167*100,"")</f>
        <v>#DIV/0!</v>
      </c>
      <c r="G167" s="147"/>
      <c r="H167" s="41" t="e">
        <f>IF($A167&lt;&gt;"",G167/$B167*100,"")</f>
        <v>#DIV/0!</v>
      </c>
      <c r="I167" s="147"/>
      <c r="J167" s="147"/>
      <c r="K167" s="41" t="e">
        <f>IF($A167&lt;&gt;"",J167/$B167*100,"")</f>
        <v>#DIV/0!</v>
      </c>
      <c r="L167" s="147"/>
      <c r="M167" s="41" t="e">
        <f>IF($A167&lt;&gt;"",L167/$B167*100,"")</f>
        <v>#DIV/0!</v>
      </c>
      <c r="N167" s="147"/>
      <c r="O167" s="145"/>
      <c r="P167" s="41" t="e">
        <f>IF($A167&lt;&gt;"",O167/$B167*100,"")</f>
        <v>#DIV/0!</v>
      </c>
      <c r="Q167" s="145"/>
      <c r="R167" s="41" t="e">
        <f>IF($A167&lt;&gt;"",Q167/$B167*100,"")</f>
        <v>#DIV/0!</v>
      </c>
      <c r="S167" s="147"/>
      <c r="T167" s="147"/>
      <c r="U167" s="41" t="e">
        <f>IF($A167&lt;&gt;"",T167/$B167*100,"")</f>
        <v>#DIV/0!</v>
      </c>
      <c r="V167" s="39"/>
      <c r="W167" s="41" t="e">
        <f>IF($A167&lt;&gt;"",V167/$B167*100,"")</f>
        <v>#DIV/0!</v>
      </c>
    </row>
    <row r="168" spans="1:24" x14ac:dyDescent="0.2">
      <c r="A168" s="40" t="s">
        <v>162</v>
      </c>
      <c r="B168" s="50">
        <f>IF(A168&lt;&gt;"",E168+G168+J168+L168+O168+Q168+T168+V168,"")</f>
        <v>4</v>
      </c>
      <c r="C168" s="41">
        <f>IF(A168&lt;&gt;0,B168/$B$13*100,"")</f>
        <v>0.21265284423179162</v>
      </c>
      <c r="E168" s="145"/>
      <c r="F168" s="41">
        <f>IF($A168&lt;&gt;"",E168/$B168*100,"")</f>
        <v>0</v>
      </c>
      <c r="G168" s="145"/>
      <c r="H168" s="41">
        <f>IF($A168&lt;&gt;"",G168/$B168*100,"")</f>
        <v>0</v>
      </c>
      <c r="I168" s="145"/>
      <c r="J168" s="145"/>
      <c r="K168" s="41">
        <f>IF($A168&lt;&gt;"",J168/$B168*100,"")</f>
        <v>0</v>
      </c>
      <c r="L168" s="145">
        <v>3</v>
      </c>
      <c r="M168" s="41">
        <f>IF($A168&lt;&gt;"",L168/$B168*100,"")</f>
        <v>75</v>
      </c>
      <c r="N168" s="145"/>
      <c r="O168" s="145">
        <v>1</v>
      </c>
      <c r="P168" s="41">
        <f>IF($A168&lt;&gt;"",O168/$B168*100,"")</f>
        <v>25</v>
      </c>
      <c r="Q168" s="145"/>
      <c r="R168" s="41">
        <f>IF($A168&lt;&gt;"",Q168/$B168*100,"")</f>
        <v>0</v>
      </c>
      <c r="S168" s="145"/>
      <c r="T168" s="145"/>
      <c r="U168" s="41">
        <f>IF($A168&lt;&gt;"",T168/$B168*100,"")</f>
        <v>0</v>
      </c>
      <c r="V168" s="39"/>
      <c r="W168" s="41">
        <f>IF($A168&lt;&gt;"",V168/$B168*100,"")</f>
        <v>0</v>
      </c>
    </row>
    <row r="169" spans="1:24" ht="13.5" thickBot="1" x14ac:dyDescent="0.25">
      <c r="A169" s="57"/>
      <c r="B169" s="74"/>
      <c r="C169" s="73"/>
      <c r="D169" s="57"/>
      <c r="E169" s="57"/>
      <c r="F169" s="74"/>
      <c r="G169" s="74"/>
      <c r="H169" s="74"/>
      <c r="I169" s="57"/>
      <c r="J169" s="57"/>
      <c r="K169" s="155"/>
      <c r="L169" s="155"/>
      <c r="M169" s="73"/>
      <c r="N169" s="57"/>
      <c r="O169" s="57"/>
      <c r="P169" s="57"/>
      <c r="Q169" s="57"/>
      <c r="R169" s="73"/>
      <c r="S169" s="57"/>
      <c r="T169" s="57"/>
      <c r="U169" s="57"/>
      <c r="V169" s="57"/>
      <c r="W169" s="73"/>
      <c r="X169" s="46"/>
    </row>
    <row r="170" spans="1:24" x14ac:dyDescent="0.2">
      <c r="C170" s="41"/>
      <c r="H170" s="41" t="str">
        <f>IF($A170&lt;&gt;"",G170/$B170*100,"")</f>
        <v/>
      </c>
      <c r="R170" s="41"/>
      <c r="W170" s="41"/>
    </row>
    <row r="171" spans="1:24" x14ac:dyDescent="0.2">
      <c r="C171" s="41"/>
      <c r="H171" s="41" t="str">
        <f>IF($A171&lt;&gt;"",G171/$B171*100,"")</f>
        <v/>
      </c>
      <c r="R171" s="41"/>
      <c r="W171" s="41"/>
    </row>
    <row r="172" spans="1:24" x14ac:dyDescent="0.2">
      <c r="C172" s="41"/>
      <c r="H172" s="41" t="str">
        <f>IF($A172&lt;&gt;"",G172/$B172*100,"")</f>
        <v/>
      </c>
      <c r="R172" s="41"/>
      <c r="W172" s="41"/>
    </row>
    <row r="173" spans="1:24" x14ac:dyDescent="0.2">
      <c r="C173" s="41"/>
      <c r="H173" s="41" t="str">
        <f>IF($A173&lt;&gt;"",G173/$B173*100,"")</f>
        <v/>
      </c>
      <c r="R173" s="41"/>
      <c r="W173" s="41"/>
    </row>
    <row r="174" spans="1:24" x14ac:dyDescent="0.2">
      <c r="C174" s="41"/>
      <c r="H174" s="41" t="str">
        <f>IF($A174&lt;&gt;"",G174/$B174*100,"")</f>
        <v/>
      </c>
      <c r="R174" s="41"/>
      <c r="W174" s="41"/>
    </row>
    <row r="175" spans="1:24" x14ac:dyDescent="0.2">
      <c r="C175" s="41"/>
      <c r="H175" s="41" t="str">
        <f>IF($A175&lt;&gt;"",G175/$B175*100,"")</f>
        <v/>
      </c>
      <c r="R175" s="41"/>
      <c r="W175" s="41"/>
    </row>
    <row r="176" spans="1:24" x14ac:dyDescent="0.2">
      <c r="C176" s="41"/>
      <c r="H176" s="41" t="str">
        <f>IF($A176&lt;&gt;"",G176/$B176*100,"")</f>
        <v/>
      </c>
      <c r="R176" s="41"/>
      <c r="W176" s="41"/>
    </row>
    <row r="177" spans="1:24" x14ac:dyDescent="0.2">
      <c r="C177" s="41"/>
      <c r="H177" s="41" t="str">
        <f>IF($A177&lt;&gt;"",G177/$B177*100,"")</f>
        <v/>
      </c>
      <c r="R177" s="41"/>
      <c r="W177" s="41"/>
    </row>
    <row r="178" spans="1:24" x14ac:dyDescent="0.2">
      <c r="C178" s="41"/>
      <c r="H178" s="41" t="str">
        <f>IF($A178&lt;&gt;"",G178/$B178*100,"")</f>
        <v/>
      </c>
      <c r="R178" s="41"/>
      <c r="W178" s="41"/>
    </row>
    <row r="179" spans="1:24" x14ac:dyDescent="0.2">
      <c r="C179" s="41"/>
      <c r="H179" s="41" t="str">
        <f>IF($A179&lt;&gt;"",G179/$B179*100,"")</f>
        <v/>
      </c>
      <c r="R179" s="41"/>
      <c r="W179" s="41"/>
    </row>
    <row r="180" spans="1:24" ht="13.5" thickBot="1" x14ac:dyDescent="0.25">
      <c r="B180" s="72"/>
      <c r="C180" s="61"/>
      <c r="D180" s="61"/>
      <c r="E180" s="61"/>
      <c r="F180" s="72"/>
      <c r="G180" s="72"/>
      <c r="H180" s="41" t="str">
        <f>IF($A180&lt;&gt;"",G180/$B180*100,"")</f>
        <v/>
      </c>
      <c r="I180" s="61"/>
      <c r="J180" s="61"/>
      <c r="K180" s="67"/>
      <c r="L180" s="67"/>
      <c r="M180" s="62"/>
      <c r="N180" s="61"/>
      <c r="O180" s="61"/>
      <c r="P180" s="61"/>
      <c r="Q180" s="61"/>
      <c r="R180" s="61"/>
      <c r="S180" s="61"/>
      <c r="T180" s="61"/>
      <c r="U180" s="61"/>
      <c r="V180" s="61"/>
    </row>
    <row r="181" spans="1:24" x14ac:dyDescent="0.2">
      <c r="A181" s="45"/>
      <c r="B181" s="70"/>
      <c r="C181" s="45"/>
      <c r="D181" s="45"/>
      <c r="E181" s="45"/>
      <c r="F181" s="70"/>
      <c r="G181" s="70"/>
      <c r="H181" s="87"/>
      <c r="I181" s="45"/>
      <c r="J181" s="45"/>
      <c r="K181" s="144"/>
      <c r="L181" s="144"/>
      <c r="M181" s="87"/>
      <c r="N181" s="45"/>
      <c r="O181" s="45"/>
      <c r="P181" s="45"/>
      <c r="Q181" s="45"/>
      <c r="R181" s="45"/>
      <c r="S181" s="45"/>
      <c r="T181" s="45"/>
      <c r="U181" s="45"/>
      <c r="V181" s="45"/>
      <c r="W181" s="45"/>
      <c r="X181" s="69"/>
    </row>
    <row r="182" spans="1:24" ht="14.25" x14ac:dyDescent="0.2">
      <c r="A182" s="40" t="s">
        <v>337</v>
      </c>
      <c r="B182" s="68" t="s">
        <v>312</v>
      </c>
      <c r="C182" s="68"/>
      <c r="E182" s="154" t="s">
        <v>336</v>
      </c>
      <c r="F182" s="154"/>
      <c r="G182" s="154"/>
      <c r="H182" s="154"/>
      <c r="J182" s="154" t="s">
        <v>335</v>
      </c>
      <c r="K182" s="154"/>
      <c r="L182" s="154"/>
      <c r="M182" s="154"/>
      <c r="O182" s="154" t="s">
        <v>334</v>
      </c>
      <c r="P182" s="154"/>
      <c r="Q182" s="154"/>
      <c r="R182" s="154"/>
      <c r="T182" s="154" t="s">
        <v>333</v>
      </c>
      <c r="U182" s="154"/>
      <c r="V182" s="154"/>
      <c r="W182" s="154"/>
    </row>
    <row r="183" spans="1:24" x14ac:dyDescent="0.2">
      <c r="A183" s="40" t="s">
        <v>332</v>
      </c>
      <c r="B183" s="64" t="s">
        <v>134</v>
      </c>
      <c r="C183" s="59" t="s">
        <v>133</v>
      </c>
      <c r="D183" s="61"/>
      <c r="E183" s="153" t="s">
        <v>20</v>
      </c>
      <c r="F183" s="153"/>
      <c r="G183" s="152" t="s">
        <v>21</v>
      </c>
      <c r="H183" s="152"/>
      <c r="I183" s="61"/>
      <c r="J183" s="153" t="s">
        <v>20</v>
      </c>
      <c r="K183" s="153"/>
      <c r="L183" s="152" t="s">
        <v>21</v>
      </c>
      <c r="M183" s="152"/>
      <c r="N183" s="61"/>
      <c r="O183" s="153" t="s">
        <v>20</v>
      </c>
      <c r="P183" s="153"/>
      <c r="Q183" s="152" t="s">
        <v>21</v>
      </c>
      <c r="R183" s="152"/>
      <c r="S183" s="61"/>
      <c r="T183" s="153" t="s">
        <v>20</v>
      </c>
      <c r="U183" s="153"/>
      <c r="V183" s="152" t="s">
        <v>21</v>
      </c>
      <c r="W183" s="152"/>
    </row>
    <row r="184" spans="1:24" x14ac:dyDescent="0.2">
      <c r="B184" s="151"/>
      <c r="C184" s="61"/>
      <c r="D184" s="61"/>
      <c r="E184" s="150" t="s">
        <v>134</v>
      </c>
      <c r="F184" s="63" t="s">
        <v>133</v>
      </c>
      <c r="G184" s="150" t="s">
        <v>134</v>
      </c>
      <c r="H184" s="63" t="s">
        <v>133</v>
      </c>
      <c r="I184" s="61"/>
      <c r="J184" s="150" t="s">
        <v>134</v>
      </c>
      <c r="K184" s="63" t="s">
        <v>133</v>
      </c>
      <c r="L184" s="150" t="s">
        <v>134</v>
      </c>
      <c r="M184" s="63" t="s">
        <v>133</v>
      </c>
      <c r="N184" s="61"/>
      <c r="O184" s="150" t="s">
        <v>134</v>
      </c>
      <c r="P184" s="63" t="s">
        <v>133</v>
      </c>
      <c r="Q184" s="150" t="s">
        <v>134</v>
      </c>
      <c r="R184" s="63" t="s">
        <v>133</v>
      </c>
      <c r="S184" s="61"/>
      <c r="T184" s="150" t="s">
        <v>134</v>
      </c>
      <c r="U184" s="63" t="s">
        <v>133</v>
      </c>
      <c r="V184" s="150" t="s">
        <v>134</v>
      </c>
      <c r="W184" s="63" t="s">
        <v>133</v>
      </c>
    </row>
    <row r="185" spans="1:24" ht="13.5" thickBot="1" x14ac:dyDescent="0.25">
      <c r="A185" s="57"/>
      <c r="B185" s="56"/>
      <c r="C185" s="54"/>
      <c r="D185" s="54"/>
      <c r="E185" s="54"/>
      <c r="F185" s="56"/>
      <c r="G185" s="56"/>
      <c r="H185" s="85"/>
      <c r="I185" s="54"/>
      <c r="J185" s="54"/>
      <c r="K185" s="149"/>
      <c r="L185" s="149"/>
      <c r="M185" s="85"/>
      <c r="N185" s="54"/>
      <c r="O185" s="54"/>
      <c r="P185" s="54"/>
      <c r="Q185" s="55"/>
      <c r="R185" s="54"/>
      <c r="S185" s="54"/>
      <c r="T185" s="54"/>
      <c r="U185" s="54"/>
      <c r="V185" s="55"/>
      <c r="W185" s="54"/>
      <c r="X185" s="53"/>
    </row>
    <row r="186" spans="1:24" ht="9" customHeight="1" x14ac:dyDescent="0.2">
      <c r="C186" s="41"/>
      <c r="F186" s="41"/>
      <c r="J186" s="50"/>
      <c r="K186" s="41"/>
      <c r="L186" s="50"/>
      <c r="O186" s="50"/>
      <c r="P186" s="41"/>
      <c r="Q186" s="50"/>
      <c r="R186" s="41"/>
      <c r="T186" s="50"/>
      <c r="U186" s="41"/>
      <c r="V186" s="50"/>
      <c r="W186" s="41"/>
    </row>
    <row r="187" spans="1:24" x14ac:dyDescent="0.2">
      <c r="A187" s="40" t="s">
        <v>161</v>
      </c>
      <c r="B187" s="50">
        <f>IF(A187&lt;&gt;"",E187+G187+J187+L187+O187+Q187+T187+V187,"")</f>
        <v>22</v>
      </c>
      <c r="C187" s="41">
        <f>IF(A187&lt;&gt;0,B187/$B$13*100,"")</f>
        <v>1.1695906432748537</v>
      </c>
      <c r="E187" s="145">
        <v>2</v>
      </c>
      <c r="F187" s="41">
        <f>IF($A187&lt;&gt;"",E187/$B187*100,"")</f>
        <v>9.0909090909090917</v>
      </c>
      <c r="G187" s="145"/>
      <c r="H187" s="41">
        <f>IF($A187&lt;&gt;"",G187/$B187*100,"")</f>
        <v>0</v>
      </c>
      <c r="I187" s="145"/>
      <c r="J187" s="145">
        <v>2</v>
      </c>
      <c r="K187" s="41">
        <f>IF($A187&lt;&gt;"",J187/$B187*100,"")</f>
        <v>9.0909090909090917</v>
      </c>
      <c r="L187" s="145">
        <v>9</v>
      </c>
      <c r="M187" s="41">
        <f>IF($A187&lt;&gt;"",L187/$B187*100,"")</f>
        <v>40.909090909090914</v>
      </c>
      <c r="N187" s="145"/>
      <c r="O187" s="145">
        <v>1</v>
      </c>
      <c r="P187" s="41">
        <f>IF($A187&lt;&gt;"",O187/$B187*100,"")</f>
        <v>4.5454545454545459</v>
      </c>
      <c r="Q187" s="145">
        <v>3</v>
      </c>
      <c r="R187" s="41">
        <f>IF($A187&lt;&gt;"",Q187/$B187*100,"")</f>
        <v>13.636363636363635</v>
      </c>
      <c r="S187" s="145"/>
      <c r="T187" s="145">
        <v>2</v>
      </c>
      <c r="U187" s="41">
        <f>IF($A187&lt;&gt;"",T187/$B187*100,"")</f>
        <v>9.0909090909090917</v>
      </c>
      <c r="V187" s="39">
        <v>3</v>
      </c>
      <c r="W187" s="41">
        <f>IF($A187&lt;&gt;"",V187/$B187*100,"")</f>
        <v>13.636363636363635</v>
      </c>
    </row>
    <row r="188" spans="1:24" x14ac:dyDescent="0.2">
      <c r="A188" s="40" t="s">
        <v>160</v>
      </c>
      <c r="B188" s="50">
        <f>IF(A188&lt;&gt;"",E188+G188+J188+L188+O188+Q188+T188+V188,"")</f>
        <v>17</v>
      </c>
      <c r="C188" s="41">
        <f>IF(A188&lt;&gt;0,B188/$B$13*100,"")</f>
        <v>0.90377458798511434</v>
      </c>
      <c r="E188" s="145">
        <v>4</v>
      </c>
      <c r="F188" s="41">
        <f>IF($A188&lt;&gt;"",E188/$B188*100,"")</f>
        <v>23.52941176470588</v>
      </c>
      <c r="G188" s="145">
        <v>1</v>
      </c>
      <c r="H188" s="41">
        <f>IF($A188&lt;&gt;"",G188/$B188*100,"")</f>
        <v>5.8823529411764701</v>
      </c>
      <c r="I188" s="145"/>
      <c r="J188" s="145">
        <v>1</v>
      </c>
      <c r="K188" s="41">
        <f>IF($A188&lt;&gt;"",J188/$B188*100,"")</f>
        <v>5.8823529411764701</v>
      </c>
      <c r="L188" s="145">
        <v>2</v>
      </c>
      <c r="M188" s="41">
        <f>IF($A188&lt;&gt;"",L188/$B188*100,"")</f>
        <v>11.76470588235294</v>
      </c>
      <c r="N188" s="145"/>
      <c r="O188" s="145">
        <v>5</v>
      </c>
      <c r="P188" s="41">
        <f>IF($A188&lt;&gt;"",O188/$B188*100,"")</f>
        <v>29.411764705882355</v>
      </c>
      <c r="Q188" s="145">
        <v>1</v>
      </c>
      <c r="R188" s="41">
        <f>IF($A188&lt;&gt;"",Q188/$B188*100,"")</f>
        <v>5.8823529411764701</v>
      </c>
      <c r="S188" s="145"/>
      <c r="T188" s="145">
        <v>2</v>
      </c>
      <c r="U188" s="41">
        <f>IF($A188&lt;&gt;"",T188/$B188*100,"")</f>
        <v>11.76470588235294</v>
      </c>
      <c r="V188" s="39">
        <v>1</v>
      </c>
      <c r="W188" s="41">
        <f>IF($A188&lt;&gt;"",V188/$B188*100,"")</f>
        <v>5.8823529411764701</v>
      </c>
    </row>
    <row r="189" spans="1:24" x14ac:dyDescent="0.2">
      <c r="A189" s="40" t="s">
        <v>158</v>
      </c>
      <c r="B189" s="50">
        <f>IF(A189&lt;&gt;"",E189+G189+J189+L189+O189+Q189+T189+V189,"")</f>
        <v>24</v>
      </c>
      <c r="C189" s="41">
        <f>IF(A189&lt;&gt;0,B189/$B$13*100,"")</f>
        <v>1.2759170653907497</v>
      </c>
      <c r="E189" s="145">
        <v>3</v>
      </c>
      <c r="F189" s="41">
        <f>IF($A189&lt;&gt;"",E189/$B189*100,"")</f>
        <v>12.5</v>
      </c>
      <c r="G189" s="145">
        <v>3</v>
      </c>
      <c r="H189" s="41">
        <f>IF($A189&lt;&gt;"",G189/$B189*100,"")</f>
        <v>12.5</v>
      </c>
      <c r="I189" s="145"/>
      <c r="J189" s="145">
        <v>4</v>
      </c>
      <c r="K189" s="41">
        <f>IF($A189&lt;&gt;"",J189/$B189*100,"")</f>
        <v>16.666666666666664</v>
      </c>
      <c r="L189" s="145">
        <v>3</v>
      </c>
      <c r="M189" s="41">
        <f>IF($A189&lt;&gt;"",L189/$B189*100,"")</f>
        <v>12.5</v>
      </c>
      <c r="N189" s="145"/>
      <c r="O189" s="145">
        <v>2</v>
      </c>
      <c r="P189" s="41">
        <f>IF($A189&lt;&gt;"",O189/$B189*100,"")</f>
        <v>8.3333333333333321</v>
      </c>
      <c r="Q189" s="145">
        <v>2</v>
      </c>
      <c r="R189" s="41">
        <f>IF($A189&lt;&gt;"",Q189/$B189*100,"")</f>
        <v>8.3333333333333321</v>
      </c>
      <c r="S189" s="145"/>
      <c r="T189" s="145">
        <v>1</v>
      </c>
      <c r="U189" s="41">
        <f>IF($A189&lt;&gt;"",T189/$B189*100,"")</f>
        <v>4.1666666666666661</v>
      </c>
      <c r="V189" s="39">
        <v>6</v>
      </c>
      <c r="W189" s="41">
        <f>IF($A189&lt;&gt;"",V189/$B189*100,"")</f>
        <v>25</v>
      </c>
    </row>
    <row r="190" spans="1:24" x14ac:dyDescent="0.2">
      <c r="A190" s="40" t="s">
        <v>157</v>
      </c>
      <c r="B190" s="50">
        <f>IF(A190&lt;&gt;"",E190+G190+J190+L190+O190+Q190+T190+V190,"")</f>
        <v>3</v>
      </c>
      <c r="C190" s="41">
        <f>IF(A190&lt;&gt;0,B190/$B$13*100,"")</f>
        <v>0.15948963317384371</v>
      </c>
      <c r="E190" s="145"/>
      <c r="F190" s="41">
        <f>IF($A190&lt;&gt;"",E190/$B190*100,"")</f>
        <v>0</v>
      </c>
      <c r="G190" s="145">
        <v>1</v>
      </c>
      <c r="H190" s="41">
        <f>IF($A190&lt;&gt;"",G190/$B190*100,"")</f>
        <v>33.333333333333329</v>
      </c>
      <c r="I190" s="145"/>
      <c r="J190" s="145">
        <v>1</v>
      </c>
      <c r="K190" s="41">
        <f>IF($A190&lt;&gt;"",J190/$B190*100,"")</f>
        <v>33.333333333333329</v>
      </c>
      <c r="L190" s="145"/>
      <c r="M190" s="41">
        <f>IF($A190&lt;&gt;"",L190/$B190*100,"")</f>
        <v>0</v>
      </c>
      <c r="N190" s="145"/>
      <c r="O190" s="145">
        <v>1</v>
      </c>
      <c r="P190" s="41">
        <f>IF($A190&lt;&gt;"",O190/$B190*100,"")</f>
        <v>33.333333333333329</v>
      </c>
      <c r="Q190" s="145"/>
      <c r="R190" s="41">
        <f>IF($A190&lt;&gt;"",Q190/$B190*100,"")</f>
        <v>0</v>
      </c>
      <c r="S190" s="145"/>
      <c r="T190" s="145"/>
      <c r="U190" s="41">
        <f>IF($A190&lt;&gt;"",T190/$B190*100,"")</f>
        <v>0</v>
      </c>
      <c r="V190" s="39"/>
      <c r="W190" s="41">
        <f>IF($A190&lt;&gt;"",V190/$B190*100,"")</f>
        <v>0</v>
      </c>
    </row>
    <row r="191" spans="1:24" x14ac:dyDescent="0.2">
      <c r="A191" s="40" t="s">
        <v>156</v>
      </c>
      <c r="B191" s="50">
        <f>IF(A191&lt;&gt;"",E191+G191+J191+L191+O191+Q191+T191+V191,"")</f>
        <v>5</v>
      </c>
      <c r="C191" s="41">
        <f>IF(A191&lt;&gt;0,B191/$B$13*100,"")</f>
        <v>0.26581605528973951</v>
      </c>
      <c r="E191" s="145"/>
      <c r="F191" s="41">
        <f>IF($A191&lt;&gt;"",E191/$B191*100,"")</f>
        <v>0</v>
      </c>
      <c r="G191" s="145">
        <v>1</v>
      </c>
      <c r="H191" s="41">
        <f>IF($A191&lt;&gt;"",G191/$B191*100,"")</f>
        <v>20</v>
      </c>
      <c r="I191" s="145"/>
      <c r="J191" s="145">
        <v>1</v>
      </c>
      <c r="K191" s="41">
        <f>IF($A191&lt;&gt;"",J191/$B191*100,"")</f>
        <v>20</v>
      </c>
      <c r="L191" s="145"/>
      <c r="M191" s="41">
        <f>IF($A191&lt;&gt;"",L191/$B191*100,"")</f>
        <v>0</v>
      </c>
      <c r="N191" s="145"/>
      <c r="O191" s="145">
        <v>1</v>
      </c>
      <c r="P191" s="41">
        <f>IF($A191&lt;&gt;"",O191/$B191*100,"")</f>
        <v>20</v>
      </c>
      <c r="Q191" s="145">
        <v>2</v>
      </c>
      <c r="R191" s="41">
        <f>IF($A191&lt;&gt;"",Q191/$B191*100,"")</f>
        <v>40</v>
      </c>
      <c r="S191" s="145"/>
      <c r="T191" s="145"/>
      <c r="U191" s="41">
        <f>IF($A191&lt;&gt;"",T191/$B191*100,"")</f>
        <v>0</v>
      </c>
      <c r="V191" s="39"/>
      <c r="W191" s="41">
        <f>IF($A191&lt;&gt;"",V191/$B191*100,"")</f>
        <v>0</v>
      </c>
    </row>
    <row r="192" spans="1:24" x14ac:dyDescent="0.2">
      <c r="A192" s="40" t="s">
        <v>155</v>
      </c>
      <c r="B192" s="50">
        <f>IF(A192&lt;&gt;"",E192+G192+J192+L192+O192+Q192+T192+V192,"")</f>
        <v>13</v>
      </c>
      <c r="C192" s="41">
        <f>IF(A192&lt;&gt;0,B192/$B$13*100,"")</f>
        <v>0.69112174375332269</v>
      </c>
      <c r="E192" s="145">
        <v>4</v>
      </c>
      <c r="F192" s="41">
        <f>IF($A192&lt;&gt;"",E192/$B192*100,"")</f>
        <v>30.76923076923077</v>
      </c>
      <c r="G192" s="145">
        <v>3</v>
      </c>
      <c r="H192" s="41">
        <f>IF($A192&lt;&gt;"",G192/$B192*100,"")</f>
        <v>23.076923076923077</v>
      </c>
      <c r="I192" s="145"/>
      <c r="J192" s="145">
        <v>0</v>
      </c>
      <c r="K192" s="41">
        <f>IF($A192&lt;&gt;"",J192/$B192*100,"")</f>
        <v>0</v>
      </c>
      <c r="L192" s="145"/>
      <c r="M192" s="41">
        <f>IF($A192&lt;&gt;"",L192/$B192*100,"")</f>
        <v>0</v>
      </c>
      <c r="N192" s="145"/>
      <c r="O192" s="145">
        <v>2</v>
      </c>
      <c r="P192" s="41">
        <f>IF($A192&lt;&gt;"",O192/$B192*100,"")</f>
        <v>15.384615384615385</v>
      </c>
      <c r="Q192" s="145">
        <v>1</v>
      </c>
      <c r="R192" s="41">
        <f>IF($A192&lt;&gt;"",Q192/$B192*100,"")</f>
        <v>7.6923076923076925</v>
      </c>
      <c r="S192" s="145"/>
      <c r="T192" s="145">
        <v>2</v>
      </c>
      <c r="U192" s="41">
        <f>IF($A192&lt;&gt;"",T192/$B192*100,"")</f>
        <v>15.384615384615385</v>
      </c>
      <c r="V192" s="39">
        <v>1</v>
      </c>
      <c r="W192" s="41">
        <f>IF($A192&lt;&gt;"",V192/$B192*100,"")</f>
        <v>7.6923076923076925</v>
      </c>
    </row>
    <row r="193" spans="1:23" x14ac:dyDescent="0.2">
      <c r="A193" s="40" t="s">
        <v>154</v>
      </c>
      <c r="B193" s="50">
        <f>IF(A193&lt;&gt;"",E193+G193+J193+L193+O193+Q193+T193+V193,"")</f>
        <v>4</v>
      </c>
      <c r="C193" s="41">
        <f>IF(A193&lt;&gt;0,B193/$B$13*100,"")</f>
        <v>0.21265284423179162</v>
      </c>
      <c r="E193" s="145"/>
      <c r="F193" s="41">
        <f>IF($A193&lt;&gt;"",E193/$B193*100,"")</f>
        <v>0</v>
      </c>
      <c r="G193" s="145">
        <v>1</v>
      </c>
      <c r="H193" s="41">
        <f>IF($A193&lt;&gt;"",G193/$B193*100,"")</f>
        <v>25</v>
      </c>
      <c r="I193" s="145"/>
      <c r="J193" s="145"/>
      <c r="K193" s="41">
        <f>IF($A193&lt;&gt;"",J193/$B193*100,"")</f>
        <v>0</v>
      </c>
      <c r="L193" s="145"/>
      <c r="M193" s="41">
        <f>IF($A193&lt;&gt;"",L193/$B193*100,"")</f>
        <v>0</v>
      </c>
      <c r="N193" s="145"/>
      <c r="O193" s="145">
        <v>1</v>
      </c>
      <c r="P193" s="41">
        <f>IF($A193&lt;&gt;"",O193/$B193*100,"")</f>
        <v>25</v>
      </c>
      <c r="Q193" s="145"/>
      <c r="R193" s="41">
        <f>IF($A193&lt;&gt;"",Q193/$B193*100,"")</f>
        <v>0</v>
      </c>
      <c r="S193" s="145"/>
      <c r="T193" s="145">
        <v>1</v>
      </c>
      <c r="U193" s="41">
        <f>IF($A193&lt;&gt;"",T193/$B193*100,"")</f>
        <v>25</v>
      </c>
      <c r="V193" s="39">
        <v>1</v>
      </c>
      <c r="W193" s="41">
        <f>IF($A193&lt;&gt;"",V193/$B193*100,"")</f>
        <v>25</v>
      </c>
    </row>
    <row r="194" spans="1:23" x14ac:dyDescent="0.2">
      <c r="A194" s="40" t="s">
        <v>153</v>
      </c>
      <c r="B194" s="50">
        <f>IF(A194&lt;&gt;"",E194+G194+J194+L194+O194+Q194+T194+V194,"")</f>
        <v>21</v>
      </c>
      <c r="C194" s="41">
        <f>IF(A194&lt;&gt;0,B194/$B$13*100,"")</f>
        <v>1.1164274322169059</v>
      </c>
      <c r="E194" s="145">
        <v>2</v>
      </c>
      <c r="F194" s="41">
        <f>IF($A194&lt;&gt;"",E194/$B194*100,"")</f>
        <v>9.5238095238095237</v>
      </c>
      <c r="G194" s="145">
        <v>1</v>
      </c>
      <c r="H194" s="41">
        <f>IF($A194&lt;&gt;"",G194/$B194*100,"")</f>
        <v>4.7619047619047619</v>
      </c>
      <c r="I194" s="145"/>
      <c r="J194" s="145"/>
      <c r="K194" s="41">
        <f>IF($A194&lt;&gt;"",J194/$B194*100,"")</f>
        <v>0</v>
      </c>
      <c r="L194" s="145">
        <v>2</v>
      </c>
      <c r="M194" s="41">
        <f>IF($A194&lt;&gt;"",L194/$B194*100,"")</f>
        <v>9.5238095238095237</v>
      </c>
      <c r="N194" s="145"/>
      <c r="O194" s="145">
        <v>2</v>
      </c>
      <c r="P194" s="41">
        <f>IF($A194&lt;&gt;"",O194/$B194*100,"")</f>
        <v>9.5238095238095237</v>
      </c>
      <c r="Q194" s="145">
        <v>6</v>
      </c>
      <c r="R194" s="41">
        <f>IF($A194&lt;&gt;"",Q194/$B194*100,"")</f>
        <v>28.571428571428569</v>
      </c>
      <c r="S194" s="145"/>
      <c r="T194" s="145">
        <v>5</v>
      </c>
      <c r="U194" s="41">
        <f>IF($A194&lt;&gt;"",T194/$B194*100,"")</f>
        <v>23.809523809523807</v>
      </c>
      <c r="V194" s="39">
        <v>3</v>
      </c>
      <c r="W194" s="41">
        <f>IF($A194&lt;&gt;"",V194/$B194*100,"")</f>
        <v>14.285714285714285</v>
      </c>
    </row>
    <row r="195" spans="1:23" x14ac:dyDescent="0.2">
      <c r="A195" s="40" t="s">
        <v>152</v>
      </c>
      <c r="B195" s="50">
        <f>IF(A195&lt;&gt;"",E195+G195+J195+L195+O195+Q195+T195+V195,"")</f>
        <v>29</v>
      </c>
      <c r="C195" s="41">
        <f>IF(A195&lt;&gt;0,B195/$B$13*100,"")</f>
        <v>1.541733120680489</v>
      </c>
      <c r="E195" s="145">
        <v>1</v>
      </c>
      <c r="F195" s="41">
        <f>IF($A195&lt;&gt;"",E195/$B195*100,"")</f>
        <v>3.4482758620689653</v>
      </c>
      <c r="G195" s="145">
        <v>2</v>
      </c>
      <c r="H195" s="41">
        <f>IF($A195&lt;&gt;"",G195/$B195*100,"")</f>
        <v>6.8965517241379306</v>
      </c>
      <c r="I195" s="145"/>
      <c r="J195" s="145">
        <v>7</v>
      </c>
      <c r="K195" s="41">
        <f>IF($A195&lt;&gt;"",J195/$B195*100,"")</f>
        <v>24.137931034482758</v>
      </c>
      <c r="L195" s="145">
        <v>4</v>
      </c>
      <c r="M195" s="41">
        <f>IF($A195&lt;&gt;"",L195/$B195*100,"")</f>
        <v>13.793103448275861</v>
      </c>
      <c r="N195" s="145"/>
      <c r="O195" s="145">
        <v>3</v>
      </c>
      <c r="P195" s="41">
        <f>IF($A195&lt;&gt;"",O195/$B195*100,"")</f>
        <v>10.344827586206897</v>
      </c>
      <c r="Q195" s="145">
        <v>4</v>
      </c>
      <c r="R195" s="41">
        <f>IF($A195&lt;&gt;"",Q195/$B195*100,"")</f>
        <v>13.793103448275861</v>
      </c>
      <c r="S195" s="145"/>
      <c r="T195" s="145">
        <v>6</v>
      </c>
      <c r="U195" s="41">
        <f>IF($A195&lt;&gt;"",T195/$B195*100,"")</f>
        <v>20.689655172413794</v>
      </c>
      <c r="V195" s="39">
        <v>2</v>
      </c>
      <c r="W195" s="41">
        <f>IF($A195&lt;&gt;"",V195/$B195*100,"")</f>
        <v>6.8965517241379306</v>
      </c>
    </row>
    <row r="196" spans="1:23" x14ac:dyDescent="0.2">
      <c r="A196" s="40" t="s">
        <v>151</v>
      </c>
      <c r="B196" s="50">
        <f>IF(A196&lt;&gt;"",E196+G196+J196+L196+O196+Q196+T196+V196,"")</f>
        <v>24</v>
      </c>
      <c r="C196" s="41">
        <f>IF(A196&lt;&gt;0,B196/$B$13*100,"")</f>
        <v>1.2759170653907497</v>
      </c>
      <c r="E196" s="145">
        <v>1</v>
      </c>
      <c r="F196" s="41">
        <f>IF($A196&lt;&gt;"",E196/$B196*100,"")</f>
        <v>4.1666666666666661</v>
      </c>
      <c r="G196" s="145">
        <v>2</v>
      </c>
      <c r="H196" s="41">
        <f>IF($A196&lt;&gt;"",G196/$B196*100,"")</f>
        <v>8.3333333333333321</v>
      </c>
      <c r="I196" s="145"/>
      <c r="J196" s="145">
        <v>3</v>
      </c>
      <c r="K196" s="41">
        <f>IF($A196&lt;&gt;"",J196/$B196*100,"")</f>
        <v>12.5</v>
      </c>
      <c r="L196" s="145">
        <v>4</v>
      </c>
      <c r="M196" s="41">
        <f>IF($A196&lt;&gt;"",L196/$B196*100,"")</f>
        <v>16.666666666666664</v>
      </c>
      <c r="N196" s="145"/>
      <c r="O196" s="145">
        <v>6</v>
      </c>
      <c r="P196" s="41">
        <f>IF($A196&lt;&gt;"",O196/$B196*100,"")</f>
        <v>25</v>
      </c>
      <c r="Q196" s="145">
        <v>3</v>
      </c>
      <c r="R196" s="41">
        <f>IF($A196&lt;&gt;"",Q196/$B196*100,"")</f>
        <v>12.5</v>
      </c>
      <c r="S196" s="145"/>
      <c r="T196" s="145"/>
      <c r="U196" s="41">
        <f>IF($A196&lt;&gt;"",T196/$B196*100,"")</f>
        <v>0</v>
      </c>
      <c r="V196" s="39">
        <v>5</v>
      </c>
      <c r="W196" s="41">
        <f>IF($A196&lt;&gt;"",V196/$B196*100,"")</f>
        <v>20.833333333333336</v>
      </c>
    </row>
    <row r="197" spans="1:23" x14ac:dyDescent="0.2">
      <c r="A197" s="40" t="s">
        <v>150</v>
      </c>
      <c r="B197" s="50">
        <f>IF(A197&lt;&gt;"",E197+G197+J197+L197+O197+Q197+T197+V197,"")</f>
        <v>3</v>
      </c>
      <c r="C197" s="41">
        <f>IF(A197&lt;&gt;0,B197/$B$13*100,"")</f>
        <v>0.15948963317384371</v>
      </c>
      <c r="E197" s="145"/>
      <c r="F197" s="41">
        <f>IF($A197&lt;&gt;"",E197/$B197*100,"")</f>
        <v>0</v>
      </c>
      <c r="G197" s="145"/>
      <c r="H197" s="41">
        <f>IF($A197&lt;&gt;"",G197/$B197*100,"")</f>
        <v>0</v>
      </c>
      <c r="I197" s="145"/>
      <c r="J197" s="145"/>
      <c r="K197" s="41">
        <f>IF($A197&lt;&gt;"",J197/$B197*100,"")</f>
        <v>0</v>
      </c>
      <c r="L197" s="145">
        <v>1</v>
      </c>
      <c r="M197" s="41">
        <f>IF($A197&lt;&gt;"",L197/$B197*100,"")</f>
        <v>33.333333333333329</v>
      </c>
      <c r="N197" s="145"/>
      <c r="O197" s="145">
        <v>1</v>
      </c>
      <c r="P197" s="41">
        <f>IF($A197&lt;&gt;"",O197/$B197*100,"")</f>
        <v>33.333333333333329</v>
      </c>
      <c r="Q197" s="145"/>
      <c r="R197" s="41">
        <f>IF($A197&lt;&gt;"",Q197/$B197*100,"")</f>
        <v>0</v>
      </c>
      <c r="S197" s="145"/>
      <c r="T197" s="145">
        <v>1</v>
      </c>
      <c r="U197" s="41">
        <f>IF($A197&lt;&gt;"",T197/$B197*100,"")</f>
        <v>33.333333333333329</v>
      </c>
      <c r="V197" s="39"/>
      <c r="W197" s="41">
        <f>IF($A197&lt;&gt;"",V197/$B197*100,"")</f>
        <v>0</v>
      </c>
    </row>
    <row r="198" spans="1:23" x14ac:dyDescent="0.2">
      <c r="A198" s="40" t="s">
        <v>148</v>
      </c>
      <c r="B198" s="50">
        <f>IF(A198&lt;&gt;"",E198+G198+J198+L198+O198+Q198+T198+V198,"")</f>
        <v>21</v>
      </c>
      <c r="C198" s="41">
        <f>IF(A198&lt;&gt;0,B198/$B$13*100,"")</f>
        <v>1.1164274322169059</v>
      </c>
      <c r="E198" s="145">
        <v>3</v>
      </c>
      <c r="F198" s="41">
        <f>IF($A198&lt;&gt;"",E198/$B198*100,"")</f>
        <v>14.285714285714285</v>
      </c>
      <c r="G198" s="145">
        <v>1</v>
      </c>
      <c r="H198" s="41">
        <f>IF($A198&lt;&gt;"",G198/$B198*100,"")</f>
        <v>4.7619047619047619</v>
      </c>
      <c r="I198" s="145"/>
      <c r="J198" s="145">
        <v>4</v>
      </c>
      <c r="K198" s="41">
        <f>IF($A198&lt;&gt;"",J198/$B198*100,"")</f>
        <v>19.047619047619047</v>
      </c>
      <c r="L198" s="145">
        <v>2</v>
      </c>
      <c r="M198" s="41">
        <f>IF($A198&lt;&gt;"",L198/$B198*100,"")</f>
        <v>9.5238095238095237</v>
      </c>
      <c r="N198" s="145"/>
      <c r="O198" s="145"/>
      <c r="P198" s="41">
        <f>IF($A198&lt;&gt;"",O198/$B198*100,"")</f>
        <v>0</v>
      </c>
      <c r="Q198" s="145">
        <v>3</v>
      </c>
      <c r="R198" s="41">
        <f>IF($A198&lt;&gt;"",Q198/$B198*100,"")</f>
        <v>14.285714285714285</v>
      </c>
      <c r="S198" s="145"/>
      <c r="T198" s="145">
        <v>6</v>
      </c>
      <c r="U198" s="41">
        <f>IF($A198&lt;&gt;"",T198/$B198*100,"")</f>
        <v>28.571428571428569</v>
      </c>
      <c r="V198" s="39">
        <v>2</v>
      </c>
      <c r="W198" s="41">
        <f>IF($A198&lt;&gt;"",V198/$B198*100,"")</f>
        <v>9.5238095238095237</v>
      </c>
    </row>
    <row r="199" spans="1:23" x14ac:dyDescent="0.2">
      <c r="A199" s="40" t="s">
        <v>147</v>
      </c>
      <c r="B199" s="50">
        <f>IF(A199&lt;&gt;"",E199+G199+J199+L199+O199+Q199+T199+V199,"")</f>
        <v>6</v>
      </c>
      <c r="C199" s="41">
        <f>IF(A199&lt;&gt;0,B199/$B$13*100,"")</f>
        <v>0.31897926634768742</v>
      </c>
      <c r="E199" s="145"/>
      <c r="F199" s="41">
        <f>IF($A199&lt;&gt;"",E199/$B199*100,"")</f>
        <v>0</v>
      </c>
      <c r="G199" s="145"/>
      <c r="H199" s="41">
        <f>IF($A199&lt;&gt;"",G199/$B199*100,"")</f>
        <v>0</v>
      </c>
      <c r="I199" s="145"/>
      <c r="J199" s="145">
        <v>2</v>
      </c>
      <c r="K199" s="41">
        <f>IF($A199&lt;&gt;"",J199/$B199*100,"")</f>
        <v>33.333333333333329</v>
      </c>
      <c r="L199" s="145"/>
      <c r="M199" s="41">
        <f>IF($A199&lt;&gt;"",L199/$B199*100,"")</f>
        <v>0</v>
      </c>
      <c r="N199" s="145"/>
      <c r="O199" s="145">
        <v>1</v>
      </c>
      <c r="P199" s="41">
        <f>IF($A199&lt;&gt;"",O199/$B199*100,"")</f>
        <v>16.666666666666664</v>
      </c>
      <c r="Q199" s="145">
        <v>1</v>
      </c>
      <c r="R199" s="41">
        <f>IF($A199&lt;&gt;"",Q199/$B199*100,"")</f>
        <v>16.666666666666664</v>
      </c>
      <c r="S199" s="145"/>
      <c r="T199" s="145">
        <v>2</v>
      </c>
      <c r="U199" s="41">
        <f>IF($A199&lt;&gt;"",T199/$B199*100,"")</f>
        <v>33.333333333333329</v>
      </c>
      <c r="V199" s="39"/>
      <c r="W199" s="41">
        <f>IF($A199&lt;&gt;"",V199/$B199*100,"")</f>
        <v>0</v>
      </c>
    </row>
    <row r="200" spans="1:23" x14ac:dyDescent="0.2">
      <c r="A200" s="40" t="s">
        <v>146</v>
      </c>
      <c r="B200" s="50">
        <f>IF(A200&lt;&gt;"",E200+G200+J200+L200+O200+Q200+T200+V200,"")</f>
        <v>19</v>
      </c>
      <c r="C200" s="41">
        <f>IF(A200&lt;&gt;0,B200/$B$13*100,"")</f>
        <v>1.0101010101010102</v>
      </c>
      <c r="E200" s="145"/>
      <c r="F200" s="41">
        <f>IF($A200&lt;&gt;"",E200/$B200*100,"")</f>
        <v>0</v>
      </c>
      <c r="G200" s="145"/>
      <c r="H200" s="41">
        <f>IF($A200&lt;&gt;"",G200/$B200*100,"")</f>
        <v>0</v>
      </c>
      <c r="I200" s="145"/>
      <c r="J200" s="145">
        <v>3</v>
      </c>
      <c r="K200" s="41">
        <f>IF($A200&lt;&gt;"",J200/$B200*100,"")</f>
        <v>15.789473684210526</v>
      </c>
      <c r="L200" s="145">
        <v>4</v>
      </c>
      <c r="M200" s="41">
        <f>IF($A200&lt;&gt;"",L200/$B200*100,"")</f>
        <v>21.052631578947366</v>
      </c>
      <c r="N200" s="145"/>
      <c r="O200" s="145">
        <v>1</v>
      </c>
      <c r="P200" s="41">
        <f>IF($A200&lt;&gt;"",O200/$B200*100,"")</f>
        <v>5.2631578947368416</v>
      </c>
      <c r="Q200" s="145">
        <v>6</v>
      </c>
      <c r="R200" s="41">
        <f>IF($A200&lt;&gt;"",Q200/$B200*100,"")</f>
        <v>31.578947368421051</v>
      </c>
      <c r="S200" s="145"/>
      <c r="T200" s="145">
        <v>4</v>
      </c>
      <c r="U200" s="41">
        <f>IF($A200&lt;&gt;"",T200/$B200*100,"")</f>
        <v>21.052631578947366</v>
      </c>
      <c r="V200" s="39">
        <v>1</v>
      </c>
      <c r="W200" s="41">
        <f>IF($A200&lt;&gt;"",V200/$B200*100,"")</f>
        <v>5.2631578947368416</v>
      </c>
    </row>
    <row r="201" spans="1:23" x14ac:dyDescent="0.2">
      <c r="A201" s="40" t="s">
        <v>145</v>
      </c>
      <c r="B201" s="50">
        <f>IF(A201&lt;&gt;"",E201+G201+J201+L201+O201+Q201+T201+V201,"")</f>
        <v>10</v>
      </c>
      <c r="C201" s="41">
        <f>IF(A201&lt;&gt;0,B201/$B$13*100,"")</f>
        <v>0.53163211057947901</v>
      </c>
      <c r="E201" s="145"/>
      <c r="F201" s="41">
        <f>IF($A201&lt;&gt;"",E201/$B201*100,"")</f>
        <v>0</v>
      </c>
      <c r="G201" s="145">
        <v>1</v>
      </c>
      <c r="H201" s="41">
        <f>IF($A201&lt;&gt;"",G201/$B201*100,"")</f>
        <v>10</v>
      </c>
      <c r="I201" s="145"/>
      <c r="J201" s="145">
        <v>4</v>
      </c>
      <c r="K201" s="41">
        <f>IF($A201&lt;&gt;"",J201/$B201*100,"")</f>
        <v>40</v>
      </c>
      <c r="L201" s="145">
        <v>2</v>
      </c>
      <c r="M201" s="41">
        <f>IF($A201&lt;&gt;"",L201/$B201*100,"")</f>
        <v>20</v>
      </c>
      <c r="N201" s="145"/>
      <c r="O201" s="145">
        <v>1</v>
      </c>
      <c r="P201" s="41">
        <f>IF($A201&lt;&gt;"",O201/$B201*100,"")</f>
        <v>10</v>
      </c>
      <c r="Q201" s="145">
        <v>1</v>
      </c>
      <c r="R201" s="41">
        <f>IF($A201&lt;&gt;"",Q201/$B201*100,"")</f>
        <v>10</v>
      </c>
      <c r="S201" s="145"/>
      <c r="T201" s="145">
        <v>1</v>
      </c>
      <c r="U201" s="41">
        <f>IF($A201&lt;&gt;"",T201/$B201*100,"")</f>
        <v>10</v>
      </c>
      <c r="V201" s="39"/>
      <c r="W201" s="41"/>
    </row>
    <row r="202" spans="1:23" x14ac:dyDescent="0.2">
      <c r="A202" s="148" t="s">
        <v>331</v>
      </c>
      <c r="B202" s="50">
        <f>IF(A202&lt;&gt;"",E202+G202+J202+L202+O202+Q202+T202+V202,"")</f>
        <v>10</v>
      </c>
      <c r="C202" s="41">
        <f>IF(A202&lt;&gt;0,B202/$B$13*100,"")</f>
        <v>0.53163211057947901</v>
      </c>
      <c r="E202" s="145">
        <v>1</v>
      </c>
      <c r="F202" s="41">
        <f>IF($A202&lt;&gt;"",E202/$B202*100,"")</f>
        <v>10</v>
      </c>
      <c r="G202" s="145"/>
      <c r="H202" s="41">
        <f>IF($A202&lt;&gt;"",G202/$B202*100,"")</f>
        <v>0</v>
      </c>
      <c r="I202" s="145"/>
      <c r="J202" s="145">
        <v>4</v>
      </c>
      <c r="K202" s="41">
        <f>IF($A202&lt;&gt;"",J202/$B202*100,"")</f>
        <v>40</v>
      </c>
      <c r="L202" s="145">
        <v>4</v>
      </c>
      <c r="M202" s="41">
        <f>IF($A202&lt;&gt;"",L202/$B202*100,"")</f>
        <v>40</v>
      </c>
      <c r="N202" s="145"/>
      <c r="O202" s="145"/>
      <c r="P202" s="41">
        <f>IF($A202&lt;&gt;"",O202/$B202*100,"")</f>
        <v>0</v>
      </c>
      <c r="Q202" s="145"/>
      <c r="R202" s="41">
        <f>IF($A202&lt;&gt;"",Q202/$B202*100,"")</f>
        <v>0</v>
      </c>
      <c r="S202" s="145"/>
      <c r="T202" s="145">
        <v>1</v>
      </c>
      <c r="U202" s="41">
        <f>IF($A202&lt;&gt;"",T202/$B202*100,"")</f>
        <v>10</v>
      </c>
      <c r="V202" s="39"/>
      <c r="W202" s="41"/>
    </row>
    <row r="203" spans="1:23" x14ac:dyDescent="0.2">
      <c r="A203" s="148" t="s">
        <v>330</v>
      </c>
      <c r="B203" s="50">
        <f>IF(A203&lt;&gt;"",E203+G203+J203+L203+O203+Q203+T203+V203,"")</f>
        <v>1</v>
      </c>
      <c r="C203" s="41">
        <f>IF(A203&lt;&gt;0,B203/$B$13*100,"")</f>
        <v>5.3163211057947905E-2</v>
      </c>
      <c r="E203" s="145"/>
      <c r="F203" s="41">
        <f>IF($A203&lt;&gt;"",E203/$B203*100,"")</f>
        <v>0</v>
      </c>
      <c r="G203" s="145"/>
      <c r="H203" s="41">
        <f>IF($A203&lt;&gt;"",G203/$B203*100,"")</f>
        <v>0</v>
      </c>
      <c r="I203" s="145"/>
      <c r="J203" s="145"/>
      <c r="K203" s="41">
        <f>IF($A203&lt;&gt;"",J203/$B203*100,"")</f>
        <v>0</v>
      </c>
      <c r="L203" s="145">
        <v>1</v>
      </c>
      <c r="M203" s="41">
        <f>IF($A203&lt;&gt;"",L203/$B203*100,"")</f>
        <v>100</v>
      </c>
      <c r="N203" s="145"/>
      <c r="O203" s="145"/>
      <c r="P203" s="41">
        <f>IF($A203&lt;&gt;"",O203/$B203*100,"")</f>
        <v>0</v>
      </c>
      <c r="Q203" s="145"/>
      <c r="R203" s="41">
        <f>IF($A203&lt;&gt;"",Q203/$B203*100,"")</f>
        <v>0</v>
      </c>
      <c r="S203" s="145"/>
      <c r="T203" s="145"/>
      <c r="U203" s="41">
        <f>IF($A203&lt;&gt;"",T203/$B203*100,"")</f>
        <v>0</v>
      </c>
      <c r="V203" s="39"/>
      <c r="W203" s="41"/>
    </row>
    <row r="204" spans="1:23" ht="7.7" customHeight="1" x14ac:dyDescent="0.2">
      <c r="C204" s="41"/>
      <c r="E204" s="39"/>
      <c r="F204" s="41" t="str">
        <f>IF($A204&lt;&gt;"",E204/$B204*100,"")</f>
        <v/>
      </c>
      <c r="G204" s="39"/>
      <c r="H204" s="41" t="str">
        <f>IF($A204&lt;&gt;"",G204/$B204*100,"")</f>
        <v/>
      </c>
      <c r="I204" s="39"/>
      <c r="J204" s="39"/>
      <c r="K204" s="41" t="str">
        <f>IF($A204&lt;&gt;"",J204/$B204*100,"")</f>
        <v/>
      </c>
      <c r="L204" s="39"/>
      <c r="M204" s="41" t="str">
        <f>IF($A204&lt;&gt;"",L204/$B204*100,"")</f>
        <v/>
      </c>
      <c r="N204" s="39"/>
      <c r="O204" s="39"/>
      <c r="P204" s="41" t="str">
        <f>IF($A204&lt;&gt;"",O204/$B204*100,"")</f>
        <v/>
      </c>
      <c r="Q204" s="39"/>
      <c r="R204" s="41" t="str">
        <f>IF($A204&lt;&gt;"",Q204/$B204*100,"")</f>
        <v/>
      </c>
      <c r="S204" s="39"/>
      <c r="T204" s="39"/>
      <c r="U204" s="41" t="str">
        <f>IF($A204&lt;&gt;"",T204/$B204*100,"")</f>
        <v/>
      </c>
      <c r="V204" s="39"/>
      <c r="W204" s="41"/>
    </row>
    <row r="205" spans="1:23" ht="6.75" customHeight="1" x14ac:dyDescent="0.2">
      <c r="B205" s="50" t="str">
        <f>IF(A205&lt;&gt;"",E205+G205+J205+L205+O205+Q205+T205+V205,"")</f>
        <v/>
      </c>
      <c r="C205" s="41" t="str">
        <f>IF(A205&lt;&gt;0,B205/$B$13*100,"")</f>
        <v/>
      </c>
      <c r="F205" s="41" t="str">
        <f>IF($A205&lt;&gt;"",E205/$B205*100,"")</f>
        <v/>
      </c>
      <c r="H205" s="41" t="str">
        <f>IF($A205&lt;&gt;"",G205/$B205*100,"")</f>
        <v/>
      </c>
      <c r="J205" s="50"/>
      <c r="K205" s="41" t="str">
        <f>IF($A205&lt;&gt;"",J205/$B205*100,"")</f>
        <v/>
      </c>
      <c r="L205" s="50"/>
      <c r="M205" s="41" t="str">
        <f>IF($A205&lt;&gt;"",L205/$B205*100,"")</f>
        <v/>
      </c>
      <c r="O205" s="50"/>
      <c r="P205" s="41" t="str">
        <f>IF($A205&lt;&gt;"",O205/$B205*100,"")</f>
        <v/>
      </c>
      <c r="Q205" s="50"/>
      <c r="R205" s="41" t="str">
        <f>IF($A205&lt;&gt;"",Q205/$B205*100,"")</f>
        <v/>
      </c>
      <c r="T205" s="50"/>
      <c r="U205" s="41" t="str">
        <f>IF($A205&lt;&gt;"",T205/$B205*100,"")</f>
        <v/>
      </c>
      <c r="V205" s="50"/>
      <c r="W205" s="41" t="str">
        <f>IF($A205&lt;&gt;"",V205/$B205*100,"")</f>
        <v/>
      </c>
    </row>
    <row r="206" spans="1:23" x14ac:dyDescent="0.2">
      <c r="A206" s="40" t="s">
        <v>144</v>
      </c>
      <c r="B206" s="50">
        <f>IF(A206&lt;&gt;"",E206+G206+J206+L206+O206+Q206+T206+V206,"")</f>
        <v>6</v>
      </c>
      <c r="C206" s="41">
        <f>IF(A206&lt;&gt;0,B206/$B$13*100,"")</f>
        <v>0.31897926634768742</v>
      </c>
      <c r="E206" s="50">
        <f>SUM(E207:E208)</f>
        <v>0</v>
      </c>
      <c r="F206" s="41">
        <f>IF($A206&lt;&gt;"",E206/$B206*100,"")</f>
        <v>0</v>
      </c>
      <c r="G206" s="50">
        <f>SUM(G207:G208)</f>
        <v>0</v>
      </c>
      <c r="H206" s="41">
        <f>IF($A206&lt;&gt;"",G206/$B206*100,"")</f>
        <v>0</v>
      </c>
      <c r="J206" s="50">
        <f>SUM(J207:J208)</f>
        <v>0</v>
      </c>
      <c r="K206" s="41">
        <f>IF($A206&lt;&gt;"",J206/$B206*100,"")</f>
        <v>0</v>
      </c>
      <c r="L206" s="50">
        <f>SUM(L207:L208)</f>
        <v>1</v>
      </c>
      <c r="M206" s="41">
        <f>IF($A206&lt;&gt;"",L206/$B206*100,"")</f>
        <v>16.666666666666664</v>
      </c>
      <c r="O206" s="50">
        <f>SUM(O207:O208)</f>
        <v>0</v>
      </c>
      <c r="P206" s="41">
        <f>IF($A206&lt;&gt;"",O206/$B206*100,"")</f>
        <v>0</v>
      </c>
      <c r="Q206" s="50">
        <f>SUM(Q207:Q208)</f>
        <v>2</v>
      </c>
      <c r="R206" s="41">
        <f>IF($A206&lt;&gt;"",Q206/$B206*100,"")</f>
        <v>33.333333333333329</v>
      </c>
      <c r="T206" s="50">
        <f>SUM(T207:T208)</f>
        <v>1</v>
      </c>
      <c r="U206" s="41">
        <f>IF($A206&lt;&gt;"",T206/$B206*100,"")</f>
        <v>16.666666666666664</v>
      </c>
      <c r="V206" s="50">
        <f>SUM(V207:V208)</f>
        <v>2</v>
      </c>
      <c r="W206" s="41">
        <f>IF($A206&lt;&gt;"",V206/$B206*100,"")</f>
        <v>33.333333333333329</v>
      </c>
    </row>
    <row r="207" spans="1:23" ht="6.75" customHeight="1" x14ac:dyDescent="0.2">
      <c r="B207" s="50" t="str">
        <f>IF(A207&lt;&gt;"",E207+G207+J207+L207+O207+Q207+T207+V207,"")</f>
        <v/>
      </c>
      <c r="C207" s="41" t="str">
        <f>IF(A207&lt;&gt;0,B207/$B$13*100,"")</f>
        <v/>
      </c>
      <c r="E207" s="50"/>
      <c r="F207" s="41" t="str">
        <f>IF($A207&lt;&gt;"",E207/$B207*100,"")</f>
        <v/>
      </c>
      <c r="H207" s="41" t="str">
        <f>IF($A207&lt;&gt;"",G207/$B207*100,"")</f>
        <v/>
      </c>
      <c r="J207" s="50"/>
      <c r="K207" s="41" t="str">
        <f>IF($A207&lt;&gt;"",J207/$B207*100,"")</f>
        <v/>
      </c>
      <c r="L207" s="50"/>
      <c r="M207" s="41" t="str">
        <f>IF($A207&lt;&gt;"",L207/$B207*100,"")</f>
        <v/>
      </c>
      <c r="O207" s="50"/>
      <c r="P207" s="41" t="str">
        <f>IF($A207&lt;&gt;"",O207/$B207*100,"")</f>
        <v/>
      </c>
      <c r="Q207" s="50"/>
      <c r="R207" s="41" t="str">
        <f>IF($A207&lt;&gt;"",Q207/$B207*100,"")</f>
        <v/>
      </c>
      <c r="T207" s="50"/>
      <c r="U207" s="41" t="str">
        <f>IF($A207&lt;&gt;"",T207/$B207*100,"")</f>
        <v/>
      </c>
      <c r="V207" s="50"/>
      <c r="W207" s="41" t="str">
        <f>IF($A207&lt;&gt;"",V207/$B207*100,"")</f>
        <v/>
      </c>
    </row>
    <row r="208" spans="1:23" x14ac:dyDescent="0.2">
      <c r="A208" s="40" t="s">
        <v>143</v>
      </c>
      <c r="B208" s="50">
        <f>IF(A208&lt;&gt;"",E208+G208+J208+L208+O208+Q208+T208+V208,"")</f>
        <v>6</v>
      </c>
      <c r="C208" s="41">
        <f>IF(A208&lt;&gt;0,B208/$B$13*100,"")</f>
        <v>0.31897926634768742</v>
      </c>
      <c r="E208" s="39"/>
      <c r="F208" s="41">
        <f>IF($A208&lt;&gt;"",E208/$B208*100,"")</f>
        <v>0</v>
      </c>
      <c r="G208" s="39"/>
      <c r="H208" s="41">
        <f>IF($A208&lt;&gt;"",G208/$B208*100,"")</f>
        <v>0</v>
      </c>
      <c r="I208" s="39"/>
      <c r="J208" s="39"/>
      <c r="K208" s="41">
        <f>IF($A208&lt;&gt;"",J208/$B208*100,"")</f>
        <v>0</v>
      </c>
      <c r="L208" s="39">
        <v>1</v>
      </c>
      <c r="M208" s="41">
        <f>IF($A208&lt;&gt;"",L208/$B208*100,"")</f>
        <v>16.666666666666664</v>
      </c>
      <c r="N208" s="39"/>
      <c r="O208" s="39"/>
      <c r="P208" s="41">
        <f>IF($A208&lt;&gt;"",O208/$B208*100,"")</f>
        <v>0</v>
      </c>
      <c r="Q208" s="39">
        <v>2</v>
      </c>
      <c r="R208" s="41">
        <f>IF($A208&lt;&gt;"",Q208/$B208*100,"")</f>
        <v>33.333333333333329</v>
      </c>
      <c r="S208" s="39"/>
      <c r="T208" s="39">
        <v>1</v>
      </c>
      <c r="U208" s="41">
        <f>IF($A208&lt;&gt;"",T208/$B208*100,"")</f>
        <v>16.666666666666664</v>
      </c>
      <c r="V208" s="39">
        <v>2</v>
      </c>
      <c r="W208" s="41">
        <f>IF($A208&lt;&gt;"",V208/$B208*100,"")</f>
        <v>33.333333333333329</v>
      </c>
    </row>
    <row r="209" spans="1:23" ht="6.75" customHeight="1" x14ac:dyDescent="0.2">
      <c r="B209" s="50" t="str">
        <f>IF(A209&lt;&gt;"",E209+G209+J209+L209+O209+Q209+T209+V209,"")</f>
        <v/>
      </c>
      <c r="C209" s="41" t="str">
        <f>IF(A209&lt;&gt;0,B209/$B$13*100,"")</f>
        <v/>
      </c>
      <c r="E209" s="50"/>
      <c r="F209" s="41" t="str">
        <f>IF($A209&lt;&gt;"",E209/$B209*100,"")</f>
        <v/>
      </c>
      <c r="H209" s="41" t="str">
        <f>IF($A209&lt;&gt;"",G209/$B209*100,"")</f>
        <v/>
      </c>
      <c r="J209" s="50"/>
      <c r="K209" s="41" t="str">
        <f>IF($A209&lt;&gt;"",J209/$B209*100,"")</f>
        <v/>
      </c>
      <c r="L209" s="50"/>
      <c r="M209" s="41" t="str">
        <f>IF($A209&lt;&gt;"",L209/$B209*100,"")</f>
        <v/>
      </c>
      <c r="O209" s="50"/>
      <c r="P209" s="41" t="str">
        <f>IF($A209&lt;&gt;"",O209/$B209*100,"")</f>
        <v/>
      </c>
      <c r="Q209" s="50"/>
      <c r="R209" s="41" t="str">
        <f>IF($A209&lt;&gt;"",Q209/$B209*100,"")</f>
        <v/>
      </c>
      <c r="T209" s="50"/>
      <c r="U209" s="41" t="str">
        <f>IF($A209&lt;&gt;"",T209/$B209*100,"")</f>
        <v/>
      </c>
      <c r="V209" s="50"/>
      <c r="W209" s="41" t="str">
        <f>IF($A209&lt;&gt;"",V209/$B209*100,"")</f>
        <v/>
      </c>
    </row>
    <row r="210" spans="1:23" x14ac:dyDescent="0.2">
      <c r="A210" s="49" t="s">
        <v>329</v>
      </c>
      <c r="B210" s="50">
        <f>IF(A210&lt;&gt;"",E210+G210+J210+L210+O210+Q210+T210+V210,"")</f>
        <v>28</v>
      </c>
      <c r="C210" s="41">
        <f>IF(A210&lt;&gt;0,B210/$B$13*100,"")</f>
        <v>1.4885699096225411</v>
      </c>
      <c r="E210" s="50">
        <f>SUM(E212)</f>
        <v>3</v>
      </c>
      <c r="F210" s="41">
        <f>IF($A210&lt;&gt;"",E210/$B210*100,"")</f>
        <v>10.714285714285714</v>
      </c>
      <c r="G210" s="50">
        <f>SUM(G212)</f>
        <v>2</v>
      </c>
      <c r="H210" s="41">
        <f>IF($A210&lt;&gt;"",G210/$B210*100,"")</f>
        <v>7.1428571428571423</v>
      </c>
      <c r="J210" s="50">
        <f>SUM(J212)</f>
        <v>7</v>
      </c>
      <c r="K210" s="41">
        <f>IF($A210&lt;&gt;"",J210/$B210*100,"")</f>
        <v>25</v>
      </c>
      <c r="L210" s="50">
        <f>SUM(L212)</f>
        <v>4</v>
      </c>
      <c r="M210" s="41">
        <f>IF($A210&lt;&gt;"",L210/$B210*100,"")</f>
        <v>14.285714285714285</v>
      </c>
      <c r="O210" s="50">
        <f>SUM(O212)</f>
        <v>2</v>
      </c>
      <c r="P210" s="41">
        <f>IF($A210&lt;&gt;"",O210/$B210*100,"")</f>
        <v>7.1428571428571423</v>
      </c>
      <c r="Q210" s="50">
        <f>SUM(Q212)</f>
        <v>4</v>
      </c>
      <c r="R210" s="41">
        <f>IF($A210&lt;&gt;"",Q210/$B210*100,"")</f>
        <v>14.285714285714285</v>
      </c>
      <c r="T210" s="50">
        <f>SUM(T212)</f>
        <v>1</v>
      </c>
      <c r="U210" s="41">
        <f>IF($A210&lt;&gt;"",T210/$B210*100,"")</f>
        <v>3.5714285714285712</v>
      </c>
      <c r="V210" s="50">
        <f>SUM(V212)</f>
        <v>5</v>
      </c>
      <c r="W210" s="41">
        <f>IF($A210&lt;&gt;"",V210/$B210*100,"")</f>
        <v>17.857142857142858</v>
      </c>
    </row>
    <row r="211" spans="1:23" ht="6.75" customHeight="1" x14ac:dyDescent="0.2">
      <c r="B211" s="50" t="str">
        <f>IF(A211&lt;&gt;"",E211+G211+J211+L211+O211+Q211+T211+V211,"")</f>
        <v/>
      </c>
      <c r="C211" s="41" t="str">
        <f>IF(A211&lt;&gt;0,B211/$B$13*100,"")</f>
        <v/>
      </c>
      <c r="E211" s="50"/>
      <c r="F211" s="41" t="str">
        <f>IF($A211&lt;&gt;"",E211/$B211*100,"")</f>
        <v/>
      </c>
      <c r="H211" s="41" t="str">
        <f>IF($A211&lt;&gt;"",G211/$B211*100,"")</f>
        <v/>
      </c>
      <c r="J211" s="50"/>
      <c r="K211" s="41" t="str">
        <f>IF($A211&lt;&gt;"",J211/$B211*100,"")</f>
        <v/>
      </c>
      <c r="L211" s="50"/>
      <c r="M211" s="41" t="str">
        <f>IF($A211&lt;&gt;"",L211/$B211*100,"")</f>
        <v/>
      </c>
      <c r="O211" s="50"/>
      <c r="P211" s="41" t="str">
        <f>IF($A211&lt;&gt;"",O211/$B211*100,"")</f>
        <v/>
      </c>
      <c r="Q211" s="50"/>
      <c r="R211" s="41" t="str">
        <f>IF($A211&lt;&gt;"",Q211/$B211*100,"")</f>
        <v/>
      </c>
      <c r="T211" s="50"/>
      <c r="U211" s="41" t="str">
        <f>IF($A211&lt;&gt;"",T211/$B211*100,"")</f>
        <v/>
      </c>
      <c r="V211" s="50"/>
      <c r="W211" s="41" t="str">
        <f>IF($A211&lt;&gt;"",V211/$B211*100,"")</f>
        <v/>
      </c>
    </row>
    <row r="212" spans="1:23" x14ac:dyDescent="0.2">
      <c r="A212" s="40" t="s">
        <v>328</v>
      </c>
      <c r="B212" s="50">
        <f>IF(A212&lt;&gt;"",E212+G212+J212+L212+O212+Q212+T212+V212,"")</f>
        <v>28</v>
      </c>
      <c r="C212" s="41">
        <f>IF(A212&lt;&gt;0,B212/$B$13*100,"")</f>
        <v>1.4885699096225411</v>
      </c>
      <c r="E212" s="42">
        <f>SUM(E213:E225)</f>
        <v>3</v>
      </c>
      <c r="F212" s="41">
        <f>IF($A212&lt;&gt;"",E212/$B212*100,"")</f>
        <v>10.714285714285714</v>
      </c>
      <c r="G212" s="42">
        <f>SUM(G213:G225)</f>
        <v>2</v>
      </c>
      <c r="H212" s="41">
        <f>IF($A212&lt;&gt;"",G212/$B212*100,"")</f>
        <v>7.1428571428571423</v>
      </c>
      <c r="I212" s="42">
        <f>SUM(I213:I225)</f>
        <v>0</v>
      </c>
      <c r="J212" s="42">
        <f>SUM(J213:J225)</f>
        <v>7</v>
      </c>
      <c r="K212" s="41">
        <f>IF($A212&lt;&gt;"",J212/$B212*100,"")</f>
        <v>25</v>
      </c>
      <c r="L212" s="42">
        <f>SUM(L213:L225)</f>
        <v>4</v>
      </c>
      <c r="M212" s="41">
        <f>IF($A212&lt;&gt;"",L212/$B212*100,"")</f>
        <v>14.285714285714285</v>
      </c>
      <c r="N212" s="42">
        <f>SUM(N213:N225)</f>
        <v>0</v>
      </c>
      <c r="O212" s="42">
        <f>SUM(O213:O225)</f>
        <v>2</v>
      </c>
      <c r="P212" s="41">
        <f>IF($A212&lt;&gt;"",O212/$B212*100,"")</f>
        <v>7.1428571428571423</v>
      </c>
      <c r="Q212" s="42">
        <f>SUM(Q213:Q225)</f>
        <v>4</v>
      </c>
      <c r="R212" s="41">
        <f>IF($A212&lt;&gt;"",Q212/$B212*100,"")</f>
        <v>14.285714285714285</v>
      </c>
      <c r="S212" s="42">
        <f>SUM(S213:S225)</f>
        <v>0</v>
      </c>
      <c r="T212" s="42">
        <f>SUM(T213:T225)</f>
        <v>1</v>
      </c>
      <c r="U212" s="41">
        <f>IF($A212&lt;&gt;"",T212/$B212*100,"")</f>
        <v>3.5714285714285712</v>
      </c>
      <c r="V212" s="42">
        <f>SUM(V213:V225)</f>
        <v>5</v>
      </c>
      <c r="W212" s="41">
        <f>IF($A212&lt;&gt;"",V212/$B212*100,"")</f>
        <v>17.857142857142858</v>
      </c>
    </row>
    <row r="213" spans="1:23" hidden="1" x14ac:dyDescent="0.2">
      <c r="A213" s="40" t="s">
        <v>327</v>
      </c>
      <c r="B213" s="50">
        <f>IF(A213&lt;&gt;"",E213+G213+J213+L213+O213+Q213+T213+V213,"")</f>
        <v>0</v>
      </c>
      <c r="C213" s="41">
        <f>IF(A213&lt;&gt;0,B213/$B$13*100,"")</f>
        <v>0</v>
      </c>
      <c r="E213" s="39"/>
      <c r="F213" s="41" t="e">
        <f>IF($A213&lt;&gt;"",E213/$B213*100,"")</f>
        <v>#DIV/0!</v>
      </c>
      <c r="G213" s="39"/>
      <c r="H213" s="41" t="e">
        <f>IF($A213&lt;&gt;"",G213/$B213*100,"")</f>
        <v>#DIV/0!</v>
      </c>
      <c r="I213" s="39"/>
      <c r="J213" s="39"/>
      <c r="K213" s="41" t="e">
        <f>IF($A213&lt;&gt;"",J213/$B213*100,"")</f>
        <v>#DIV/0!</v>
      </c>
      <c r="L213" s="39"/>
      <c r="M213" s="41" t="e">
        <f>IF($A213&lt;&gt;"",L213/$B213*100,"")</f>
        <v>#DIV/0!</v>
      </c>
      <c r="N213" s="39"/>
      <c r="O213" s="39"/>
      <c r="P213" s="41" t="e">
        <f>IF($A213&lt;&gt;"",O213/$B213*100,"")</f>
        <v>#DIV/0!</v>
      </c>
      <c r="Q213" s="39"/>
      <c r="R213" s="41" t="e">
        <f>IF($A213&lt;&gt;"",Q213/$B213*100,"")</f>
        <v>#DIV/0!</v>
      </c>
      <c r="S213" s="39"/>
      <c r="T213" s="39"/>
      <c r="U213" s="41" t="e">
        <f>IF($A213&lt;&gt;"",T213/$B213*100,"")</f>
        <v>#DIV/0!</v>
      </c>
      <c r="V213" s="39"/>
      <c r="W213" s="41" t="e">
        <f>IF($A213&lt;&gt;"",V213/$B213*100,"")</f>
        <v>#DIV/0!</v>
      </c>
    </row>
    <row r="214" spans="1:23" x14ac:dyDescent="0.2">
      <c r="A214" s="40" t="s">
        <v>326</v>
      </c>
      <c r="B214" s="50">
        <f>IF(A214&lt;&gt;"",E214+G214+J214+L214+O214+Q214+T214+V214,"")</f>
        <v>4</v>
      </c>
      <c r="C214" s="41">
        <f>IF(A214&lt;&gt;0,B214/$B$13*100,"")</f>
        <v>0.21265284423179162</v>
      </c>
      <c r="E214" s="145"/>
      <c r="F214" s="41">
        <f>IF($A214&lt;&gt;"",E214/$B214*100,"")</f>
        <v>0</v>
      </c>
      <c r="G214" s="145"/>
      <c r="H214" s="41">
        <f>IF($A214&lt;&gt;"",G214/$B214*100,"")</f>
        <v>0</v>
      </c>
      <c r="I214" s="145"/>
      <c r="J214" s="145"/>
      <c r="K214" s="41">
        <f>IF($A214&lt;&gt;"",J214/$B214*100,"")</f>
        <v>0</v>
      </c>
      <c r="L214" s="145"/>
      <c r="M214" s="41">
        <f>IF($A214&lt;&gt;"",L214/$B214*100,"")</f>
        <v>0</v>
      </c>
      <c r="N214" s="145"/>
      <c r="O214" s="145"/>
      <c r="P214" s="41">
        <f>IF($A214&lt;&gt;"",O214/$B214*100,"")</f>
        <v>0</v>
      </c>
      <c r="Q214" s="145">
        <v>2</v>
      </c>
      <c r="R214" s="41">
        <f>IF($A214&lt;&gt;"",Q214/$B214*100,"")</f>
        <v>50</v>
      </c>
      <c r="S214" s="145"/>
      <c r="T214" s="145"/>
      <c r="U214" s="41">
        <f>IF($A214&lt;&gt;"",T214/$B214*100,"")</f>
        <v>0</v>
      </c>
      <c r="V214" s="39">
        <v>2</v>
      </c>
      <c r="W214" s="41">
        <f>IF($A214&lt;&gt;"",V214/$B214*100,"")</f>
        <v>50</v>
      </c>
    </row>
    <row r="215" spans="1:23" hidden="1" x14ac:dyDescent="0.2">
      <c r="A215" s="40" t="s">
        <v>325</v>
      </c>
      <c r="B215" s="50">
        <f>IF(A215&lt;&gt;"",E215+G215+J215+L215+O215+Q215+T215+V215,"")</f>
        <v>0</v>
      </c>
      <c r="C215" s="41">
        <f>IF(A215&lt;&gt;0,B215/$B$13*100,"")</f>
        <v>0</v>
      </c>
      <c r="E215" s="147"/>
      <c r="F215" s="41" t="e">
        <f>IF($A215&lt;&gt;"",E215/$B215*100,"")</f>
        <v>#DIV/0!</v>
      </c>
      <c r="G215" s="147"/>
      <c r="H215" s="41" t="e">
        <f>IF($A215&lt;&gt;"",G215/$B215*100,"")</f>
        <v>#DIV/0!</v>
      </c>
      <c r="I215" s="147"/>
      <c r="J215" s="147"/>
      <c r="K215" s="41" t="e">
        <f>IF($A215&lt;&gt;"",J215/$B215*100,"")</f>
        <v>#DIV/0!</v>
      </c>
      <c r="L215" s="147"/>
      <c r="M215" s="41" t="e">
        <f>IF($A215&lt;&gt;"",L215/$B215*100,"")</f>
        <v>#DIV/0!</v>
      </c>
      <c r="N215" s="147"/>
      <c r="O215" s="145"/>
      <c r="P215" s="41" t="e">
        <f>IF($A215&lt;&gt;"",O215/$B215*100,"")</f>
        <v>#DIV/0!</v>
      </c>
      <c r="Q215" s="145"/>
      <c r="R215" s="41" t="e">
        <f>IF($A215&lt;&gt;"",Q215/$B215*100,"")</f>
        <v>#DIV/0!</v>
      </c>
      <c r="S215" s="147"/>
      <c r="T215" s="147"/>
      <c r="U215" s="41" t="e">
        <f>IF($A215&lt;&gt;"",T215/$B215*100,"")</f>
        <v>#DIV/0!</v>
      </c>
      <c r="V215" s="39"/>
      <c r="W215" s="41" t="e">
        <f>IF($A215&lt;&gt;"",V215/$B215*100,"")</f>
        <v>#DIV/0!</v>
      </c>
    </row>
    <row r="216" spans="1:23" x14ac:dyDescent="0.2">
      <c r="A216" s="40" t="s">
        <v>324</v>
      </c>
      <c r="B216" s="50">
        <f>IF(A216&lt;&gt;"",E216+G216+J216+L216+O216+Q216+T216+V216,"")</f>
        <v>4</v>
      </c>
      <c r="C216" s="41">
        <f>IF(A216&lt;&gt;0,B216/$B$13*100,"")</f>
        <v>0.21265284423179162</v>
      </c>
      <c r="E216" s="146">
        <v>3</v>
      </c>
      <c r="F216" s="41">
        <f>IF($A216&lt;&gt;"",E216/$B216*100,"")</f>
        <v>75</v>
      </c>
      <c r="G216" s="146">
        <v>1</v>
      </c>
      <c r="H216" s="41">
        <f>IF($A216&lt;&gt;"",G216/$B216*100,"")</f>
        <v>25</v>
      </c>
      <c r="I216" s="146"/>
      <c r="J216" s="146"/>
      <c r="K216" s="41">
        <f>IF($A216&lt;&gt;"",J216/$B216*100,"")</f>
        <v>0</v>
      </c>
      <c r="L216" s="146"/>
      <c r="M216" s="41">
        <f>IF($A216&lt;&gt;"",L216/$B216*100,"")</f>
        <v>0</v>
      </c>
      <c r="N216" s="146"/>
      <c r="O216" s="145"/>
      <c r="P216" s="41">
        <f>IF($A216&lt;&gt;"",O216/$B216*100,"")</f>
        <v>0</v>
      </c>
      <c r="Q216" s="145"/>
      <c r="R216" s="41">
        <f>IF($A216&lt;&gt;"",Q216/$B216*100,"")</f>
        <v>0</v>
      </c>
      <c r="S216" s="146"/>
      <c r="T216" s="146"/>
      <c r="U216" s="41">
        <f>IF($A216&lt;&gt;"",T216/$B216*100,"")</f>
        <v>0</v>
      </c>
      <c r="V216" s="39"/>
      <c r="W216" s="41">
        <f>IF($A216&lt;&gt;"",V216/$B216*100,"")</f>
        <v>0</v>
      </c>
    </row>
    <row r="217" spans="1:23" x14ac:dyDescent="0.2">
      <c r="A217" s="40" t="s">
        <v>130</v>
      </c>
      <c r="B217" s="50">
        <f>IF(A217&lt;&gt;"",E217+G217+J217+L217+O217+Q217+T217+V217,"")</f>
        <v>1</v>
      </c>
      <c r="C217" s="41">
        <f>IF(A217&lt;&gt;0,B217/$B$13*100,"")</f>
        <v>5.3163211057947905E-2</v>
      </c>
      <c r="E217" s="145"/>
      <c r="F217" s="41">
        <f>IF($A217&lt;&gt;"",E217/$B217*100,"")</f>
        <v>0</v>
      </c>
      <c r="G217" s="145"/>
      <c r="H217" s="41">
        <f>IF($A217&lt;&gt;"",G217/$B217*100,"")</f>
        <v>0</v>
      </c>
      <c r="I217" s="145"/>
      <c r="J217" s="145">
        <v>1</v>
      </c>
      <c r="K217" s="41">
        <f>IF($A217&lt;&gt;"",J217/$B217*100,"")</f>
        <v>100</v>
      </c>
      <c r="L217" s="145"/>
      <c r="M217" s="41">
        <f>IF($A217&lt;&gt;"",L217/$B217*100,"")</f>
        <v>0</v>
      </c>
      <c r="N217" s="145"/>
      <c r="O217" s="145"/>
      <c r="P217" s="41">
        <f>IF($A217&lt;&gt;"",O217/$B217*100,"")</f>
        <v>0</v>
      </c>
      <c r="Q217" s="145"/>
      <c r="R217" s="41">
        <f>IF($A217&lt;&gt;"",Q217/$B217*100,"")</f>
        <v>0</v>
      </c>
      <c r="S217" s="145"/>
      <c r="T217" s="145"/>
      <c r="U217" s="41">
        <f>IF($A217&lt;&gt;"",T217/$B217*100,"")</f>
        <v>0</v>
      </c>
      <c r="V217" s="39"/>
      <c r="W217" s="41"/>
    </row>
    <row r="218" spans="1:23" x14ac:dyDescent="0.2">
      <c r="A218" s="40" t="s">
        <v>131</v>
      </c>
      <c r="B218" s="50">
        <f>IF(A218&lt;&gt;"",E218+G218+J218+L218+O218+Q218+T218+V218,"")</f>
        <v>12</v>
      </c>
      <c r="C218" s="41">
        <f>IF(A218&lt;&gt;0,B218/$B$13*100,"")</f>
        <v>0.63795853269537484</v>
      </c>
      <c r="E218" s="145"/>
      <c r="F218" s="41">
        <f>IF($A218&lt;&gt;"",E218/$B218*100,"")</f>
        <v>0</v>
      </c>
      <c r="G218" s="145">
        <v>1</v>
      </c>
      <c r="H218" s="41">
        <f>IF($A218&lt;&gt;"",G218/$B218*100,"")</f>
        <v>8.3333333333333321</v>
      </c>
      <c r="I218" s="145"/>
      <c r="J218" s="145">
        <v>3</v>
      </c>
      <c r="K218" s="41">
        <f>IF($A218&lt;&gt;"",J218/$B218*100,"")</f>
        <v>25</v>
      </c>
      <c r="L218" s="145">
        <v>2</v>
      </c>
      <c r="M218" s="41">
        <f>IF($A218&lt;&gt;"",L218/$B218*100,"")</f>
        <v>16.666666666666664</v>
      </c>
      <c r="N218" s="145"/>
      <c r="O218" s="145">
        <v>2</v>
      </c>
      <c r="P218" s="41">
        <f>IF($A218&lt;&gt;"",O218/$B218*100,"")</f>
        <v>16.666666666666664</v>
      </c>
      <c r="Q218" s="145"/>
      <c r="R218" s="41">
        <f>IF($A218&lt;&gt;"",Q218/$B218*100,"")</f>
        <v>0</v>
      </c>
      <c r="S218" s="145"/>
      <c r="T218" s="145">
        <v>1</v>
      </c>
      <c r="U218" s="41">
        <f>IF($A218&lt;&gt;"",T218/$B218*100,"")</f>
        <v>8.3333333333333321</v>
      </c>
      <c r="V218" s="39">
        <v>3</v>
      </c>
      <c r="W218" s="41">
        <f>IF($A218&lt;&gt;"",V218/$B218*100,"")</f>
        <v>25</v>
      </c>
    </row>
    <row r="219" spans="1:23" x14ac:dyDescent="0.2">
      <c r="A219" s="40" t="s">
        <v>323</v>
      </c>
      <c r="B219" s="50">
        <f>IF(A219&lt;&gt;"",E219+G219+J219+L219+O219+Q219+T219+V219,"")</f>
        <v>2</v>
      </c>
      <c r="C219" s="41">
        <f>IF(A219&lt;&gt;0,B219/$B$13*100,"")</f>
        <v>0.10632642211589581</v>
      </c>
      <c r="E219" s="145"/>
      <c r="F219" s="41">
        <f>IF($A219&lt;&gt;"",E219/$B219*100,"")</f>
        <v>0</v>
      </c>
      <c r="G219" s="145"/>
      <c r="H219" s="41">
        <f>IF($A219&lt;&gt;"",G219/$B219*100,"")</f>
        <v>0</v>
      </c>
      <c r="I219" s="145"/>
      <c r="J219" s="145"/>
      <c r="K219" s="41">
        <f>IF($A219&lt;&gt;"",J219/$B219*100,"")</f>
        <v>0</v>
      </c>
      <c r="L219" s="145">
        <v>1</v>
      </c>
      <c r="M219" s="41">
        <f>IF($A219&lt;&gt;"",L219/$B219*100,"")</f>
        <v>50</v>
      </c>
      <c r="N219" s="145"/>
      <c r="O219" s="145"/>
      <c r="P219" s="41">
        <f>IF($A219&lt;&gt;"",O219/$B219*100,"")</f>
        <v>0</v>
      </c>
      <c r="Q219" s="145">
        <v>1</v>
      </c>
      <c r="R219" s="41">
        <f>IF($A219&lt;&gt;"",Q219/$B219*100,"")</f>
        <v>50</v>
      </c>
      <c r="S219" s="145"/>
      <c r="T219" s="145"/>
      <c r="U219" s="41">
        <f>IF($A219&lt;&gt;"",T219/$B219*100,"")</f>
        <v>0</v>
      </c>
      <c r="V219" s="39"/>
      <c r="W219" s="41">
        <f>IF($A219&lt;&gt;"",V219/$B219*100,"")</f>
        <v>0</v>
      </c>
    </row>
    <row r="220" spans="1:23" hidden="1" x14ac:dyDescent="0.2">
      <c r="A220" s="40" t="s">
        <v>322</v>
      </c>
      <c r="B220" s="50">
        <f>IF(A220&lt;&gt;"",E220+G220+J220+L220+O220+Q220+T220+V220,"")</f>
        <v>1</v>
      </c>
      <c r="C220" s="41">
        <f>IF(A220&lt;&gt;0,B220/$B$13*100,"")</f>
        <v>5.3163211057947905E-2</v>
      </c>
      <c r="E220" s="145"/>
      <c r="F220" s="41">
        <f>IF($A220&lt;&gt;"",E220/$B220*100,"")</f>
        <v>0</v>
      </c>
      <c r="G220" s="145"/>
      <c r="H220" s="41">
        <f>IF($A220&lt;&gt;"",G220/$B220*100,"")</f>
        <v>0</v>
      </c>
      <c r="I220" s="145"/>
      <c r="J220" s="145">
        <v>0</v>
      </c>
      <c r="K220" s="41">
        <f>IF($A220&lt;&gt;"",J220/$B220*100,"")</f>
        <v>0</v>
      </c>
      <c r="L220" s="145">
        <v>1</v>
      </c>
      <c r="M220" s="41">
        <f>IF($A220&lt;&gt;"",L220/$B220*100,"")</f>
        <v>100</v>
      </c>
      <c r="N220" s="145"/>
      <c r="O220" s="145"/>
      <c r="P220" s="41">
        <f>IF($A220&lt;&gt;"",O220/$B220*100,"")</f>
        <v>0</v>
      </c>
      <c r="Q220" s="145">
        <v>0</v>
      </c>
      <c r="R220" s="41">
        <f>IF($A220&lt;&gt;"",Q220/$B220*100,"")</f>
        <v>0</v>
      </c>
      <c r="S220" s="145"/>
      <c r="T220" s="145"/>
      <c r="U220" s="41">
        <f>IF($A220&lt;&gt;"",T220/$B220*100,"")</f>
        <v>0</v>
      </c>
      <c r="V220" s="39"/>
      <c r="W220" s="41">
        <f>IF($A220&lt;&gt;"",V220/$B220*100,"")</f>
        <v>0</v>
      </c>
    </row>
    <row r="221" spans="1:23" x14ac:dyDescent="0.2">
      <c r="A221" s="40" t="s">
        <v>197</v>
      </c>
      <c r="B221" s="50">
        <f>IF(A221&lt;&gt;"",E221+G221+J221+L221+O221+Q221+T221+V221,"")</f>
        <v>1</v>
      </c>
      <c r="C221" s="41">
        <f>IF(A221&lt;&gt;0,B221/$B$13*100,"")</f>
        <v>5.3163211057947905E-2</v>
      </c>
      <c r="E221" s="145"/>
      <c r="F221" s="41">
        <f>IF($A221&lt;&gt;"",E221/$B221*100,"")</f>
        <v>0</v>
      </c>
      <c r="G221" s="145"/>
      <c r="H221" s="41">
        <f>IF($A221&lt;&gt;"",G221/$B221*100,"")</f>
        <v>0</v>
      </c>
      <c r="I221" s="145"/>
      <c r="J221" s="145">
        <v>1</v>
      </c>
      <c r="K221" s="41">
        <f>IF($A221&lt;&gt;"",J221/$B221*100,"")</f>
        <v>100</v>
      </c>
      <c r="L221" s="145"/>
      <c r="M221" s="41">
        <f>IF($A221&lt;&gt;"",L221/$B221*100,"")</f>
        <v>0</v>
      </c>
      <c r="N221" s="145"/>
      <c r="O221" s="145"/>
      <c r="P221" s="41">
        <f>IF($A221&lt;&gt;"",O221/$B221*100,"")</f>
        <v>0</v>
      </c>
      <c r="Q221" s="145"/>
      <c r="R221" s="41">
        <f>IF($A221&lt;&gt;"",Q221/$B221*100,"")</f>
        <v>0</v>
      </c>
      <c r="S221" s="145"/>
      <c r="T221" s="145"/>
      <c r="U221" s="41">
        <f>IF($A221&lt;&gt;"",T221/$B221*100,"")</f>
        <v>0</v>
      </c>
      <c r="V221" s="39"/>
      <c r="W221" s="41">
        <f>IF($A221&lt;&gt;"",V221/$B221*100,"")</f>
        <v>0</v>
      </c>
    </row>
    <row r="222" spans="1:23" hidden="1" x14ac:dyDescent="0.2">
      <c r="A222" s="40" t="s">
        <v>321</v>
      </c>
      <c r="B222" s="50">
        <f>IF(A222&lt;&gt;"",E222+G222+J222+L222+O222+Q222+T222+V222,"")</f>
        <v>1</v>
      </c>
      <c r="C222" s="41">
        <f>IF(A222&lt;&gt;0,B222/$B$13*100,"")</f>
        <v>5.3163211057947905E-2</v>
      </c>
      <c r="E222" s="145"/>
      <c r="F222" s="41">
        <f>IF($A222&lt;&gt;"",E222/$B222*100,"")</f>
        <v>0</v>
      </c>
      <c r="G222" s="145"/>
      <c r="H222" s="41">
        <f>IF($A222&lt;&gt;"",G222/$B222*100,"")</f>
        <v>0</v>
      </c>
      <c r="I222" s="145"/>
      <c r="J222" s="145">
        <v>1</v>
      </c>
      <c r="K222" s="41">
        <f>IF($A222&lt;&gt;"",J222/$B222*100,"")</f>
        <v>100</v>
      </c>
      <c r="L222" s="145"/>
      <c r="M222" s="41">
        <f>IF($A222&lt;&gt;"",L222/$B222*100,"")</f>
        <v>0</v>
      </c>
      <c r="N222" s="145"/>
      <c r="O222" s="145"/>
      <c r="P222" s="41">
        <f>IF($A222&lt;&gt;"",O222/$B222*100,"")</f>
        <v>0</v>
      </c>
      <c r="Q222" s="145"/>
      <c r="R222" s="41">
        <f>IF($A222&lt;&gt;"",Q222/$B222*100,"")</f>
        <v>0</v>
      </c>
      <c r="S222" s="145"/>
      <c r="T222" s="145"/>
      <c r="U222" s="41">
        <f>IF($A222&lt;&gt;"",T222/$B222*100,"")</f>
        <v>0</v>
      </c>
      <c r="V222" s="39"/>
      <c r="W222" s="41">
        <f>IF($A222&lt;&gt;"",V222/$B222*100,"")</f>
        <v>0</v>
      </c>
    </row>
    <row r="223" spans="1:23" hidden="1" x14ac:dyDescent="0.2">
      <c r="A223" s="40" t="s">
        <v>320</v>
      </c>
      <c r="B223" s="50">
        <f>IF(A223&lt;&gt;"",E223+G223+J223+L223+O223+Q223+T223+V223,"")</f>
        <v>0</v>
      </c>
      <c r="C223" s="41">
        <f>IF(A223&lt;&gt;0,B223/$B$13*100,"")</f>
        <v>0</v>
      </c>
      <c r="E223" s="147"/>
      <c r="F223" s="41" t="e">
        <f>IF($A223&lt;&gt;"",E223/$B223*100,"")</f>
        <v>#DIV/0!</v>
      </c>
      <c r="G223" s="147"/>
      <c r="H223" s="41" t="e">
        <f>IF($A223&lt;&gt;"",G223/$B223*100,"")</f>
        <v>#DIV/0!</v>
      </c>
      <c r="I223" s="147"/>
      <c r="J223" s="147"/>
      <c r="K223" s="41" t="e">
        <f>IF($A223&lt;&gt;"",J223/$B223*100,"")</f>
        <v>#DIV/0!</v>
      </c>
      <c r="L223" s="147"/>
      <c r="M223" s="41" t="e">
        <f>IF($A223&lt;&gt;"",L223/$B223*100,"")</f>
        <v>#DIV/0!</v>
      </c>
      <c r="N223" s="147"/>
      <c r="O223" s="145"/>
      <c r="P223" s="41" t="e">
        <f>IF($A223&lt;&gt;"",O223/$B223*100,"")</f>
        <v>#DIV/0!</v>
      </c>
      <c r="Q223" s="145"/>
      <c r="R223" s="41" t="e">
        <f>IF($A223&lt;&gt;"",Q223/$B223*100,"")</f>
        <v>#DIV/0!</v>
      </c>
      <c r="S223" s="147"/>
      <c r="T223" s="147"/>
      <c r="U223" s="41" t="e">
        <f>IF($A223&lt;&gt;"",T223/$B223*100,"")</f>
        <v>#DIV/0!</v>
      </c>
      <c r="V223" s="39"/>
      <c r="W223" s="41" t="e">
        <f>IF($A223&lt;&gt;"",V223/$B223*100,"")</f>
        <v>#DIV/0!</v>
      </c>
    </row>
    <row r="224" spans="1:23" x14ac:dyDescent="0.2">
      <c r="A224" s="40" t="s">
        <v>319</v>
      </c>
      <c r="B224" s="50">
        <f>IF(A224&lt;&gt;"",E224+G224+J224+L224+O224+Q224+T224+V224,"")</f>
        <v>1</v>
      </c>
      <c r="C224" s="41">
        <f>IF(A224&lt;&gt;0,B224/$B$13*100,"")</f>
        <v>5.3163211057947905E-2</v>
      </c>
      <c r="E224" s="145"/>
      <c r="F224" s="41">
        <f>IF($A224&lt;&gt;"",E224/$B224*100,"")</f>
        <v>0</v>
      </c>
      <c r="G224" s="145"/>
      <c r="H224" s="41">
        <f>IF($A224&lt;&gt;"",G224/$B224*100,"")</f>
        <v>0</v>
      </c>
      <c r="I224" s="145"/>
      <c r="J224" s="145">
        <v>1</v>
      </c>
      <c r="K224" s="41">
        <f>IF($A224&lt;&gt;"",J224/$B224*100,"")</f>
        <v>100</v>
      </c>
      <c r="L224" s="145"/>
      <c r="M224" s="41">
        <f>IF($A224&lt;&gt;"",L224/$B224*100,"")</f>
        <v>0</v>
      </c>
      <c r="N224" s="145"/>
      <c r="O224" s="145"/>
      <c r="P224" s="41">
        <f>IF($A224&lt;&gt;"",O224/$B224*100,"")</f>
        <v>0</v>
      </c>
      <c r="Q224" s="145"/>
      <c r="R224" s="41">
        <f>IF($A224&lt;&gt;"",Q224/$B224*100,"")</f>
        <v>0</v>
      </c>
      <c r="S224" s="145"/>
      <c r="T224" s="145"/>
      <c r="U224" s="41">
        <f>IF($A224&lt;&gt;"",T224/$B224*100,"")</f>
        <v>0</v>
      </c>
      <c r="V224" s="39"/>
      <c r="W224" s="41">
        <f>IF($A224&lt;&gt;"",V224/$B224*100,"")</f>
        <v>0</v>
      </c>
    </row>
    <row r="225" spans="1:24" x14ac:dyDescent="0.2">
      <c r="A225" s="40" t="s">
        <v>318</v>
      </c>
      <c r="B225" s="50">
        <f>IF(A225&lt;&gt;"",E225+G225+J225+L225+O225+Q225+T225+V225,"")</f>
        <v>1</v>
      </c>
      <c r="C225" s="41">
        <f>IF(A225&lt;&gt;0,B225/$B$13*100,"")</f>
        <v>5.3163211057947905E-2</v>
      </c>
      <c r="E225" s="145"/>
      <c r="F225" s="41">
        <f>IF($A225&lt;&gt;"",E225/$B225*100,"")</f>
        <v>0</v>
      </c>
      <c r="G225" s="145"/>
      <c r="H225" s="41">
        <f>IF($A225&lt;&gt;"",G225/$B225*100,"")</f>
        <v>0</v>
      </c>
      <c r="I225" s="145"/>
      <c r="J225" s="145"/>
      <c r="K225" s="41">
        <f>IF($A225&lt;&gt;"",J225/$B225*100,"")</f>
        <v>0</v>
      </c>
      <c r="L225" s="145"/>
      <c r="M225" s="41">
        <f>IF($A225&lt;&gt;"",L225/$B225*100,"")</f>
        <v>0</v>
      </c>
      <c r="N225" s="145"/>
      <c r="O225" s="145"/>
      <c r="P225" s="41">
        <f>IF($A225&lt;&gt;"",O225/$B225*100,"")</f>
        <v>0</v>
      </c>
      <c r="Q225" s="145">
        <v>1</v>
      </c>
      <c r="R225" s="41">
        <f>IF($A225&lt;&gt;"",Q225/$B225*100,"")</f>
        <v>100</v>
      </c>
      <c r="S225" s="145"/>
      <c r="T225" s="145"/>
      <c r="U225" s="41">
        <f>IF($A225&lt;&gt;"",T225/$B225*100,"")</f>
        <v>0</v>
      </c>
      <c r="V225" s="39"/>
      <c r="W225" s="41">
        <f>IF($A225&lt;&gt;"",V225/$B225*100,"")</f>
        <v>0</v>
      </c>
    </row>
    <row r="226" spans="1:24" ht="9" customHeight="1" x14ac:dyDescent="0.2">
      <c r="A226" s="40" t="s">
        <v>129</v>
      </c>
      <c r="C226" s="41"/>
      <c r="E226" s="50"/>
      <c r="F226" s="41"/>
      <c r="J226" s="50"/>
      <c r="K226" s="41"/>
      <c r="L226" s="50"/>
      <c r="O226" s="50"/>
      <c r="P226" s="41"/>
      <c r="Q226" s="50"/>
      <c r="R226" s="41"/>
      <c r="T226" s="50"/>
      <c r="U226" s="41"/>
      <c r="V226" s="50"/>
      <c r="W226" s="41"/>
    </row>
    <row r="227" spans="1:24" x14ac:dyDescent="0.2">
      <c r="A227" s="49" t="s">
        <v>317</v>
      </c>
      <c r="B227" s="50">
        <f>IF(A227&lt;&gt;"",E227+G227+J227+L227+O227+Q227+T227+V227,"")</f>
        <v>175</v>
      </c>
      <c r="C227" s="41">
        <f>IF(A227&lt;&gt;0,B227/$B$13*100,"")</f>
        <v>9.3035619351408823</v>
      </c>
      <c r="D227" s="41"/>
      <c r="E227" s="50">
        <f>SUM(E228:E233)</f>
        <v>6</v>
      </c>
      <c r="F227" s="41">
        <f>IF($A227&lt;&gt;"",E227/$B227*100,"")</f>
        <v>3.4285714285714288</v>
      </c>
      <c r="G227" s="50">
        <f>SUM(G228:G233)</f>
        <v>1</v>
      </c>
      <c r="H227" s="41">
        <f>IF($A227&lt;&gt;"",G227/$B227*100,"")</f>
        <v>0.5714285714285714</v>
      </c>
      <c r="I227" s="41"/>
      <c r="J227" s="50">
        <f>SUM(J228:J233)</f>
        <v>19</v>
      </c>
      <c r="K227" s="41">
        <f>IF($A227&lt;&gt;"",J227/$B227*100,"")</f>
        <v>10.857142857142858</v>
      </c>
      <c r="L227" s="50">
        <f>SUM(L228:L233)</f>
        <v>21</v>
      </c>
      <c r="M227" s="41">
        <f>IF($A227&lt;&gt;"",L227/$B227*100,"")</f>
        <v>12</v>
      </c>
      <c r="N227" s="41"/>
      <c r="O227" s="50">
        <f>SUM(O228:O233)</f>
        <v>47</v>
      </c>
      <c r="P227" s="41">
        <f>IF($A227&lt;&gt;"",O227/$B227*100,"")</f>
        <v>26.857142857142858</v>
      </c>
      <c r="Q227" s="50">
        <f>SUM(Q228:Q233)</f>
        <v>48</v>
      </c>
      <c r="R227" s="41">
        <f>IF($A227&lt;&gt;"",Q227/$B227*100,"")</f>
        <v>27.428571428571431</v>
      </c>
      <c r="S227" s="41"/>
      <c r="T227" s="50">
        <f>SUM(T228:T233)</f>
        <v>23</v>
      </c>
      <c r="U227" s="41">
        <f>IF($A227&lt;&gt;"",T227/$B227*100,"")</f>
        <v>13.142857142857142</v>
      </c>
      <c r="V227" s="50">
        <f>SUM(V228:V233)</f>
        <v>10</v>
      </c>
      <c r="W227" s="41">
        <f>IF($A227&lt;&gt;"",V227/$B227*100,"")</f>
        <v>5.7142857142857144</v>
      </c>
    </row>
    <row r="228" spans="1:24" x14ac:dyDescent="0.2">
      <c r="A228" s="40" t="s">
        <v>127</v>
      </c>
      <c r="B228" s="50">
        <f>IF(A228&lt;&gt;"",E228+G228+J228+L228+O228+Q228+T228+V228,"")</f>
        <v>75</v>
      </c>
      <c r="C228" s="41">
        <f>IF(A228&lt;&gt;0,B228/$B$13*100,"")</f>
        <v>3.9872408293460926</v>
      </c>
      <c r="D228" s="41"/>
      <c r="E228" s="145">
        <v>3</v>
      </c>
      <c r="F228" s="41">
        <f>IF($A228&lt;&gt;"",E228/$B228*100,"")</f>
        <v>4</v>
      </c>
      <c r="G228" s="145"/>
      <c r="H228" s="41">
        <f>IF($A228&lt;&gt;"",G228/$B228*100,"")</f>
        <v>0</v>
      </c>
      <c r="I228" s="145"/>
      <c r="J228" s="145">
        <v>3</v>
      </c>
      <c r="K228" s="41">
        <f>IF($A228&lt;&gt;"",J228/$B228*100,"")</f>
        <v>4</v>
      </c>
      <c r="L228" s="145">
        <v>8</v>
      </c>
      <c r="M228" s="41">
        <f>IF($A228&lt;&gt;"",L228/$B228*100,"")</f>
        <v>10.666666666666668</v>
      </c>
      <c r="N228" s="145"/>
      <c r="O228" s="145">
        <v>21</v>
      </c>
      <c r="P228" s="41">
        <f>IF($A228&lt;&gt;"",O228/$B228*100,"")</f>
        <v>28.000000000000004</v>
      </c>
      <c r="Q228" s="145">
        <v>20</v>
      </c>
      <c r="R228" s="41">
        <f>IF($A228&lt;&gt;"",Q228/$B228*100,"")</f>
        <v>26.666666666666668</v>
      </c>
      <c r="S228" s="145"/>
      <c r="T228" s="145">
        <v>14</v>
      </c>
      <c r="U228" s="41">
        <f>IF($A228&lt;&gt;"",T228/$B228*100,"")</f>
        <v>18.666666666666668</v>
      </c>
      <c r="V228" s="39">
        <v>6</v>
      </c>
      <c r="W228" s="41">
        <f>IF($A228&lt;&gt;"",V228/$B228*100,"")</f>
        <v>8</v>
      </c>
    </row>
    <row r="229" spans="1:24" x14ac:dyDescent="0.2">
      <c r="A229" s="40" t="s">
        <v>126</v>
      </c>
      <c r="B229" s="50">
        <f>IF(A229&lt;&gt;"",E229+G229+J229+L229+O229+Q229+T229+V229,"")</f>
        <v>27</v>
      </c>
      <c r="C229" s="41">
        <f>IF(A229&lt;&gt;0,B229/$B$13*100,"")</f>
        <v>1.4354066985645932</v>
      </c>
      <c r="D229" s="41"/>
      <c r="E229" s="146"/>
      <c r="F229" s="41">
        <f>IF($A229&lt;&gt;"",E229/$B229*100,"")</f>
        <v>0</v>
      </c>
      <c r="G229" s="146"/>
      <c r="H229" s="41">
        <f>IF($A229&lt;&gt;"",G229/$B229*100,"")</f>
        <v>0</v>
      </c>
      <c r="I229" s="146"/>
      <c r="J229" s="146">
        <v>6</v>
      </c>
      <c r="K229" s="41">
        <f>IF($A229&lt;&gt;"",J229/$B229*100,"")</f>
        <v>22.222222222222221</v>
      </c>
      <c r="L229" s="146">
        <v>3</v>
      </c>
      <c r="M229" s="41">
        <f>IF($A229&lt;&gt;"",L229/$B229*100,"")</f>
        <v>11.111111111111111</v>
      </c>
      <c r="N229" s="146"/>
      <c r="O229" s="145">
        <v>6</v>
      </c>
      <c r="P229" s="41">
        <f>IF($A229&lt;&gt;"",O229/$B229*100,"")</f>
        <v>22.222222222222221</v>
      </c>
      <c r="Q229" s="145">
        <v>9</v>
      </c>
      <c r="R229" s="41">
        <f>IF($A229&lt;&gt;"",Q229/$B229*100,"")</f>
        <v>33.333333333333329</v>
      </c>
      <c r="S229" s="146"/>
      <c r="T229" s="146">
        <v>1</v>
      </c>
      <c r="U229" s="41">
        <f>IF($A229&lt;&gt;"",T229/$B229*100,"")</f>
        <v>3.7037037037037033</v>
      </c>
      <c r="V229" s="39">
        <v>2</v>
      </c>
      <c r="W229" s="41">
        <f>IF($A229&lt;&gt;"",V229/$B229*100,"")</f>
        <v>7.4074074074074066</v>
      </c>
    </row>
    <row r="230" spans="1:24" x14ac:dyDescent="0.2">
      <c r="A230" s="40" t="s">
        <v>125</v>
      </c>
      <c r="B230" s="50">
        <f>IF(A230&lt;&gt;"",E230+G230+J230+L230+O230+Q230+T230+V230,"")</f>
        <v>37</v>
      </c>
      <c r="C230" s="41">
        <f>IF(A230&lt;&gt;0,B230/$B$13*100,"")</f>
        <v>1.9670388091440723</v>
      </c>
      <c r="D230" s="41"/>
      <c r="E230" s="145">
        <v>1</v>
      </c>
      <c r="F230" s="41">
        <f>IF($A230&lt;&gt;"",E230/$B230*100,"")</f>
        <v>2.7027027027027026</v>
      </c>
      <c r="G230" s="145"/>
      <c r="H230" s="41">
        <f>IF($A230&lt;&gt;"",G230/$B230*100,"")</f>
        <v>0</v>
      </c>
      <c r="I230" s="145"/>
      <c r="J230" s="145">
        <v>5</v>
      </c>
      <c r="K230" s="41">
        <f>IF($A230&lt;&gt;"",J230/$B230*100,"")</f>
        <v>13.513513513513514</v>
      </c>
      <c r="L230" s="145">
        <v>7</v>
      </c>
      <c r="M230" s="41">
        <f>IF($A230&lt;&gt;"",L230/$B230*100,"")</f>
        <v>18.918918918918919</v>
      </c>
      <c r="N230" s="145"/>
      <c r="O230" s="145">
        <v>11</v>
      </c>
      <c r="P230" s="41">
        <f>IF($A230&lt;&gt;"",O230/$B230*100,"")</f>
        <v>29.72972972972973</v>
      </c>
      <c r="Q230" s="145">
        <v>12</v>
      </c>
      <c r="R230" s="41">
        <f>IF($A230&lt;&gt;"",Q230/$B230*100,"")</f>
        <v>32.432432432432435</v>
      </c>
      <c r="S230" s="145"/>
      <c r="T230" s="145">
        <v>1</v>
      </c>
      <c r="U230" s="41">
        <f>IF($A230&lt;&gt;"",T230/$B230*100,"")</f>
        <v>2.7027027027027026</v>
      </c>
      <c r="V230" s="39"/>
      <c r="W230" s="41">
        <f>IF($A230&lt;&gt;"",V230/$B230*100,"")</f>
        <v>0</v>
      </c>
    </row>
    <row r="231" spans="1:24" x14ac:dyDescent="0.2">
      <c r="A231" s="40" t="s">
        <v>124</v>
      </c>
      <c r="B231" s="50">
        <f>IF(A231&lt;&gt;"",E231+G231+J231+L231+O231+Q231+T231+V231,"")</f>
        <v>20</v>
      </c>
      <c r="C231" s="41">
        <f>IF(A231&lt;&gt;0,B231/$B$13*100,"")</f>
        <v>1.063264221158958</v>
      </c>
      <c r="D231" s="41"/>
      <c r="E231" s="145">
        <v>1</v>
      </c>
      <c r="F231" s="41">
        <f>IF($A231&lt;&gt;"",E231/$B231*100,"")</f>
        <v>5</v>
      </c>
      <c r="G231" s="145">
        <v>1</v>
      </c>
      <c r="H231" s="41">
        <f>IF($A231&lt;&gt;"",G231/$B231*100,"")</f>
        <v>5</v>
      </c>
      <c r="I231" s="145"/>
      <c r="J231" s="145">
        <v>2</v>
      </c>
      <c r="K231" s="41">
        <f>IF($A231&lt;&gt;"",J231/$B231*100,"")</f>
        <v>10</v>
      </c>
      <c r="L231" s="145">
        <v>3</v>
      </c>
      <c r="M231" s="41">
        <f>IF($A231&lt;&gt;"",L231/$B231*100,"")</f>
        <v>15</v>
      </c>
      <c r="N231" s="145"/>
      <c r="O231" s="145">
        <v>8</v>
      </c>
      <c r="P231" s="41">
        <f>IF($A231&lt;&gt;"",O231/$B231*100,"")</f>
        <v>40</v>
      </c>
      <c r="Q231" s="145">
        <v>3</v>
      </c>
      <c r="R231" s="41">
        <f>IF($A231&lt;&gt;"",Q231/$B231*100,"")</f>
        <v>15</v>
      </c>
      <c r="S231" s="145"/>
      <c r="T231" s="145">
        <v>2</v>
      </c>
      <c r="U231" s="41">
        <f>IF($A231&lt;&gt;"",T231/$B231*100,"")</f>
        <v>10</v>
      </c>
      <c r="V231" s="39"/>
      <c r="W231" s="41">
        <f>IF($A231&lt;&gt;"",V231/$B231*100,"")</f>
        <v>0</v>
      </c>
    </row>
    <row r="232" spans="1:24" x14ac:dyDescent="0.2">
      <c r="A232" s="40" t="s">
        <v>123</v>
      </c>
      <c r="B232" s="50">
        <f>IF(A232&lt;&gt;"",E232+G232+J232+L232+O232+Q232+T232+V232,"")</f>
        <v>8</v>
      </c>
      <c r="C232" s="41">
        <f>IF(A232&lt;&gt;0,B232/$B$13*100,"")</f>
        <v>0.42530568846358324</v>
      </c>
      <c r="D232" s="41"/>
      <c r="E232" s="145"/>
      <c r="F232" s="41">
        <f>IF($A232&lt;&gt;"",E232/$B232*100,"")</f>
        <v>0</v>
      </c>
      <c r="G232" s="145"/>
      <c r="H232" s="41">
        <f>IF($A232&lt;&gt;"",G232/$B232*100,"")</f>
        <v>0</v>
      </c>
      <c r="I232" s="145"/>
      <c r="J232" s="145">
        <v>1</v>
      </c>
      <c r="K232" s="41">
        <f>IF($A232&lt;&gt;"",J232/$B232*100,"")</f>
        <v>12.5</v>
      </c>
      <c r="L232" s="145"/>
      <c r="M232" s="41">
        <f>IF($A232&lt;&gt;"",L232/$B232*100,"")</f>
        <v>0</v>
      </c>
      <c r="N232" s="145"/>
      <c r="O232" s="145"/>
      <c r="P232" s="41">
        <f>IF($A232&lt;&gt;"",O232/$B232*100,"")</f>
        <v>0</v>
      </c>
      <c r="Q232" s="145">
        <v>3</v>
      </c>
      <c r="R232" s="41">
        <f>IF($A232&lt;&gt;"",Q232/$B232*100,"")</f>
        <v>37.5</v>
      </c>
      <c r="S232" s="145"/>
      <c r="T232" s="145">
        <v>3</v>
      </c>
      <c r="U232" s="41">
        <f>IF($A232&lt;&gt;"",T232/$B232*100,"")</f>
        <v>37.5</v>
      </c>
      <c r="V232" s="39">
        <v>1</v>
      </c>
      <c r="W232" s="41">
        <f>IF($A232&lt;&gt;"",V232/$B232*100,"")</f>
        <v>12.5</v>
      </c>
    </row>
    <row r="233" spans="1:24" x14ac:dyDescent="0.2">
      <c r="A233" s="40" t="s">
        <v>122</v>
      </c>
      <c r="B233" s="50">
        <f>IF(A233&lt;&gt;"",E233+G233+J233+L233+O233+Q233+T233+V233,"")</f>
        <v>8</v>
      </c>
      <c r="C233" s="41">
        <f>IF(A233&lt;&gt;0,B233/$B$13*100,"")</f>
        <v>0.42530568846358324</v>
      </c>
      <c r="D233" s="41"/>
      <c r="E233" s="145">
        <v>1</v>
      </c>
      <c r="F233" s="41">
        <f>IF($A233&lt;&gt;"",E233/$B233*100,"")</f>
        <v>12.5</v>
      </c>
      <c r="G233" s="145"/>
      <c r="H233" s="41">
        <f>IF($A233&lt;&gt;"",G233/$B233*100,"")</f>
        <v>0</v>
      </c>
      <c r="I233" s="145"/>
      <c r="J233" s="145">
        <v>2</v>
      </c>
      <c r="K233" s="41">
        <f>IF($A233&lt;&gt;"",J233/$B233*100,"")</f>
        <v>25</v>
      </c>
      <c r="L233" s="145"/>
      <c r="M233" s="145"/>
      <c r="N233" s="145"/>
      <c r="O233" s="145">
        <v>1</v>
      </c>
      <c r="P233" s="41">
        <f>IF($A233&lt;&gt;"",O233/$B233*100,"")</f>
        <v>12.5</v>
      </c>
      <c r="Q233" s="145">
        <v>1</v>
      </c>
      <c r="R233" s="41">
        <f>IF($A233&lt;&gt;"",Q233/$B233*100,"")</f>
        <v>12.5</v>
      </c>
      <c r="S233" s="145"/>
      <c r="T233" s="145">
        <v>2</v>
      </c>
      <c r="U233" s="41">
        <f>IF($A233&lt;&gt;"",T233/$B233*100,"")</f>
        <v>25</v>
      </c>
      <c r="V233" s="39">
        <v>1</v>
      </c>
      <c r="W233" s="41">
        <f>IF($A233&lt;&gt;"",V233/$B233*100,"")</f>
        <v>12.5</v>
      </c>
    </row>
    <row r="234" spans="1:24" ht="6.75" customHeight="1" thickBot="1" x14ac:dyDescent="0.25">
      <c r="C234" s="40"/>
      <c r="F234" s="41" t="str">
        <f>IF($A234&lt;&gt;"",E234/$B234*100,"")</f>
        <v/>
      </c>
      <c r="X234" s="40"/>
    </row>
    <row r="235" spans="1:24" ht="6.75" customHeight="1" x14ac:dyDescent="0.2">
      <c r="A235" s="45"/>
      <c r="B235" s="70"/>
      <c r="C235" s="45"/>
      <c r="D235" s="45"/>
      <c r="E235" s="45"/>
      <c r="F235" s="70"/>
      <c r="G235" s="70"/>
      <c r="H235" s="87"/>
      <c r="I235" s="45"/>
      <c r="J235" s="45"/>
      <c r="K235" s="144"/>
      <c r="L235" s="144"/>
      <c r="M235" s="87"/>
      <c r="N235" s="45"/>
      <c r="O235" s="45"/>
      <c r="P235" s="45"/>
      <c r="Q235" s="45"/>
      <c r="R235" s="45"/>
      <c r="S235" s="45"/>
      <c r="T235" s="45"/>
      <c r="U235" s="45"/>
      <c r="V235" s="45"/>
      <c r="W235" s="45"/>
      <c r="X235" s="45"/>
    </row>
    <row r="236" spans="1:24" ht="14.25" x14ac:dyDescent="0.2">
      <c r="A236" s="43" t="s">
        <v>316</v>
      </c>
      <c r="B236" s="143"/>
      <c r="C236" s="51"/>
      <c r="D236" s="39"/>
      <c r="E236" s="39"/>
      <c r="F236" s="143"/>
      <c r="G236" s="143"/>
      <c r="H236" s="51"/>
      <c r="I236" s="39"/>
      <c r="J236" s="39"/>
      <c r="K236" s="143"/>
      <c r="L236" s="143"/>
      <c r="M236" s="51"/>
      <c r="N236" s="39"/>
      <c r="O236" s="39"/>
      <c r="P236" s="39"/>
      <c r="X236" s="40"/>
    </row>
    <row r="237" spans="1:24" ht="6.75" customHeight="1" x14ac:dyDescent="0.2"/>
    <row r="238" spans="1:24" ht="14.25" x14ac:dyDescent="0.2">
      <c r="A238" s="43" t="s">
        <v>315</v>
      </c>
    </row>
    <row r="239" spans="1:24" ht="6.75" customHeight="1" x14ac:dyDescent="0.2"/>
    <row r="240" spans="1:24" x14ac:dyDescent="0.2">
      <c r="A240" s="40" t="s">
        <v>114</v>
      </c>
    </row>
    <row r="241" spans="1:23" x14ac:dyDescent="0.2">
      <c r="A241" s="40" t="s">
        <v>113</v>
      </c>
      <c r="E241" s="142"/>
      <c r="F241" s="39"/>
      <c r="G241" s="142"/>
      <c r="H241" s="39"/>
      <c r="I241" s="39"/>
      <c r="J241" s="142"/>
      <c r="K241" s="39"/>
      <c r="L241" s="142"/>
      <c r="M241" s="39"/>
      <c r="N241" s="39"/>
      <c r="O241" s="142"/>
      <c r="P241" s="39"/>
      <c r="Q241" s="142"/>
      <c r="R241" s="39"/>
      <c r="S241" s="39"/>
      <c r="T241" s="142"/>
      <c r="U241" s="39"/>
      <c r="V241" s="142"/>
      <c r="W241" s="39"/>
    </row>
  </sheetData>
  <mergeCells count="39">
    <mergeCell ref="B8:C8"/>
    <mergeCell ref="E8:H8"/>
    <mergeCell ref="J8:M8"/>
    <mergeCell ref="O8:R8"/>
    <mergeCell ref="T8:W8"/>
    <mergeCell ref="Q9:R9"/>
    <mergeCell ref="T9:U9"/>
    <mergeCell ref="V9:W9"/>
    <mergeCell ref="E9:F9"/>
    <mergeCell ref="G9:H9"/>
    <mergeCell ref="J9:K9"/>
    <mergeCell ref="L9:M9"/>
    <mergeCell ref="O9:P9"/>
    <mergeCell ref="T98:W98"/>
    <mergeCell ref="E99:F99"/>
    <mergeCell ref="G99:H99"/>
    <mergeCell ref="J99:K99"/>
    <mergeCell ref="L99:M99"/>
    <mergeCell ref="O99:P99"/>
    <mergeCell ref="Q99:R99"/>
    <mergeCell ref="T99:U99"/>
    <mergeCell ref="V99:W99"/>
    <mergeCell ref="B98:C98"/>
    <mergeCell ref="B182:C182"/>
    <mergeCell ref="E182:H182"/>
    <mergeCell ref="J182:M182"/>
    <mergeCell ref="O182:R182"/>
    <mergeCell ref="E98:H98"/>
    <mergeCell ref="J98:M98"/>
    <mergeCell ref="O98:R98"/>
    <mergeCell ref="T182:W182"/>
    <mergeCell ref="E183:F183"/>
    <mergeCell ref="G183:H183"/>
    <mergeCell ref="J183:K183"/>
    <mergeCell ref="L183:M183"/>
    <mergeCell ref="O183:P183"/>
    <mergeCell ref="Q183:R183"/>
    <mergeCell ref="T183:U183"/>
    <mergeCell ref="V183:W183"/>
  </mergeCells>
  <conditionalFormatting sqref="A5 B139:D168 W139:W168 W187:W203 A187:A199 B187:D203 B169:W181">
    <cfRule type="cellIs" dxfId="19" priority="20" operator="equal">
      <formula>0</formula>
    </cfRule>
  </conditionalFormatting>
  <conditionalFormatting sqref="B21:D24 W21:W24 B27:D30 B35:D39 B43:D49 W43:W49 B53:D60 W53:W60 B63:D68 W63:W68 B72:D72 W72 B85:W97 B75:D84 W75:W84 B106:D115 W106:W115 B120:D126 W120:W126 B204:E207 B226:E227 B213:D225 W213:W225 B234:W241 B228:D232 W228:W232 B209:E212 B208:D208 W208 B18:E20 F18:G19 G20 I20:J20 L20 B100:W105 G209:G212 G204:G207 I204:J207 I209:J212 L209:L212 L204:L207 N204:O207 N209:O212 Q209:Q212 Q204:Q207 S204:T207 S209:T212 V209:W212 V204:W207 B99:E99 G99 I98:J99 L99 N98:O99 Q99 S98:T99 V99 B98 D98:E98 B185:W186 B69:E71 B73:E74 B116:E119 B127:E130 W131:W136 B131:D136 B137:E138 G73:G74 G69:G71 I69:J71 I73:J74 I18:W19 H18:H21 L73:L74 L69:L71 N69:O71 N73:O74 Q73:Q74 Q69:Q71 N20:W20 S69:T71 S73:T74 V73:W74 V69:W71 G137:G138 G127:G130 G116:G119 I116:J119 I127:J130 I137:J138 L137:L138 L127:L130 L116:L119 N116:O119 N127:O130 N137:O138 Q137:Q138 Q127:Q130 Q116:Q119 S116:T119 S127:T130 S137:T138 V137:W138 V127:W130 V116:W119 G226:G227 I226:J227 L226:L227 N226:O227 Q226:Q227 S226:T227 V226:W227 B13:W17 B25:E26 B31:E34 B40:E42 B50:E52 B61:E62 G61:G62 G50:G52 G40:G42 G31:J33 G25:J26 F20:F84 G34 I34:J34 I40:J42 I50:J52 I61:J62 H34:H84 L61:L62 L50:L52 L40:L42 L25:L26 L31:L34 K20:K84 N31:O34 N25:O26 N40:O42 N50:O52 N61:O62 M20:M84 Q61:Q62 Q50:Q52 Q40:Q42 Q25:Q26 Q31:Q34 P21:P84 S31:T34 S25:T26 S40:T42 S50:T52 S61:T62 R21:R84 V61:W62 V50:W52 V40:W42 V25:W26 V31:W34 U21:U84 F106:F168 H106:H168 K106:K168 M106:M168 P106:P168 R106:R168 U106:U168">
    <cfRule type="cellIs" dxfId="18" priority="19" operator="equal">
      <formula>0</formula>
    </cfRule>
  </conditionalFormatting>
  <conditionalFormatting sqref="A140 A146:A168">
    <cfRule type="cellIs" dxfId="17" priority="18" operator="equal">
      <formula>0</formula>
    </cfRule>
  </conditionalFormatting>
  <conditionalFormatting sqref="A139">
    <cfRule type="cellIs" dxfId="16" priority="17" operator="equal">
      <formula>0</formula>
    </cfRule>
  </conditionalFormatting>
  <conditionalFormatting sqref="A141">
    <cfRule type="cellIs" dxfId="15" priority="16" operator="equal">
      <formula>0</formula>
    </cfRule>
  </conditionalFormatting>
  <conditionalFormatting sqref="A142">
    <cfRule type="cellIs" dxfId="14" priority="15" operator="equal">
      <formula>0</formula>
    </cfRule>
  </conditionalFormatting>
  <conditionalFormatting sqref="A143:A144">
    <cfRule type="cellIs" dxfId="13" priority="14" operator="equal">
      <formula>0</formula>
    </cfRule>
  </conditionalFormatting>
  <conditionalFormatting sqref="A145">
    <cfRule type="cellIs" dxfId="12" priority="13" operator="equal">
      <formula>0</formula>
    </cfRule>
  </conditionalFormatting>
  <conditionalFormatting sqref="A200">
    <cfRule type="cellIs" dxfId="11" priority="12" operator="equal">
      <formula>0</formula>
    </cfRule>
  </conditionalFormatting>
  <conditionalFormatting sqref="A201">
    <cfRule type="cellIs" dxfId="10" priority="11" operator="equal">
      <formula>0</formula>
    </cfRule>
  </conditionalFormatting>
  <conditionalFormatting sqref="B184:W184 B183:E183 G183 I182:J183 L183 N182:O183 Q183 S182:T183 V183 B182 D182:E182">
    <cfRule type="cellIs" dxfId="9" priority="10" operator="equal">
      <formula>0</formula>
    </cfRule>
  </conditionalFormatting>
  <conditionalFormatting sqref="B233:D233 W233">
    <cfRule type="cellIs" dxfId="8" priority="9" operator="equal">
      <formula>0</formula>
    </cfRule>
  </conditionalFormatting>
  <conditionalFormatting sqref="K187:K233">
    <cfRule type="cellIs" dxfId="7" priority="7" operator="equal">
      <formula>0</formula>
    </cfRule>
  </conditionalFormatting>
  <conditionalFormatting sqref="M187:M232">
    <cfRule type="cellIs" dxfId="6" priority="6" operator="equal">
      <formula>0</formula>
    </cfRule>
  </conditionalFormatting>
  <conditionalFormatting sqref="P187:P233">
    <cfRule type="cellIs" dxfId="5" priority="5" operator="equal">
      <formula>0</formula>
    </cfRule>
  </conditionalFormatting>
  <conditionalFormatting sqref="R187:R233">
    <cfRule type="cellIs" dxfId="4" priority="4" operator="equal">
      <formula>0</formula>
    </cfRule>
  </conditionalFormatting>
  <conditionalFormatting sqref="U187:U233">
    <cfRule type="cellIs" dxfId="3" priority="3" operator="equal">
      <formula>0</formula>
    </cfRule>
  </conditionalFormatting>
  <conditionalFormatting sqref="H187:H233">
    <cfRule type="cellIs" dxfId="2" priority="2" operator="equal">
      <formula>0</formula>
    </cfRule>
  </conditionalFormatting>
  <conditionalFormatting sqref="F187:F233">
    <cfRule type="cellIs" dxfId="1" priority="8" operator="equal">
      <formula>0</formula>
    </cfRule>
  </conditionalFormatting>
  <conditionalFormatting sqref="A67">
    <cfRule type="cellIs" dxfId="0" priority="1" operator="equal">
      <formula>0</formula>
    </cfRule>
  </conditionalFormatting>
  <printOptions horizontalCentered="1" verticalCentered="1"/>
  <pageMargins left="0" right="0" top="0" bottom="0" header="0.31496062992125984" footer="0.31496062992125984"/>
  <pageSetup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D86B7-BE9C-4373-9C40-F6F553187F42}">
  <dimension ref="A1:F32"/>
  <sheetViews>
    <sheetView topLeftCell="A2" workbookViewId="0">
      <selection activeCell="F26" sqref="F26"/>
    </sheetView>
  </sheetViews>
  <sheetFormatPr baseColWidth="10" defaultColWidth="8.85546875" defaultRowHeight="12.75" x14ac:dyDescent="0.2"/>
  <cols>
    <col min="1" max="1" width="43.42578125" style="7" customWidth="1"/>
    <col min="2" max="2" width="6.140625" style="7" customWidth="1"/>
    <col min="3" max="3" width="10.85546875" style="19" customWidth="1"/>
    <col min="4" max="4" width="8.85546875" style="19" customWidth="1"/>
    <col min="5" max="5" width="17.140625" style="7" customWidth="1"/>
    <col min="6" max="6" width="2.5703125" style="7" customWidth="1"/>
    <col min="7" max="16384" width="8.85546875" style="7"/>
  </cols>
  <sheetData>
    <row r="1" spans="1:6" ht="13.35" hidden="1" customHeight="1" x14ac:dyDescent="0.2">
      <c r="A1" s="180">
        <f ca="1">TODAY()</f>
        <v>44533</v>
      </c>
      <c r="B1" s="178" t="s">
        <v>385</v>
      </c>
      <c r="C1" s="179"/>
      <c r="D1" s="179"/>
      <c r="E1" s="178"/>
      <c r="F1" s="178"/>
    </row>
    <row r="2" spans="1:6" ht="15" x14ac:dyDescent="0.2">
      <c r="A2" s="90" t="s">
        <v>384</v>
      </c>
      <c r="B2" s="90"/>
      <c r="C2" s="162"/>
      <c r="D2" s="162"/>
      <c r="E2" s="90"/>
    </row>
    <row r="3" spans="1:6" ht="15" x14ac:dyDescent="0.2">
      <c r="A3" s="90" t="s">
        <v>383</v>
      </c>
      <c r="B3" s="90"/>
      <c r="C3" s="162"/>
      <c r="D3" s="162"/>
      <c r="E3" s="90"/>
    </row>
    <row r="4" spans="1:6" ht="11.25" customHeight="1" x14ac:dyDescent="0.2">
      <c r="A4" s="90"/>
      <c r="B4" s="90"/>
      <c r="C4" s="162"/>
      <c r="D4" s="162"/>
      <c r="E4" s="90"/>
    </row>
    <row r="5" spans="1:6" ht="15" x14ac:dyDescent="0.2">
      <c r="A5" s="90" t="s">
        <v>382</v>
      </c>
      <c r="B5" s="90"/>
      <c r="C5" s="162"/>
      <c r="D5" s="162"/>
      <c r="E5" s="90"/>
    </row>
    <row r="6" spans="1:6" ht="10.5" customHeight="1" thickBot="1" x14ac:dyDescent="0.25">
      <c r="A6" s="90"/>
      <c r="B6" s="90"/>
      <c r="C6" s="162"/>
      <c r="D6" s="162"/>
      <c r="E6" s="90"/>
    </row>
    <row r="7" spans="1:6" ht="14.25" customHeight="1" x14ac:dyDescent="0.2">
      <c r="A7" s="98"/>
      <c r="B7" s="98"/>
      <c r="C7" s="177"/>
      <c r="D7" s="177"/>
      <c r="E7" s="98"/>
      <c r="F7" s="98"/>
    </row>
    <row r="8" spans="1:6" ht="14.25" customHeight="1" x14ac:dyDescent="0.2">
      <c r="A8" s="103" t="s">
        <v>381</v>
      </c>
      <c r="B8" s="90"/>
      <c r="C8" s="176" t="s">
        <v>380</v>
      </c>
      <c r="D8" s="176"/>
      <c r="E8" s="176"/>
    </row>
    <row r="9" spans="1:6" ht="14.25" customHeight="1" x14ac:dyDescent="0.2">
      <c r="A9" s="90" t="s">
        <v>379</v>
      </c>
      <c r="B9" s="90"/>
      <c r="C9" s="175" t="s">
        <v>134</v>
      </c>
      <c r="D9" s="175"/>
      <c r="E9" s="174" t="s">
        <v>378</v>
      </c>
    </row>
    <row r="10" spans="1:6" ht="14.25" customHeight="1" thickBot="1" x14ac:dyDescent="0.25">
      <c r="A10" s="101"/>
      <c r="B10" s="101"/>
      <c r="C10" s="165"/>
      <c r="D10" s="165"/>
      <c r="E10" s="101"/>
    </row>
    <row r="11" spans="1:6" ht="15" x14ac:dyDescent="0.2">
      <c r="A11" s="90"/>
      <c r="B11" s="90"/>
      <c r="C11" s="162"/>
      <c r="D11" s="162"/>
      <c r="E11" s="90"/>
      <c r="F11" s="98"/>
    </row>
    <row r="12" spans="1:6" ht="15" customHeight="1" x14ac:dyDescent="0.25">
      <c r="A12" s="173" t="s">
        <v>377</v>
      </c>
      <c r="B12" s="90"/>
      <c r="C12" s="172">
        <f>SUM(C14:C25)</f>
        <v>20</v>
      </c>
      <c r="D12" s="171"/>
      <c r="E12" s="170">
        <f>SUM(E14:E25)</f>
        <v>100</v>
      </c>
    </row>
    <row r="13" spans="1:6" ht="9.75" customHeight="1" x14ac:dyDescent="0.2">
      <c r="A13" s="90"/>
      <c r="B13" s="90"/>
      <c r="C13" s="100"/>
      <c r="D13" s="162"/>
      <c r="E13" s="169"/>
    </row>
    <row r="14" spans="1:6" ht="19.5" hidden="1" customHeight="1" x14ac:dyDescent="0.2">
      <c r="A14" s="90" t="s">
        <v>376</v>
      </c>
      <c r="B14" s="90"/>
      <c r="C14" s="100"/>
      <c r="D14" s="162"/>
      <c r="E14" s="168">
        <f>C14/$C$12*100</f>
        <v>0</v>
      </c>
    </row>
    <row r="15" spans="1:6" ht="21" customHeight="1" x14ac:dyDescent="0.2">
      <c r="A15" s="90" t="s">
        <v>375</v>
      </c>
      <c r="B15" s="90"/>
      <c r="C15" s="100">
        <v>2</v>
      </c>
      <c r="D15" s="162"/>
      <c r="E15" s="168">
        <f>C15/$C$12*100</f>
        <v>10</v>
      </c>
    </row>
    <row r="16" spans="1:6" ht="21" customHeight="1" x14ac:dyDescent="0.2">
      <c r="A16" s="90" t="s">
        <v>374</v>
      </c>
      <c r="B16" s="90"/>
      <c r="C16" s="100">
        <v>1</v>
      </c>
      <c r="D16" s="162"/>
      <c r="E16" s="168">
        <f>C16/$C$12*100</f>
        <v>5</v>
      </c>
    </row>
    <row r="17" spans="1:6" ht="21" customHeight="1" x14ac:dyDescent="0.2">
      <c r="A17" s="90" t="s">
        <v>373</v>
      </c>
      <c r="B17" s="90"/>
      <c r="C17" s="100">
        <v>3</v>
      </c>
      <c r="D17" s="162"/>
      <c r="E17" s="168">
        <f>C17/$C$12*100</f>
        <v>15</v>
      </c>
    </row>
    <row r="18" spans="1:6" ht="21" customHeight="1" x14ac:dyDescent="0.2">
      <c r="A18" s="90" t="s">
        <v>372</v>
      </c>
      <c r="B18" s="90"/>
      <c r="C18" s="100">
        <v>3</v>
      </c>
      <c r="D18" s="162"/>
      <c r="E18" s="168">
        <f>C18/$C$12*100</f>
        <v>15</v>
      </c>
    </row>
    <row r="19" spans="1:6" ht="21" customHeight="1" x14ac:dyDescent="0.2">
      <c r="A19" s="90" t="s">
        <v>371</v>
      </c>
      <c r="B19" s="90"/>
      <c r="C19" s="100">
        <v>1</v>
      </c>
      <c r="D19" s="162"/>
      <c r="E19" s="168">
        <f>C19/$C$12*100</f>
        <v>5</v>
      </c>
    </row>
    <row r="20" spans="1:6" ht="21" customHeight="1" x14ac:dyDescent="0.2">
      <c r="A20" s="90" t="s">
        <v>370</v>
      </c>
      <c r="B20" s="90"/>
      <c r="C20" s="100">
        <v>2</v>
      </c>
      <c r="D20" s="162"/>
      <c r="E20" s="168">
        <f>C20/$C$12*100</f>
        <v>10</v>
      </c>
    </row>
    <row r="21" spans="1:6" ht="21" customHeight="1" x14ac:dyDescent="0.2">
      <c r="A21" s="90" t="s">
        <v>369</v>
      </c>
      <c r="B21" s="90"/>
      <c r="C21" s="100">
        <v>4</v>
      </c>
      <c r="D21" s="162"/>
      <c r="E21" s="168">
        <f>C21/$C$12*100</f>
        <v>20</v>
      </c>
    </row>
    <row r="22" spans="1:6" ht="21" customHeight="1" x14ac:dyDescent="0.2">
      <c r="A22" s="90" t="s">
        <v>368</v>
      </c>
      <c r="B22" s="90"/>
      <c r="C22" s="100">
        <v>1</v>
      </c>
      <c r="D22" s="162"/>
      <c r="E22" s="168">
        <f>C22/$C$12*100</f>
        <v>5</v>
      </c>
    </row>
    <row r="23" spans="1:6" ht="21" customHeight="1" x14ac:dyDescent="0.2">
      <c r="A23" s="90" t="s">
        <v>367</v>
      </c>
      <c r="B23" s="90"/>
      <c r="C23" s="100">
        <v>1</v>
      </c>
      <c r="D23" s="162"/>
      <c r="E23" s="168">
        <f>C23/$C$12*100</f>
        <v>5</v>
      </c>
    </row>
    <row r="24" spans="1:6" ht="21" customHeight="1" x14ac:dyDescent="0.2">
      <c r="A24" s="90" t="s">
        <v>366</v>
      </c>
      <c r="B24" s="90"/>
      <c r="C24" s="100">
        <v>2</v>
      </c>
      <c r="D24" s="162"/>
      <c r="E24" s="168">
        <f>C24/$C$12*100</f>
        <v>10</v>
      </c>
    </row>
    <row r="25" spans="1:6" ht="15.75" hidden="1" customHeight="1" x14ac:dyDescent="0.2">
      <c r="A25" s="90" t="s">
        <v>365</v>
      </c>
      <c r="B25" s="90"/>
      <c r="C25" s="167"/>
      <c r="D25" s="162"/>
      <c r="E25" s="166">
        <f>C25/$C$12*100</f>
        <v>0</v>
      </c>
    </row>
    <row r="26" spans="1:6" ht="9.75" customHeight="1" thickBot="1" x14ac:dyDescent="0.25">
      <c r="A26" s="101"/>
      <c r="B26" s="101"/>
      <c r="C26" s="165"/>
      <c r="D26" s="165"/>
      <c r="E26" s="164"/>
    </row>
    <row r="27" spans="1:6" ht="8.25" customHeight="1" x14ac:dyDescent="0.2">
      <c r="A27" s="90"/>
      <c r="B27" s="90"/>
      <c r="C27" s="162"/>
      <c r="D27" s="162"/>
      <c r="E27" s="162"/>
      <c r="F27" s="98"/>
    </row>
    <row r="28" spans="1:6" ht="13.5" customHeight="1" x14ac:dyDescent="0.2">
      <c r="A28" s="90" t="s">
        <v>364</v>
      </c>
      <c r="B28" s="90"/>
      <c r="C28" s="162"/>
      <c r="D28" s="162"/>
      <c r="E28" s="162"/>
      <c r="F28" s="90"/>
    </row>
    <row r="29" spans="1:6" ht="44.45" customHeight="1" x14ac:dyDescent="0.2">
      <c r="A29" s="163" t="s">
        <v>363</v>
      </c>
      <c r="B29" s="163"/>
      <c r="C29" s="163"/>
      <c r="D29" s="163"/>
      <c r="E29" s="163"/>
      <c r="F29" s="90"/>
    </row>
    <row r="30" spans="1:6" ht="13.5" customHeight="1" x14ac:dyDescent="0.2">
      <c r="A30" s="90"/>
      <c r="B30" s="90"/>
      <c r="C30" s="162"/>
      <c r="D30" s="162"/>
      <c r="E30" s="162"/>
      <c r="F30" s="90"/>
    </row>
    <row r="31" spans="1:6" ht="14.25" customHeight="1" x14ac:dyDescent="0.2">
      <c r="A31" s="90" t="s">
        <v>362</v>
      </c>
      <c r="B31" s="90"/>
      <c r="C31" s="162"/>
    </row>
    <row r="32" spans="1:6" ht="14.25" customHeight="1" x14ac:dyDescent="0.2">
      <c r="A32" s="90" t="s">
        <v>361</v>
      </c>
      <c r="B32" s="90"/>
      <c r="C32" s="162"/>
    </row>
  </sheetData>
  <mergeCells count="2">
    <mergeCell ref="C8:E8"/>
    <mergeCell ref="A29:E29"/>
  </mergeCells>
  <printOptions horizontalCentered="1" verticalCentered="1"/>
  <pageMargins left="0.74803149606299213" right="0.74803149606299213" top="0.39370078740157483" bottom="0.39370078740157483" header="0" footer="0"/>
  <pageSetup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6CAC0-9718-44BF-80EC-703CB39670E7}">
  <dimension ref="A1:J34"/>
  <sheetViews>
    <sheetView showZeros="0" workbookViewId="0">
      <selection activeCell="K26" sqref="K26"/>
    </sheetView>
  </sheetViews>
  <sheetFormatPr baseColWidth="10" defaultColWidth="8.85546875" defaultRowHeight="12.75" x14ac:dyDescent="0.2"/>
  <cols>
    <col min="1" max="1" width="32.85546875" style="7" customWidth="1"/>
    <col min="2" max="3" width="9" style="7" customWidth="1"/>
    <col min="4" max="4" width="2.5703125" style="7" customWidth="1"/>
    <col min="5" max="5" width="9.42578125" style="7" customWidth="1"/>
    <col min="6" max="6" width="10.85546875" style="7" customWidth="1"/>
    <col min="7" max="7" width="2.85546875" style="7" customWidth="1"/>
    <col min="8" max="8" width="10" style="7" customWidth="1"/>
    <col min="9" max="9" width="10.140625" style="7" customWidth="1"/>
    <col min="10" max="10" width="3.140625" style="7" customWidth="1"/>
    <col min="11" max="16384" width="8.85546875" style="7"/>
  </cols>
  <sheetData>
    <row r="1" spans="1:10" x14ac:dyDescent="0.2">
      <c r="A1" s="7" t="s">
        <v>402</v>
      </c>
    </row>
    <row r="2" spans="1:10" x14ac:dyDescent="0.2">
      <c r="A2" s="7" t="s">
        <v>401</v>
      </c>
    </row>
    <row r="4" spans="1:10" x14ac:dyDescent="0.2">
      <c r="A4" s="7" t="s">
        <v>400</v>
      </c>
    </row>
    <row r="5" spans="1:10" ht="13.5" thickBot="1" x14ac:dyDescent="0.25"/>
    <row r="6" spans="1:10" x14ac:dyDescent="0.2">
      <c r="A6" s="36"/>
      <c r="B6" s="36"/>
      <c r="C6" s="36"/>
      <c r="D6" s="36"/>
      <c r="E6" s="36"/>
      <c r="F6" s="36"/>
      <c r="G6" s="36"/>
      <c r="H6" s="36"/>
      <c r="I6" s="36"/>
      <c r="J6" s="36"/>
    </row>
    <row r="7" spans="1:10" x14ac:dyDescent="0.2">
      <c r="A7" s="183"/>
      <c r="E7" s="121" t="s">
        <v>399</v>
      </c>
      <c r="F7" s="121"/>
      <c r="G7" s="121"/>
      <c r="H7" s="121"/>
      <c r="I7" s="121"/>
    </row>
    <row r="8" spans="1:10" ht="14.25" x14ac:dyDescent="0.2">
      <c r="A8" s="7" t="s">
        <v>398</v>
      </c>
      <c r="B8" s="121" t="s">
        <v>303</v>
      </c>
      <c r="C8" s="121"/>
      <c r="D8" s="183"/>
      <c r="E8" s="182" t="s">
        <v>397</v>
      </c>
      <c r="F8" s="182"/>
      <c r="H8" s="182" t="s">
        <v>396</v>
      </c>
      <c r="I8" s="182"/>
    </row>
    <row r="9" spans="1:10" x14ac:dyDescent="0.2">
      <c r="B9" s="7" t="s">
        <v>134</v>
      </c>
      <c r="C9" s="7" t="s">
        <v>378</v>
      </c>
      <c r="E9" s="7" t="s">
        <v>134</v>
      </c>
      <c r="F9" s="7" t="s">
        <v>378</v>
      </c>
      <c r="H9" s="7" t="s">
        <v>134</v>
      </c>
      <c r="I9" s="7" t="s">
        <v>378</v>
      </c>
    </row>
    <row r="10" spans="1:10" ht="13.5" thickBot="1" x14ac:dyDescent="0.25">
      <c r="A10" s="23"/>
      <c r="B10" s="23"/>
      <c r="C10" s="23"/>
      <c r="D10" s="23"/>
      <c r="E10" s="23"/>
      <c r="F10" s="23"/>
      <c r="G10" s="23"/>
      <c r="H10" s="23"/>
      <c r="I10" s="23"/>
      <c r="J10" s="23"/>
    </row>
    <row r="12" spans="1:10" x14ac:dyDescent="0.2">
      <c r="A12" s="26" t="s">
        <v>107</v>
      </c>
      <c r="B12" s="7">
        <f>SUM(B13:B18)</f>
        <v>149</v>
      </c>
      <c r="C12" s="24">
        <f>SUM(C14:C17)</f>
        <v>100</v>
      </c>
      <c r="D12" s="24"/>
      <c r="E12" s="7">
        <f>SUM(E13:E18)</f>
        <v>105</v>
      </c>
      <c r="F12" s="24">
        <f>E12/$B$12*100</f>
        <v>70.469798657718115</v>
      </c>
      <c r="H12" s="7">
        <f>SUM(H13:H18)</f>
        <v>44</v>
      </c>
      <c r="I12" s="24">
        <f>H12/$B$12*100</f>
        <v>29.530201342281881</v>
      </c>
    </row>
    <row r="13" spans="1:10" x14ac:dyDescent="0.2">
      <c r="C13" s="24"/>
      <c r="F13" s="24"/>
      <c r="I13" s="24"/>
    </row>
    <row r="14" spans="1:10" ht="18" customHeight="1" x14ac:dyDescent="0.2">
      <c r="A14" s="7" t="s">
        <v>395</v>
      </c>
      <c r="B14" s="7">
        <f>E14+H14</f>
        <v>34</v>
      </c>
      <c r="C14" s="24">
        <f>IF(A14&lt;&gt;0,B14/$B$12*100,"")</f>
        <v>22.818791946308725</v>
      </c>
      <c r="D14" s="24"/>
      <c r="E14" s="7">
        <v>29</v>
      </c>
      <c r="F14" s="24">
        <f>E14/B14*100</f>
        <v>85.294117647058826</v>
      </c>
      <c r="H14" s="7">
        <v>5</v>
      </c>
      <c r="I14" s="24">
        <f>IF(A14&lt;&gt;"",H14/B14*100,"")</f>
        <v>14.705882352941178</v>
      </c>
    </row>
    <row r="15" spans="1:10" ht="18" customHeight="1" x14ac:dyDescent="0.2">
      <c r="A15" s="7" t="s">
        <v>394</v>
      </c>
      <c r="B15" s="7">
        <f>E15+H15</f>
        <v>37</v>
      </c>
      <c r="C15" s="24">
        <f>IF(A15&lt;&gt;0,B15/$B$12*100,"")</f>
        <v>24.832214765100673</v>
      </c>
      <c r="D15" s="24"/>
      <c r="E15" s="7">
        <v>15</v>
      </c>
      <c r="F15" s="24">
        <f>E15/B15*100</f>
        <v>40.54054054054054</v>
      </c>
      <c r="H15" s="7">
        <v>22</v>
      </c>
      <c r="I15" s="24">
        <f>IF(A15&lt;&gt;"",H15/B15*100,"")</f>
        <v>59.45945945945946</v>
      </c>
    </row>
    <row r="16" spans="1:10" ht="18" customHeight="1" x14ac:dyDescent="0.2">
      <c r="A16" s="7" t="s">
        <v>393</v>
      </c>
      <c r="B16" s="7">
        <f>E16+H16</f>
        <v>13</v>
      </c>
      <c r="C16" s="24">
        <f>IF(A16&lt;&gt;0,B16/$B$12*100,"")</f>
        <v>8.724832214765101</v>
      </c>
      <c r="D16" s="24"/>
      <c r="E16" s="7">
        <v>7</v>
      </c>
      <c r="F16" s="24">
        <f>E16/B16*100</f>
        <v>53.846153846153847</v>
      </c>
      <c r="H16" s="7">
        <v>6</v>
      </c>
      <c r="I16" s="24">
        <f>IF(A16&lt;&gt;"",H16/B16*100,"")</f>
        <v>46.153846153846153</v>
      </c>
    </row>
    <row r="17" spans="1:10" ht="18" customHeight="1" x14ac:dyDescent="0.2">
      <c r="A17" s="7" t="s">
        <v>392</v>
      </c>
      <c r="B17" s="7">
        <f>E17+H17</f>
        <v>65</v>
      </c>
      <c r="C17" s="24">
        <f>IF(A17&lt;&gt;0,B17/$B$12*100,"")</f>
        <v>43.624161073825505</v>
      </c>
      <c r="D17" s="24"/>
      <c r="E17" s="7">
        <v>54</v>
      </c>
      <c r="F17" s="24">
        <f>E17/B17*100</f>
        <v>83.07692307692308</v>
      </c>
      <c r="H17" s="7">
        <v>11</v>
      </c>
      <c r="I17" s="24"/>
    </row>
    <row r="18" spans="1:10" ht="13.5" thickBot="1" x14ac:dyDescent="0.25">
      <c r="A18" s="23"/>
      <c r="B18" s="23"/>
      <c r="C18" s="127" t="str">
        <f>IF(A18&lt;&gt;0,B18/$B$12*100,"")</f>
        <v/>
      </c>
      <c r="D18" s="127"/>
      <c r="E18" s="23"/>
      <c r="F18" s="127"/>
      <c r="G18" s="23"/>
      <c r="H18" s="23"/>
      <c r="I18" s="127"/>
      <c r="J18" s="23"/>
    </row>
    <row r="19" spans="1:10" x14ac:dyDescent="0.2">
      <c r="F19" s="24"/>
      <c r="I19" s="24"/>
    </row>
    <row r="20" spans="1:10" ht="31.7" customHeight="1" x14ac:dyDescent="0.2">
      <c r="A20" s="96" t="s">
        <v>391</v>
      </c>
      <c r="B20" s="96"/>
      <c r="C20" s="96"/>
      <c r="D20" s="96"/>
      <c r="E20" s="96"/>
      <c r="F20" s="96"/>
      <c r="G20" s="96"/>
      <c r="H20" s="96"/>
      <c r="I20" s="96"/>
    </row>
    <row r="21" spans="1:10" ht="14.25" x14ac:dyDescent="0.2">
      <c r="A21" s="181" t="s">
        <v>390</v>
      </c>
      <c r="B21" s="181"/>
      <c r="C21" s="181"/>
      <c r="D21" s="181"/>
      <c r="E21" s="181"/>
      <c r="F21" s="181"/>
      <c r="G21" s="181"/>
      <c r="H21" s="181"/>
      <c r="I21" s="181"/>
    </row>
    <row r="22" spans="1:10" ht="14.25" x14ac:dyDescent="0.2">
      <c r="A22" s="181" t="s">
        <v>389</v>
      </c>
      <c r="B22" s="181"/>
      <c r="C22" s="181"/>
      <c r="D22" s="181"/>
      <c r="E22" s="181"/>
      <c r="F22" s="181"/>
      <c r="G22" s="181"/>
      <c r="H22" s="181"/>
      <c r="I22" s="181"/>
    </row>
    <row r="23" spans="1:10" ht="28.7" customHeight="1" x14ac:dyDescent="0.2">
      <c r="A23" s="96" t="s">
        <v>388</v>
      </c>
      <c r="B23" s="96"/>
      <c r="C23" s="96"/>
      <c r="D23" s="96"/>
      <c r="E23" s="96"/>
      <c r="F23" s="96"/>
      <c r="G23" s="96"/>
      <c r="H23" s="96"/>
      <c r="I23" s="96"/>
    </row>
    <row r="24" spans="1:10" ht="14.25" x14ac:dyDescent="0.2">
      <c r="A24" s="181" t="s">
        <v>387</v>
      </c>
      <c r="B24" s="181"/>
      <c r="C24" s="181"/>
      <c r="D24" s="181"/>
      <c r="E24" s="181"/>
      <c r="F24" s="181"/>
      <c r="G24" s="181"/>
      <c r="H24" s="181"/>
      <c r="I24" s="181"/>
    </row>
    <row r="25" spans="1:10" x14ac:dyDescent="0.2">
      <c r="F25" s="24"/>
      <c r="I25" s="24"/>
    </row>
    <row r="26" spans="1:10" x14ac:dyDescent="0.2">
      <c r="A26" s="7" t="s">
        <v>386</v>
      </c>
      <c r="F26" s="24"/>
      <c r="I26" s="24"/>
    </row>
    <row r="27" spans="1:10" x14ac:dyDescent="0.2">
      <c r="A27" s="7" t="s">
        <v>113</v>
      </c>
      <c r="F27" s="24"/>
      <c r="I27" s="24"/>
    </row>
    <row r="28" spans="1:10" x14ac:dyDescent="0.2">
      <c r="F28" s="24"/>
      <c r="I28" s="24"/>
    </row>
    <row r="29" spans="1:10" x14ac:dyDescent="0.2">
      <c r="F29" s="24"/>
      <c r="I29" s="24"/>
    </row>
    <row r="30" spans="1:10" x14ac:dyDescent="0.2">
      <c r="F30" s="24"/>
      <c r="I30" s="24"/>
    </row>
    <row r="31" spans="1:10" x14ac:dyDescent="0.2">
      <c r="F31" s="24"/>
      <c r="I31" s="24"/>
    </row>
    <row r="32" spans="1:10" x14ac:dyDescent="0.2">
      <c r="F32" s="24"/>
      <c r="I32" s="24"/>
    </row>
    <row r="33" spans="6:9" x14ac:dyDescent="0.2">
      <c r="F33" s="24"/>
      <c r="I33" s="24"/>
    </row>
    <row r="34" spans="6:9" x14ac:dyDescent="0.2">
      <c r="F34" s="24"/>
      <c r="I34" s="24"/>
    </row>
  </sheetData>
  <mergeCells count="9">
    <mergeCell ref="A24:I24"/>
    <mergeCell ref="A22:I22"/>
    <mergeCell ref="A21:I21"/>
    <mergeCell ref="B8:C8"/>
    <mergeCell ref="E7:I7"/>
    <mergeCell ref="E8:F8"/>
    <mergeCell ref="H8:I8"/>
    <mergeCell ref="A20:I20"/>
    <mergeCell ref="A23:I23"/>
  </mergeCells>
  <printOptions horizontalCentered="1" verticalCentered="1"/>
  <pageMargins left="0.75" right="0.75" top="1" bottom="1" header="0" footer="0"/>
  <pageSetup scale="80"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5F0F1-D887-438E-8E89-79B1152376F6}">
  <dimension ref="A1:X52"/>
  <sheetViews>
    <sheetView showZeros="0" zoomScaleNormal="100" workbookViewId="0">
      <selection activeCell="A2" sqref="A2"/>
    </sheetView>
  </sheetViews>
  <sheetFormatPr baseColWidth="10" defaultColWidth="9.140625" defaultRowHeight="12.75" x14ac:dyDescent="0.2"/>
  <cols>
    <col min="1" max="1" width="34" style="7" customWidth="1"/>
    <col min="2" max="2" width="10" style="19" customWidth="1"/>
    <col min="3" max="3" width="9.140625" style="7" customWidth="1"/>
    <col min="4" max="4" width="2.7109375" style="7" customWidth="1"/>
    <col min="5" max="5" width="8.85546875" style="19" customWidth="1"/>
    <col min="6" max="6" width="9.140625" style="7" customWidth="1"/>
    <col min="7" max="7" width="2.7109375" style="7" customWidth="1"/>
    <col min="8" max="8" width="8.85546875" style="19" customWidth="1"/>
    <col min="9" max="9" width="1.7109375" style="19" customWidth="1"/>
    <col min="10" max="10" width="9.140625" style="7" customWidth="1"/>
    <col min="11" max="11" width="2.7109375" style="7" customWidth="1"/>
    <col min="12" max="12" width="8.85546875" style="19" customWidth="1"/>
    <col min="13" max="13" width="1.5703125" style="7" customWidth="1"/>
    <col min="14" max="14" width="9.140625" style="7" customWidth="1"/>
    <col min="15" max="15" width="2.7109375" style="7" customWidth="1"/>
    <col min="16" max="16" width="10.7109375" style="7" customWidth="1"/>
    <col min="17" max="17" width="2" style="7" customWidth="1"/>
    <col min="18" max="18" width="10.28515625" style="7" customWidth="1"/>
    <col min="19" max="19" width="3" style="7" customWidth="1"/>
    <col min="20" max="20" width="10.140625" style="7" customWidth="1"/>
    <col min="21" max="21" width="2" style="7" customWidth="1"/>
    <col min="22" max="22" width="10" style="7" customWidth="1"/>
    <col min="23" max="23" width="3" style="7" customWidth="1"/>
    <col min="24" max="24" width="25.140625" style="7" customWidth="1"/>
    <col min="25" max="16384" width="9.140625" style="7"/>
  </cols>
  <sheetData>
    <row r="1" spans="1:24" x14ac:dyDescent="0.2">
      <c r="A1" s="7" t="s">
        <v>281</v>
      </c>
    </row>
    <row r="2" spans="1:24" x14ac:dyDescent="0.2">
      <c r="A2" s="7" t="s">
        <v>436</v>
      </c>
    </row>
    <row r="4" spans="1:24" ht="12.6" customHeight="1" x14ac:dyDescent="0.2">
      <c r="A4" s="7" t="s">
        <v>435</v>
      </c>
    </row>
    <row r="5" spans="1:24" ht="13.5" thickBot="1" x14ac:dyDescent="0.25">
      <c r="P5" s="19"/>
      <c r="Q5" s="19"/>
      <c r="T5" s="19"/>
      <c r="U5" s="19"/>
    </row>
    <row r="6" spans="1:24" ht="19.899999999999999" customHeight="1" x14ac:dyDescent="0.2">
      <c r="A6" s="36"/>
      <c r="B6" s="185"/>
      <c r="C6" s="36"/>
      <c r="D6" s="36"/>
      <c r="E6" s="185"/>
      <c r="F6" s="36"/>
      <c r="G6" s="36"/>
      <c r="H6" s="185"/>
      <c r="I6" s="185"/>
      <c r="J6" s="36"/>
      <c r="K6" s="36"/>
      <c r="L6" s="185"/>
      <c r="M6" s="36"/>
      <c r="N6" s="36"/>
      <c r="O6" s="36"/>
      <c r="P6" s="185"/>
      <c r="Q6" s="185"/>
      <c r="R6" s="36"/>
      <c r="S6" s="36"/>
      <c r="T6" s="185"/>
      <c r="U6" s="185"/>
      <c r="V6" s="36"/>
      <c r="W6" s="36"/>
    </row>
    <row r="7" spans="1:24" ht="19.899999999999999" customHeight="1" x14ac:dyDescent="0.2">
      <c r="A7" s="183" t="s">
        <v>434</v>
      </c>
      <c r="B7" s="19" t="s">
        <v>433</v>
      </c>
      <c r="E7" s="194" t="s">
        <v>432</v>
      </c>
      <c r="F7" s="194"/>
      <c r="H7" s="194" t="s">
        <v>431</v>
      </c>
      <c r="I7" s="194"/>
      <c r="J7" s="194"/>
      <c r="L7" s="194" t="s">
        <v>430</v>
      </c>
      <c r="M7" s="194"/>
      <c r="N7" s="194"/>
      <c r="P7" s="194" t="s">
        <v>429</v>
      </c>
      <c r="Q7" s="194"/>
      <c r="R7" s="194"/>
      <c r="T7" s="194" t="s">
        <v>428</v>
      </c>
      <c r="U7" s="194"/>
      <c r="V7" s="194"/>
    </row>
    <row r="8" spans="1:24" ht="19.899999999999999" customHeight="1" x14ac:dyDescent="0.2">
      <c r="A8" s="16" t="s">
        <v>427</v>
      </c>
      <c r="B8" s="193" t="s">
        <v>426</v>
      </c>
      <c r="C8" s="117" t="s">
        <v>425</v>
      </c>
      <c r="D8" s="16"/>
      <c r="E8" s="193" t="s">
        <v>426</v>
      </c>
      <c r="F8" s="117" t="s">
        <v>425</v>
      </c>
      <c r="G8" s="16"/>
      <c r="H8" s="193" t="s">
        <v>426</v>
      </c>
      <c r="I8" s="193"/>
      <c r="J8" s="117" t="s">
        <v>425</v>
      </c>
      <c r="K8" s="16"/>
      <c r="L8" s="193" t="s">
        <v>106</v>
      </c>
      <c r="M8" s="117"/>
      <c r="N8" s="117" t="s">
        <v>105</v>
      </c>
      <c r="O8" s="16"/>
      <c r="P8" s="193" t="s">
        <v>106</v>
      </c>
      <c r="Q8" s="193"/>
      <c r="R8" s="117" t="s">
        <v>105</v>
      </c>
      <c r="T8" s="193" t="s">
        <v>106</v>
      </c>
      <c r="U8" s="193"/>
      <c r="V8" s="117" t="s">
        <v>105</v>
      </c>
    </row>
    <row r="9" spans="1:24" ht="19.899999999999999" customHeight="1" thickBot="1" x14ac:dyDescent="0.25">
      <c r="A9" s="23"/>
      <c r="B9" s="23"/>
      <c r="C9" s="23"/>
      <c r="D9" s="23"/>
      <c r="E9" s="23"/>
      <c r="F9" s="23"/>
      <c r="G9" s="23"/>
      <c r="H9" s="23"/>
      <c r="I9" s="23"/>
      <c r="J9" s="23"/>
      <c r="K9" s="23"/>
      <c r="L9" s="23"/>
      <c r="M9" s="23"/>
      <c r="N9" s="23"/>
      <c r="O9" s="23"/>
      <c r="P9" s="23"/>
      <c r="Q9" s="23"/>
      <c r="R9" s="23"/>
      <c r="T9" s="23"/>
      <c r="U9" s="23"/>
      <c r="V9" s="23"/>
    </row>
    <row r="10" spans="1:24" ht="19.899999999999999" customHeight="1" x14ac:dyDescent="0.2">
      <c r="C10" s="24"/>
      <c r="P10" s="19"/>
      <c r="Q10" s="19"/>
      <c r="S10" s="36"/>
      <c r="T10" s="19"/>
      <c r="U10" s="19"/>
      <c r="W10" s="36"/>
    </row>
    <row r="11" spans="1:24" ht="19.899999999999999" customHeight="1" x14ac:dyDescent="0.2">
      <c r="A11" s="26" t="s">
        <v>107</v>
      </c>
      <c r="B11" s="19">
        <f>SUM(B13:B37)</f>
        <v>356722</v>
      </c>
      <c r="C11" s="24">
        <f>IF(A11&lt;&gt;0,B11/$B$11*100,"")</f>
        <v>100</v>
      </c>
      <c r="E11" s="19">
        <f>SUM(E13:E37)</f>
        <v>67186</v>
      </c>
      <c r="F11" s="24">
        <f>IF($A11&lt;&gt;"",E11/$B11*100,"")</f>
        <v>18.834274308845544</v>
      </c>
      <c r="H11" s="19">
        <f>SUM(H13:H37)</f>
        <v>48406</v>
      </c>
      <c r="J11" s="24">
        <f>IF($A11&lt;&gt;"",H11/$B11*100,"")</f>
        <v>13.569670499716866</v>
      </c>
      <c r="L11" s="19">
        <f>SUM(L13:L37)</f>
        <v>11277</v>
      </c>
      <c r="N11" s="24">
        <f>IF($A11&lt;&gt;"",L11/$B11*100,"")</f>
        <v>3.1612852585486739</v>
      </c>
      <c r="P11" s="19">
        <f>SUM(P13:P37)</f>
        <v>10566</v>
      </c>
      <c r="Q11" s="19"/>
      <c r="R11" s="24">
        <f>IF($A11&lt;&gt;"",P11/$B11*100,"")</f>
        <v>2.961970385902748</v>
      </c>
      <c r="S11" s="19"/>
      <c r="T11" s="19">
        <f>SUM(T13:T37)</f>
        <v>219287</v>
      </c>
      <c r="U11" s="19"/>
      <c r="V11" s="24">
        <f>IF($A11&lt;&gt;"",T11/$B11*100,"")</f>
        <v>61.472799546986167</v>
      </c>
    </row>
    <row r="12" spans="1:24" ht="13.5" customHeight="1" x14ac:dyDescent="0.2">
      <c r="C12" s="24" t="str">
        <f>IF(A12&lt;&gt;0,B12/$B$11*100,"")</f>
        <v/>
      </c>
      <c r="F12" s="24" t="str">
        <f>IF($A12&lt;&gt;"",E12/$B12*100,"")</f>
        <v/>
      </c>
      <c r="J12" s="24" t="str">
        <f>IF($A12&lt;&gt;"",H12/$B12*100,"")</f>
        <v/>
      </c>
      <c r="N12" s="24" t="str">
        <f>IF($A12&lt;&gt;"",L12/$B12*100,"")</f>
        <v/>
      </c>
      <c r="P12" s="19"/>
      <c r="Q12" s="19"/>
      <c r="R12" s="24" t="str">
        <f>IF($A12&lt;&gt;"",P12/$B12*100,"")</f>
        <v/>
      </c>
      <c r="T12" s="19"/>
      <c r="U12" s="19"/>
      <c r="V12" s="24" t="str">
        <f>IF($A12&lt;&gt;"",T12/$B12*100,"")</f>
        <v/>
      </c>
    </row>
    <row r="13" spans="1:24" ht="19.899999999999999" customHeight="1" x14ac:dyDescent="0.2">
      <c r="A13" s="192" t="s">
        <v>424</v>
      </c>
      <c r="B13" s="19">
        <f>E13+H13+L13+P13+T13</f>
        <v>112674</v>
      </c>
      <c r="C13" s="24">
        <f>IF(A13&lt;&gt;0,B13/$B$11*100,"")</f>
        <v>31.585940872724414</v>
      </c>
      <c r="E13" s="189">
        <v>49566</v>
      </c>
      <c r="F13" s="24">
        <f>IF($A13&lt;&gt;"",E13/$B13*100,"")</f>
        <v>43.990627828957876</v>
      </c>
      <c r="H13" s="189">
        <v>13363</v>
      </c>
      <c r="I13" s="7"/>
      <c r="J13" s="24">
        <f>IF($A13&lt;&gt;"",H13/$B13*100,"")</f>
        <v>11.859878942790706</v>
      </c>
      <c r="L13" s="189">
        <v>4501</v>
      </c>
      <c r="N13" s="24">
        <f>IF($A13&lt;&gt;"",L13/$B13*100,"")</f>
        <v>3.9947104034648637</v>
      </c>
      <c r="P13" s="189">
        <v>191</v>
      </c>
      <c r="Q13" s="19"/>
      <c r="R13" s="24">
        <f>IF($A13&lt;&gt;"",P13/$B13*100,"")</f>
        <v>0.1695155936595843</v>
      </c>
      <c r="T13" s="189">
        <v>45053</v>
      </c>
      <c r="U13" s="19"/>
      <c r="V13" s="24">
        <f>IF($A13&lt;&gt;"",T13/$B13*100,"")</f>
        <v>39.985267231126969</v>
      </c>
      <c r="X13" s="191"/>
    </row>
    <row r="14" spans="1:24" ht="13.5" customHeight="1" x14ac:dyDescent="0.2">
      <c r="A14" s="192"/>
      <c r="C14" s="24" t="str">
        <f>IF(A14&lt;&gt;0,B14/$B$11*100,"")</f>
        <v/>
      </c>
      <c r="E14" s="190"/>
      <c r="F14" s="24" t="str">
        <f>IF($A14&lt;&gt;"",E14/$B14*100,"")</f>
        <v/>
      </c>
      <c r="H14" s="190"/>
      <c r="J14" s="24" t="str">
        <f>IF($A14&lt;&gt;"",H14/$B14*100,"")</f>
        <v/>
      </c>
      <c r="L14" s="190"/>
      <c r="N14" s="24" t="str">
        <f>IF($A14&lt;&gt;"",L14/$B14*100,"")</f>
        <v/>
      </c>
      <c r="P14" s="190"/>
      <c r="Q14" s="19"/>
      <c r="R14" s="24" t="str">
        <f>IF($A14&lt;&gt;"",P14/$B14*100,"")</f>
        <v/>
      </c>
      <c r="T14" s="190"/>
      <c r="U14" s="19"/>
      <c r="V14" s="24" t="str">
        <f>IF($A14&lt;&gt;"",T14/$B14*100,"")</f>
        <v/>
      </c>
      <c r="X14" s="191"/>
    </row>
    <row r="15" spans="1:24" ht="19.899999999999999" customHeight="1" x14ac:dyDescent="0.2">
      <c r="A15" s="192" t="s">
        <v>423</v>
      </c>
      <c r="B15" s="19">
        <f>E15+H15+L15+P15+T15</f>
        <v>168299</v>
      </c>
      <c r="C15" s="24">
        <f>IF(A15&lt;&gt;0,B15/$B$11*100,"")</f>
        <v>47.179316106099428</v>
      </c>
      <c r="E15" s="189">
        <v>5341</v>
      </c>
      <c r="F15" s="187">
        <f>IF($A15&lt;&gt;"",E15/$B15*100,"")</f>
        <v>3.1735185592308923</v>
      </c>
      <c r="G15" s="131"/>
      <c r="H15" s="189">
        <v>13365</v>
      </c>
      <c r="I15" s="188"/>
      <c r="J15" s="187">
        <f>IF($A15&lt;&gt;"",H15/$B15*100,"")</f>
        <v>7.9412236555178577</v>
      </c>
      <c r="K15" s="131"/>
      <c r="L15" s="189">
        <v>2807</v>
      </c>
      <c r="M15" s="131"/>
      <c r="N15" s="187">
        <f>IF($A15&lt;&gt;"",L15/$B15*100,"")</f>
        <v>1.6678649308670876</v>
      </c>
      <c r="O15" s="131"/>
      <c r="P15" s="189">
        <v>9465</v>
      </c>
      <c r="Q15" s="188"/>
      <c r="R15" s="187">
        <f>IF($A15&lt;&gt;"",P15/$B15*100,"")</f>
        <v>5.6239193340423892</v>
      </c>
      <c r="S15" s="131"/>
      <c r="T15" s="189">
        <v>137321</v>
      </c>
      <c r="U15" s="188"/>
      <c r="V15" s="187">
        <f>IF($A15&lt;&gt;"",T15/$B15*100,"")</f>
        <v>81.593473520341774</v>
      </c>
      <c r="X15" s="191"/>
    </row>
    <row r="16" spans="1:24" ht="13.5" customHeight="1" x14ac:dyDescent="0.2">
      <c r="A16" s="192"/>
      <c r="C16" s="24" t="str">
        <f>IF(A16&lt;&gt;0,B16/$B$11*100,"")</f>
        <v/>
      </c>
      <c r="E16" s="190"/>
      <c r="F16" s="187" t="str">
        <f>IF($A16&lt;&gt;"",E16/$B16*100,"")</f>
        <v/>
      </c>
      <c r="G16" s="131"/>
      <c r="H16" s="190"/>
      <c r="I16" s="188"/>
      <c r="J16" s="187" t="str">
        <f>IF($A16&lt;&gt;"",H16/$B16*100,"")</f>
        <v/>
      </c>
      <c r="K16" s="131"/>
      <c r="L16" s="190"/>
      <c r="M16" s="131"/>
      <c r="N16" s="187" t="str">
        <f>IF($A16&lt;&gt;"",L16/$B16*100,"")</f>
        <v/>
      </c>
      <c r="O16" s="131"/>
      <c r="P16" s="190"/>
      <c r="Q16" s="188"/>
      <c r="R16" s="187" t="str">
        <f>IF($A16&lt;&gt;"",P16/$B16*100,"")</f>
        <v/>
      </c>
      <c r="S16" s="131"/>
      <c r="T16" s="190"/>
      <c r="U16" s="188"/>
      <c r="V16" s="187" t="str">
        <f>IF($A16&lt;&gt;"",T16/$B16*100,"")</f>
        <v/>
      </c>
      <c r="X16" s="191"/>
    </row>
    <row r="17" spans="1:24" ht="19.899999999999999" customHeight="1" x14ac:dyDescent="0.2">
      <c r="A17" s="192" t="s">
        <v>422</v>
      </c>
      <c r="B17" s="19">
        <f>E17+H17+L17+P17+T17</f>
        <v>38863</v>
      </c>
      <c r="C17" s="24">
        <f>IF(A17&lt;&gt;0,B17/$B$11*100,"")</f>
        <v>10.894478052937581</v>
      </c>
      <c r="E17" s="189">
        <v>2325</v>
      </c>
      <c r="F17" s="187">
        <f>IF($A17&lt;&gt;"",E17/$B17*100,"")</f>
        <v>5.9825541003010576</v>
      </c>
      <c r="G17" s="131"/>
      <c r="H17" s="189">
        <v>14856</v>
      </c>
      <c r="I17" s="188"/>
      <c r="J17" s="187">
        <f>IF($A17&lt;&gt;"",H17/$B17*100,"")</f>
        <v>38.22659084476237</v>
      </c>
      <c r="K17" s="131"/>
      <c r="L17" s="189">
        <v>201</v>
      </c>
      <c r="M17" s="131"/>
      <c r="N17" s="187">
        <f>IF($A17&lt;&gt;"",L17/$B17*100,"")</f>
        <v>0.51720145125183337</v>
      </c>
      <c r="O17" s="131"/>
      <c r="P17" s="189">
        <v>362</v>
      </c>
      <c r="Q17" s="188"/>
      <c r="R17" s="187">
        <f>IF($A17&lt;&gt;"",P17/$B17*100,"")</f>
        <v>0.93147724056300341</v>
      </c>
      <c r="S17" s="131"/>
      <c r="T17" s="189">
        <v>21119</v>
      </c>
      <c r="U17" s="188"/>
      <c r="V17" s="187">
        <f>IF($A17&lt;&gt;"",T17/$B17*100,"")</f>
        <v>54.34217636312173</v>
      </c>
      <c r="X17" s="191"/>
    </row>
    <row r="18" spans="1:24" ht="13.5" customHeight="1" x14ac:dyDescent="0.2">
      <c r="A18" s="192"/>
      <c r="B18" s="19">
        <f>E18+H20+L18</f>
        <v>0</v>
      </c>
      <c r="C18" s="24" t="str">
        <f>IF(A18&lt;&gt;0,B18/$B$11*100,"")</f>
        <v/>
      </c>
      <c r="E18" s="190"/>
      <c r="F18" s="187" t="str">
        <f>IF($A18&lt;&gt;"",E18/$B18*100,"")</f>
        <v/>
      </c>
      <c r="G18" s="131"/>
      <c r="H18" s="190"/>
      <c r="I18" s="188"/>
      <c r="J18" s="187" t="str">
        <f>IF($A18&lt;&gt;"",H18/$B18*100,"")</f>
        <v/>
      </c>
      <c r="K18" s="131"/>
      <c r="L18" s="190"/>
      <c r="M18" s="131"/>
      <c r="N18" s="187" t="str">
        <f>IF($A18&lt;&gt;"",L18/$B18*100,"")</f>
        <v/>
      </c>
      <c r="O18" s="131"/>
      <c r="P18" s="190"/>
      <c r="Q18" s="188"/>
      <c r="R18" s="187" t="str">
        <f>IF($A18&lt;&gt;"",P18/$B18*100,"")</f>
        <v/>
      </c>
      <c r="S18" s="131"/>
      <c r="T18" s="190"/>
      <c r="U18" s="188"/>
      <c r="V18" s="187" t="str">
        <f>IF($A18&lt;&gt;"",T18/$B18*100,"")</f>
        <v/>
      </c>
      <c r="X18" s="191"/>
    </row>
    <row r="19" spans="1:24" ht="19.899999999999999" customHeight="1" x14ac:dyDescent="0.2">
      <c r="A19" s="7" t="s">
        <v>421</v>
      </c>
      <c r="B19" s="19">
        <f>E19+H19+L19+P19+T19</f>
        <v>12651</v>
      </c>
      <c r="C19" s="24">
        <f>IF(A19&lt;&gt;0,B19/$B$11*100,"")</f>
        <v>3.5464591474593661</v>
      </c>
      <c r="E19" s="189">
        <v>960</v>
      </c>
      <c r="F19" s="187">
        <f>IF($A19&lt;&gt;"",E19/$B19*100,"")</f>
        <v>7.5883329381076603</v>
      </c>
      <c r="G19" s="131"/>
      <c r="H19" s="189">
        <v>1259</v>
      </c>
      <c r="I19" s="188"/>
      <c r="J19" s="187">
        <f>IF($A19&lt;&gt;"",H19/$B19*100,"")</f>
        <v>9.9517824677891085</v>
      </c>
      <c r="K19" s="131"/>
      <c r="L19" s="189">
        <v>3457</v>
      </c>
      <c r="M19" s="131"/>
      <c r="N19" s="187">
        <f>IF($A19&lt;&gt;"",L19/$B19*100,"")</f>
        <v>27.32590309066477</v>
      </c>
      <c r="O19" s="131"/>
      <c r="P19" s="189">
        <v>548</v>
      </c>
      <c r="Q19" s="188"/>
      <c r="R19" s="187">
        <f>IF($A19&lt;&gt;"",P19/$B19*100,"")</f>
        <v>4.3316733855031222</v>
      </c>
      <c r="S19" s="131"/>
      <c r="T19" s="189">
        <v>6427</v>
      </c>
      <c r="U19" s="188"/>
      <c r="V19" s="187">
        <f>IF($A19&lt;&gt;"",T19/$B19*100,"")</f>
        <v>50.802308117935347</v>
      </c>
      <c r="X19" s="186"/>
    </row>
    <row r="20" spans="1:24" ht="13.5" customHeight="1" x14ac:dyDescent="0.2">
      <c r="A20" s="192"/>
      <c r="B20" s="19">
        <f>E20+H22+L20</f>
        <v>0</v>
      </c>
      <c r="C20" s="24" t="str">
        <f>IF(A20&lt;&gt;0,B20/$B$11*100,"")</f>
        <v/>
      </c>
      <c r="E20" s="189"/>
      <c r="F20" s="187" t="str">
        <f>IF($A20&lt;&gt;"",E20/$B20*100,"")</f>
        <v/>
      </c>
      <c r="G20" s="131"/>
      <c r="H20" s="190"/>
      <c r="I20" s="188"/>
      <c r="J20" s="187" t="str">
        <f>IF($A20&lt;&gt;"",H20/$B20*100,"")</f>
        <v/>
      </c>
      <c r="K20" s="131"/>
      <c r="L20" s="190"/>
      <c r="M20" s="131"/>
      <c r="N20" s="187" t="str">
        <f>IF($A20&lt;&gt;"",L20/$B20*100,"")</f>
        <v/>
      </c>
      <c r="O20" s="131"/>
      <c r="P20" s="190"/>
      <c r="Q20" s="188"/>
      <c r="R20" s="187" t="str">
        <f>IF($A20&lt;&gt;"",P20/$B20*100,"")</f>
        <v/>
      </c>
      <c r="S20" s="131"/>
      <c r="T20" s="190"/>
      <c r="U20" s="188"/>
      <c r="V20" s="187" t="str">
        <f>IF($A20&lt;&gt;"",T20/$B20*100,"")</f>
        <v/>
      </c>
      <c r="X20" s="191"/>
    </row>
    <row r="21" spans="1:24" ht="19.899999999999999" customHeight="1" x14ac:dyDescent="0.2">
      <c r="A21" s="192" t="s">
        <v>420</v>
      </c>
      <c r="B21" s="19">
        <f>E21+H21+L21+P21+T21</f>
        <v>5232</v>
      </c>
      <c r="C21" s="24">
        <f>IF(A21&lt;&gt;0,B21/$B$11*100,"")</f>
        <v>1.4666883455463919</v>
      </c>
      <c r="E21" s="189">
        <v>2969</v>
      </c>
      <c r="F21" s="187">
        <f>IF($A21&lt;&gt;"",E21/$B21*100,"")</f>
        <v>56.74694189602446</v>
      </c>
      <c r="G21" s="131"/>
      <c r="H21" s="189">
        <v>546</v>
      </c>
      <c r="I21" s="188"/>
      <c r="J21" s="187">
        <f>IF($A21&lt;&gt;"",H21/$B21*100,"")</f>
        <v>10.435779816513762</v>
      </c>
      <c r="K21" s="131"/>
      <c r="L21" s="189">
        <v>0</v>
      </c>
      <c r="M21" s="131"/>
      <c r="N21" s="187">
        <f>IF($A21&lt;&gt;"",L21/$B21*100,"")</f>
        <v>0</v>
      </c>
      <c r="O21" s="131"/>
      <c r="P21" s="190">
        <v>0</v>
      </c>
      <c r="Q21" s="188"/>
      <c r="R21" s="187">
        <f>IF($A21&lt;&gt;"",P21/$B21*100,"")</f>
        <v>0</v>
      </c>
      <c r="S21" s="131"/>
      <c r="T21" s="189">
        <v>1717</v>
      </c>
      <c r="U21" s="188"/>
      <c r="V21" s="187">
        <f>IF($A21&lt;&gt;"",T21/$B21*100,"")</f>
        <v>32.817278287461775</v>
      </c>
      <c r="X21" s="191"/>
    </row>
    <row r="22" spans="1:24" ht="13.5" customHeight="1" x14ac:dyDescent="0.2">
      <c r="A22" s="192"/>
      <c r="B22" s="19">
        <f>E22+H22+L22+P22</f>
        <v>0</v>
      </c>
      <c r="C22" s="24" t="str">
        <f>IF(A22&lt;&gt;0,B22/$B$11*100,"")</f>
        <v/>
      </c>
      <c r="E22" s="189"/>
      <c r="F22" s="187" t="str">
        <f>IF($A22&lt;&gt;"",E22/$B22*100,"")</f>
        <v/>
      </c>
      <c r="G22" s="131"/>
      <c r="H22" s="190"/>
      <c r="I22" s="188"/>
      <c r="J22" s="187" t="str">
        <f>IF($A22&lt;&gt;"",H22/$B22*100,"")</f>
        <v/>
      </c>
      <c r="K22" s="131"/>
      <c r="L22" s="190"/>
      <c r="M22" s="131"/>
      <c r="N22" s="187" t="str">
        <f>IF($A22&lt;&gt;"",L22/$B22*100,"")</f>
        <v/>
      </c>
      <c r="O22" s="131"/>
      <c r="P22" s="190"/>
      <c r="Q22" s="188"/>
      <c r="R22" s="187" t="str">
        <f>IF($A22&lt;&gt;"",P22/$B22*100,"")</f>
        <v/>
      </c>
      <c r="S22" s="131"/>
      <c r="T22" s="190"/>
      <c r="U22" s="188"/>
      <c r="V22" s="187" t="str">
        <f>IF($A22&lt;&gt;"",T22/$B22*100,"")</f>
        <v/>
      </c>
      <c r="X22" s="191"/>
    </row>
    <row r="23" spans="1:24" ht="19.899999999999999" customHeight="1" x14ac:dyDescent="0.2">
      <c r="A23" s="192" t="s">
        <v>419</v>
      </c>
      <c r="B23" s="19">
        <f>E23+H23+L23+P23+T23</f>
        <v>4949</v>
      </c>
      <c r="C23" s="24">
        <f>IF(A23&lt;&gt;0,B23/$B$11*100,"")</f>
        <v>1.3873548589658053</v>
      </c>
      <c r="E23" s="189">
        <v>2046</v>
      </c>
      <c r="F23" s="187">
        <f>IF($A23&lt;&gt;"",E23/$B23*100,"")</f>
        <v>41.341685188927059</v>
      </c>
      <c r="G23" s="131"/>
      <c r="H23" s="189">
        <v>601</v>
      </c>
      <c r="I23" s="188"/>
      <c r="J23" s="187">
        <f>IF($A23&lt;&gt;"",H23/$B23*100,"")</f>
        <v>12.143867447969287</v>
      </c>
      <c r="K23" s="131"/>
      <c r="L23" s="189">
        <v>102</v>
      </c>
      <c r="M23" s="131"/>
      <c r="N23" s="187">
        <f>IF($A23&lt;&gt;"",L23/$B23*100,"")</f>
        <v>2.0610224287734895</v>
      </c>
      <c r="O23" s="131"/>
      <c r="P23" s="190">
        <v>0</v>
      </c>
      <c r="Q23" s="188"/>
      <c r="R23" s="187">
        <f>IF($A23&lt;&gt;"",P23/$B23*100,"")</f>
        <v>0</v>
      </c>
      <c r="S23" s="131"/>
      <c r="T23" s="189">
        <v>2200</v>
      </c>
      <c r="U23" s="188"/>
      <c r="V23" s="187">
        <f>IF($A23&lt;&gt;"",T23/$B23*100,"")</f>
        <v>44.453424934330165</v>
      </c>
      <c r="X23" s="191"/>
    </row>
    <row r="24" spans="1:24" ht="13.5" customHeight="1" x14ac:dyDescent="0.2">
      <c r="A24" s="192"/>
      <c r="B24" s="19">
        <f>E24+H24+L24+P24+T24</f>
        <v>0</v>
      </c>
      <c r="C24" s="24" t="str">
        <f>IF(A24&lt;&gt;0,B24/$B$11*100,"")</f>
        <v/>
      </c>
      <c r="E24" s="189"/>
      <c r="F24" s="187" t="str">
        <f>IF($A24&lt;&gt;"",E24/$B24*100,"")</f>
        <v/>
      </c>
      <c r="G24" s="131"/>
      <c r="H24" s="190"/>
      <c r="I24" s="188"/>
      <c r="J24" s="187" t="str">
        <f>IF($A24&lt;&gt;"",H24/$B24*100,"")</f>
        <v/>
      </c>
      <c r="K24" s="131"/>
      <c r="L24" s="190"/>
      <c r="M24" s="131"/>
      <c r="N24" s="187" t="str">
        <f>IF($A24&lt;&gt;"",L24/$B24*100,"")</f>
        <v/>
      </c>
      <c r="O24" s="131"/>
      <c r="P24" s="190"/>
      <c r="Q24" s="188"/>
      <c r="R24" s="187" t="str">
        <f>IF($A24&lt;&gt;"",P24/$B24*100,"")</f>
        <v/>
      </c>
      <c r="S24" s="131"/>
      <c r="T24" s="190"/>
      <c r="U24" s="188"/>
      <c r="V24" s="187" t="str">
        <f>IF($A24&lt;&gt;"",T24/$B24*100,"")</f>
        <v/>
      </c>
      <c r="X24" s="191"/>
    </row>
    <row r="25" spans="1:24" ht="19.899999999999999" customHeight="1" x14ac:dyDescent="0.2">
      <c r="A25" s="192" t="s">
        <v>418</v>
      </c>
      <c r="B25" s="19">
        <f>E25+H25+L25+P25+T25</f>
        <v>762</v>
      </c>
      <c r="C25" s="24">
        <f>IF(A25&lt;&gt;0,B25/$B$11*100,"")</f>
        <v>0.21361172005090798</v>
      </c>
      <c r="E25" s="189">
        <v>165</v>
      </c>
      <c r="F25" s="187">
        <f>IF($A25&lt;&gt;"",E25/$B25*100,"")</f>
        <v>21.653543307086615</v>
      </c>
      <c r="G25" s="131"/>
      <c r="H25" s="189">
        <v>80</v>
      </c>
      <c r="I25" s="188"/>
      <c r="J25" s="187">
        <f>IF($A25&lt;&gt;"",H25/$B25*100,"")</f>
        <v>10.498687664041995</v>
      </c>
      <c r="K25" s="131"/>
      <c r="L25" s="189">
        <v>0</v>
      </c>
      <c r="M25" s="131"/>
      <c r="N25" s="187">
        <f>IF($A25&lt;&gt;"",L25/$B25*100,"")</f>
        <v>0</v>
      </c>
      <c r="O25" s="131"/>
      <c r="P25" s="190">
        <v>0</v>
      </c>
      <c r="Q25" s="188"/>
      <c r="R25" s="187">
        <f>IF($A25&lt;&gt;"",P25/$B25*100,"")</f>
        <v>0</v>
      </c>
      <c r="S25" s="131"/>
      <c r="T25" s="189">
        <v>517</v>
      </c>
      <c r="U25" s="188"/>
      <c r="V25" s="187">
        <f>IF($A25&lt;&gt;"",T25/$B25*100,"")</f>
        <v>67.847769028871397</v>
      </c>
      <c r="X25" s="191"/>
    </row>
    <row r="26" spans="1:24" ht="13.5" customHeight="1" x14ac:dyDescent="0.2">
      <c r="A26" s="192"/>
      <c r="B26" s="19">
        <f>E26+H26+L26+P26+T26</f>
        <v>0</v>
      </c>
      <c r="C26" s="24" t="str">
        <f>IF(A26&lt;&gt;0,B26/$B$11*100,"")</f>
        <v/>
      </c>
      <c r="E26" s="189"/>
      <c r="F26" s="187" t="str">
        <f>IF($A26&lt;&gt;"",E26/$B26*100,"")</f>
        <v/>
      </c>
      <c r="G26" s="131"/>
      <c r="H26" s="190"/>
      <c r="I26" s="188"/>
      <c r="J26" s="187" t="str">
        <f>IF($A26&lt;&gt;"",H26/$B26*100,"")</f>
        <v/>
      </c>
      <c r="K26" s="131"/>
      <c r="L26" s="190"/>
      <c r="M26" s="131"/>
      <c r="N26" s="187" t="str">
        <f>IF($A26&lt;&gt;"",L26/$B26*100,"")</f>
        <v/>
      </c>
      <c r="O26" s="131"/>
      <c r="P26" s="190"/>
      <c r="Q26" s="188"/>
      <c r="R26" s="187" t="str">
        <f>IF($A26&lt;&gt;"",P26/$B26*100,"")</f>
        <v/>
      </c>
      <c r="S26" s="131"/>
      <c r="T26" s="190"/>
      <c r="U26" s="188"/>
      <c r="V26" s="187" t="str">
        <f>IF($A26&lt;&gt;"",T26/$B26*100,"")</f>
        <v/>
      </c>
      <c r="X26" s="191"/>
    </row>
    <row r="27" spans="1:24" ht="19.899999999999999" customHeight="1" x14ac:dyDescent="0.2">
      <c r="A27" s="7" t="s">
        <v>417</v>
      </c>
      <c r="B27" s="19">
        <f>E27+H27+L27+P27+T27</f>
        <v>2768</v>
      </c>
      <c r="C27" s="24">
        <f>IF(A27&lt;&gt;0,B27/$B$11*100,"")</f>
        <v>0.77595438464686783</v>
      </c>
      <c r="E27" s="189">
        <v>136</v>
      </c>
      <c r="F27" s="187">
        <f>IF($A27&lt;&gt;"",E27/$B27*100,"")</f>
        <v>4.9132947976878611</v>
      </c>
      <c r="G27" s="131"/>
      <c r="H27" s="189">
        <v>1028</v>
      </c>
      <c r="I27" s="188"/>
      <c r="J27" s="187">
        <f>IF($A27&lt;&gt;"",H27/$B27*100,"")</f>
        <v>37.138728323699425</v>
      </c>
      <c r="K27" s="131"/>
      <c r="L27" s="189">
        <v>0</v>
      </c>
      <c r="M27" s="131"/>
      <c r="N27" s="187">
        <f>IF($A27&lt;&gt;"",L27/$B27*100,"")</f>
        <v>0</v>
      </c>
      <c r="O27" s="131"/>
      <c r="P27" s="190">
        <v>0</v>
      </c>
      <c r="Q27" s="188"/>
      <c r="R27" s="187">
        <f>IF($A27&lt;&gt;"",P27/$B27*100,"")</f>
        <v>0</v>
      </c>
      <c r="S27" s="131"/>
      <c r="T27" s="189">
        <v>1604</v>
      </c>
      <c r="U27" s="188"/>
      <c r="V27" s="187">
        <f>IF($A27&lt;&gt;"",T27/$B27*100,"")</f>
        <v>57.947976878612714</v>
      </c>
      <c r="X27" s="186"/>
    </row>
    <row r="28" spans="1:24" ht="13.5" customHeight="1" x14ac:dyDescent="0.2">
      <c r="A28" s="192"/>
      <c r="B28" s="19">
        <f>E28+H28+L28+P28+T28</f>
        <v>0</v>
      </c>
      <c r="C28" s="24" t="str">
        <f>IF(A28&lt;&gt;0,B28/$B$11*100,"")</f>
        <v/>
      </c>
      <c r="E28" s="189"/>
      <c r="F28" s="187" t="str">
        <f>IF($A28&lt;&gt;"",E28/$B28*100,"")</f>
        <v/>
      </c>
      <c r="G28" s="131"/>
      <c r="H28" s="190"/>
      <c r="I28" s="188"/>
      <c r="J28" s="187" t="str">
        <f>IF($A28&lt;&gt;"",H28/$B28*100,"")</f>
        <v/>
      </c>
      <c r="K28" s="131"/>
      <c r="L28" s="190"/>
      <c r="M28" s="131"/>
      <c r="N28" s="187" t="str">
        <f>IF($A28&lt;&gt;"",L28/$B28*100,"")</f>
        <v/>
      </c>
      <c r="O28" s="131"/>
      <c r="P28" s="190"/>
      <c r="Q28" s="188"/>
      <c r="R28" s="187" t="str">
        <f>IF($A28&lt;&gt;"",P28/$B28*100,"")</f>
        <v/>
      </c>
      <c r="S28" s="131"/>
      <c r="T28" s="190"/>
      <c r="U28" s="188"/>
      <c r="V28" s="187" t="str">
        <f>IF($A28&lt;&gt;"",T28/$B28*100,"")</f>
        <v/>
      </c>
      <c r="X28" s="191"/>
    </row>
    <row r="29" spans="1:24" ht="19.899999999999999" customHeight="1" x14ac:dyDescent="0.2">
      <c r="A29" s="7" t="s">
        <v>416</v>
      </c>
      <c r="B29" s="19">
        <f>E29+H29+L29+P29+T29</f>
        <v>4900</v>
      </c>
      <c r="C29" s="24">
        <f>IF(A29&lt;&gt;0,B29/$B$11*100,"")</f>
        <v>1.3736186722433716</v>
      </c>
      <c r="E29" s="189">
        <v>2192</v>
      </c>
      <c r="F29" s="187">
        <f>IF($A29&lt;&gt;"",E29/$B29*100,"")</f>
        <v>44.734693877551017</v>
      </c>
      <c r="G29" s="131"/>
      <c r="H29" s="189">
        <v>913</v>
      </c>
      <c r="I29" s="188"/>
      <c r="J29" s="187">
        <f>IF($A29&lt;&gt;"",H29/$B29*100,"")</f>
        <v>18.632653061224492</v>
      </c>
      <c r="K29" s="131"/>
      <c r="L29" s="189">
        <v>100</v>
      </c>
      <c r="M29" s="131"/>
      <c r="N29" s="187">
        <f>IF($A29&lt;&gt;"",L29/$B29*100,"")</f>
        <v>2.0408163265306123</v>
      </c>
      <c r="O29" s="131"/>
      <c r="P29" s="190">
        <v>0</v>
      </c>
      <c r="Q29" s="188"/>
      <c r="R29" s="187">
        <f>IF($A29&lt;&gt;"",P29/$B29*100,"")</f>
        <v>0</v>
      </c>
      <c r="S29" s="131"/>
      <c r="T29" s="189">
        <v>1695</v>
      </c>
      <c r="U29" s="188"/>
      <c r="V29" s="187">
        <f>IF($A29&lt;&gt;"",T29/$B29*100,"")</f>
        <v>34.591836734693878</v>
      </c>
      <c r="X29" s="186"/>
    </row>
    <row r="30" spans="1:24" ht="13.5" customHeight="1" x14ac:dyDescent="0.2">
      <c r="A30" s="192"/>
      <c r="B30" s="19">
        <f>E30+H30+L30+P30+T30</f>
        <v>0</v>
      </c>
      <c r="C30" s="24" t="str">
        <f>IF(A30&lt;&gt;0,B30/$B$11*100,"")</f>
        <v/>
      </c>
      <c r="E30" s="189"/>
      <c r="F30" s="187" t="str">
        <f>IF($A30&lt;&gt;"",E30/$B30*100,"")</f>
        <v/>
      </c>
      <c r="G30" s="131"/>
      <c r="H30" s="190"/>
      <c r="I30" s="188"/>
      <c r="J30" s="187" t="str">
        <f>IF($A30&lt;&gt;"",H30/$B30*100,"")</f>
        <v/>
      </c>
      <c r="K30" s="131"/>
      <c r="L30" s="190"/>
      <c r="M30" s="131"/>
      <c r="N30" s="187" t="str">
        <f>IF($A30&lt;&gt;"",L30/$B30*100,"")</f>
        <v/>
      </c>
      <c r="O30" s="131"/>
      <c r="P30" s="190"/>
      <c r="Q30" s="188"/>
      <c r="R30" s="187" t="str">
        <f>IF($A30&lt;&gt;"",P30/$B30*100,"")</f>
        <v/>
      </c>
      <c r="S30" s="131"/>
      <c r="T30" s="190"/>
      <c r="U30" s="188"/>
      <c r="V30" s="187" t="str">
        <f>IF($A30&lt;&gt;"",T30/$B30*100,"")</f>
        <v/>
      </c>
      <c r="X30" s="191"/>
    </row>
    <row r="31" spans="1:24" ht="19.899999999999999" customHeight="1" x14ac:dyDescent="0.2">
      <c r="A31" s="7" t="s">
        <v>415</v>
      </c>
      <c r="B31" s="19">
        <f>E31+H31+L31+P31+T31</f>
        <v>880</v>
      </c>
      <c r="C31" s="24">
        <f>IF(A31&lt;&gt;0,B31/$B$11*100,"")</f>
        <v>0.24669070032125856</v>
      </c>
      <c r="E31" s="189">
        <v>326</v>
      </c>
      <c r="F31" s="187">
        <f>IF($A31&lt;&gt;"",E31/$B31*100,"")</f>
        <v>37.045454545454547</v>
      </c>
      <c r="G31" s="131"/>
      <c r="H31" s="189">
        <v>283</v>
      </c>
      <c r="I31" s="188"/>
      <c r="J31" s="187">
        <f>IF($A31&lt;&gt;"",H31/$B31*100,"")</f>
        <v>32.159090909090907</v>
      </c>
      <c r="K31" s="131"/>
      <c r="L31" s="189">
        <v>0</v>
      </c>
      <c r="M31" s="131"/>
      <c r="N31" s="187">
        <f>IF($A31&lt;&gt;"",L31/$B31*100,"")</f>
        <v>0</v>
      </c>
      <c r="O31" s="131"/>
      <c r="P31" s="190">
        <v>0</v>
      </c>
      <c r="Q31" s="188"/>
      <c r="R31" s="187">
        <f>IF($A31&lt;&gt;"",P31/$B31*100,"")</f>
        <v>0</v>
      </c>
      <c r="S31" s="131"/>
      <c r="T31" s="189">
        <v>271</v>
      </c>
      <c r="U31" s="188"/>
      <c r="V31" s="187">
        <f>IF($A31&lt;&gt;"",T31/$B31*100,"")</f>
        <v>30.795454545454547</v>
      </c>
      <c r="X31" s="186"/>
    </row>
    <row r="32" spans="1:24" ht="13.5" customHeight="1" x14ac:dyDescent="0.2">
      <c r="B32" s="19">
        <f>E32+H32+L32+P32+T32</f>
        <v>0</v>
      </c>
      <c r="C32" s="24" t="str">
        <f>IF(A32&lt;&gt;0,B32/$B$11*100,"")</f>
        <v/>
      </c>
      <c r="E32" s="189"/>
      <c r="F32" s="187" t="str">
        <f>IF($A32&lt;&gt;"",E32/$B32*100,"")</f>
        <v/>
      </c>
      <c r="G32" s="131"/>
      <c r="H32" s="190"/>
      <c r="I32" s="188"/>
      <c r="J32" s="187" t="str">
        <f>IF($A32&lt;&gt;"",H32/$B32*100,"")</f>
        <v/>
      </c>
      <c r="K32" s="131"/>
      <c r="L32" s="190"/>
      <c r="M32" s="131"/>
      <c r="N32" s="187" t="str">
        <f>IF($A32&lt;&gt;"",L32/$B32*100,"")</f>
        <v/>
      </c>
      <c r="O32" s="131"/>
      <c r="P32" s="190"/>
      <c r="Q32" s="188"/>
      <c r="R32" s="187" t="str">
        <f>IF($A32&lt;&gt;"",P32/$B32*100,"")</f>
        <v/>
      </c>
      <c r="S32" s="131"/>
      <c r="T32" s="190"/>
      <c r="U32" s="188"/>
      <c r="V32" s="187" t="str">
        <f>IF($A32&lt;&gt;"",T32/$B32*100,"")</f>
        <v/>
      </c>
      <c r="X32" s="186"/>
    </row>
    <row r="33" spans="1:24" ht="19.899999999999999" customHeight="1" x14ac:dyDescent="0.2">
      <c r="A33" s="7" t="s">
        <v>414</v>
      </c>
      <c r="B33" s="19">
        <f>E33+H33+L33+P33+T33</f>
        <v>1009</v>
      </c>
      <c r="C33" s="24">
        <f>IF(A33&lt;&gt;0,B33/$B$11*100,"")</f>
        <v>0.28285331434562488</v>
      </c>
      <c r="E33" s="189">
        <v>700</v>
      </c>
      <c r="F33" s="187">
        <f>IF($A33&lt;&gt;"",E33/$B33*100,"")</f>
        <v>69.37561942517344</v>
      </c>
      <c r="G33" s="131"/>
      <c r="H33" s="189">
        <v>50</v>
      </c>
      <c r="I33" s="188"/>
      <c r="J33" s="187">
        <f>IF($A33&lt;&gt;"",H33/$B33*100,"")</f>
        <v>4.9554013875123886</v>
      </c>
      <c r="K33" s="131"/>
      <c r="L33" s="189">
        <v>109</v>
      </c>
      <c r="M33" s="131"/>
      <c r="N33" s="187">
        <f>IF($A33&lt;&gt;"",L33/$B33*100,"")</f>
        <v>10.802775024777008</v>
      </c>
      <c r="O33" s="131"/>
      <c r="P33" s="189">
        <v>0</v>
      </c>
      <c r="Q33" s="188"/>
      <c r="R33" s="187">
        <f>IF($A33&lt;&gt;"",P33/$B33*100,"")</f>
        <v>0</v>
      </c>
      <c r="S33" s="131"/>
      <c r="T33" s="189">
        <v>150</v>
      </c>
      <c r="U33" s="188"/>
      <c r="V33" s="187">
        <f>IF($A33&lt;&gt;"",T33/$B33*100,"")</f>
        <v>14.866204162537166</v>
      </c>
      <c r="X33" s="186"/>
    </row>
    <row r="34" spans="1:24" ht="13.5" customHeight="1" x14ac:dyDescent="0.2">
      <c r="B34" s="19">
        <f>E34+H34+L34+P34+T34</f>
        <v>0</v>
      </c>
      <c r="C34" s="24" t="str">
        <f>IF(A34&lt;&gt;0,B34/$B$11*100,"")</f>
        <v/>
      </c>
      <c r="E34" s="189"/>
      <c r="F34" s="187" t="str">
        <f>IF($A34&lt;&gt;"",E34/$B34*100,"")</f>
        <v/>
      </c>
      <c r="G34" s="131"/>
      <c r="H34" s="190"/>
      <c r="I34" s="188"/>
      <c r="J34" s="187" t="str">
        <f>IF($A34&lt;&gt;"",H34/$B34*100,"")</f>
        <v/>
      </c>
      <c r="K34" s="131"/>
      <c r="L34" s="190"/>
      <c r="M34" s="131"/>
      <c r="N34" s="187" t="str">
        <f>IF($A34&lt;&gt;"",L34/$B34*100,"")</f>
        <v/>
      </c>
      <c r="O34" s="131"/>
      <c r="P34" s="190"/>
      <c r="Q34" s="188"/>
      <c r="R34" s="187" t="str">
        <f>IF($A34&lt;&gt;"",P34/$B34*100,"")</f>
        <v/>
      </c>
      <c r="S34" s="131"/>
      <c r="T34" s="190"/>
      <c r="U34" s="188"/>
      <c r="V34" s="187" t="str">
        <f>IF($A34&lt;&gt;"",T34/$B34*100,"")</f>
        <v/>
      </c>
      <c r="X34" s="186"/>
    </row>
    <row r="35" spans="1:24" ht="19.899999999999999" customHeight="1" x14ac:dyDescent="0.2">
      <c r="A35" s="7" t="s">
        <v>413</v>
      </c>
      <c r="B35" s="19">
        <f>E35+H35+L35+P35+T35</f>
        <v>3633</v>
      </c>
      <c r="C35" s="24">
        <f>IF(A35&lt;&gt;0,B35/$B$11*100,"")</f>
        <v>1.0184401298490142</v>
      </c>
      <c r="E35" s="189">
        <v>385</v>
      </c>
      <c r="F35" s="187">
        <f>IF($A35&lt;&gt;"",E35/$B35*100,"")</f>
        <v>10.597302504816955</v>
      </c>
      <c r="G35" s="131"/>
      <c r="H35" s="189">
        <v>2062</v>
      </c>
      <c r="I35" s="188"/>
      <c r="J35" s="187">
        <f>IF($A35&lt;&gt;"",H35/$B35*100,"")</f>
        <v>56.757500688136531</v>
      </c>
      <c r="K35" s="131"/>
      <c r="L35" s="189">
        <v>0</v>
      </c>
      <c r="M35" s="131"/>
      <c r="N35" s="187">
        <f>IF($A35&lt;&gt;"",L35/$B35*100,"")</f>
        <v>0</v>
      </c>
      <c r="O35" s="131"/>
      <c r="P35" s="190">
        <v>0</v>
      </c>
      <c r="Q35" s="188"/>
      <c r="R35" s="187">
        <f>IF($A35&lt;&gt;"",P35/$B35*100,"")</f>
        <v>0</v>
      </c>
      <c r="S35" s="131"/>
      <c r="T35" s="189">
        <v>1186</v>
      </c>
      <c r="U35" s="188"/>
      <c r="V35" s="187">
        <f>IF($A35&lt;&gt;"",T35/$B35*100,"")</f>
        <v>32.645196807046517</v>
      </c>
      <c r="X35" s="186"/>
    </row>
    <row r="36" spans="1:24" ht="13.5" customHeight="1" x14ac:dyDescent="0.2">
      <c r="B36" s="19">
        <f>E36+H36+L36+P36+T36</f>
        <v>0</v>
      </c>
      <c r="C36" s="24"/>
      <c r="E36" s="189"/>
      <c r="F36" s="188"/>
      <c r="G36" s="131"/>
      <c r="H36" s="190"/>
      <c r="I36" s="188"/>
      <c r="J36" s="187" t="str">
        <f>IF($A36&lt;&gt;"",H36/$B36*100,"")</f>
        <v/>
      </c>
      <c r="K36" s="131"/>
      <c r="L36" s="190"/>
      <c r="M36" s="131"/>
      <c r="N36" s="187" t="str">
        <f>IF($A36&lt;&gt;"",L36/$B36*100,"")</f>
        <v/>
      </c>
      <c r="O36" s="131"/>
      <c r="P36" s="190"/>
      <c r="Q36" s="188"/>
      <c r="R36" s="187" t="str">
        <f>IF($A36&lt;&gt;"",P36/$B36*100,"")</f>
        <v/>
      </c>
      <c r="S36" s="131"/>
      <c r="T36" s="190"/>
      <c r="U36" s="188"/>
      <c r="V36" s="187" t="str">
        <f>IF($A36&lt;&gt;"",T36/$B36*100,"")</f>
        <v/>
      </c>
      <c r="X36" s="186"/>
    </row>
    <row r="37" spans="1:24" ht="16.5" customHeight="1" x14ac:dyDescent="0.2">
      <c r="A37" s="7" t="s">
        <v>412</v>
      </c>
      <c r="B37" s="19">
        <f>E37+H37+L37+P37+T37</f>
        <v>102</v>
      </c>
      <c r="C37" s="24">
        <f>IF(A37&lt;&gt;0,B37/$B$11*100,"")</f>
        <v>2.859369480996406E-2</v>
      </c>
      <c r="E37" s="189">
        <v>75</v>
      </c>
      <c r="F37" s="187">
        <f>IF($A37&lt;&gt;"",E37/$B37*100,"")</f>
        <v>73.529411764705884</v>
      </c>
      <c r="G37" s="131"/>
      <c r="H37" s="190">
        <v>0</v>
      </c>
      <c r="I37" s="188"/>
      <c r="J37" s="187">
        <f>IF($A37&lt;&gt;"",H37/$B37*100,"")</f>
        <v>0</v>
      </c>
      <c r="K37" s="131"/>
      <c r="L37" s="190">
        <v>0</v>
      </c>
      <c r="M37" s="131"/>
      <c r="N37" s="187">
        <f>IF($A37&lt;&gt;"",L37/$B37*100,"")</f>
        <v>0</v>
      </c>
      <c r="O37" s="131"/>
      <c r="P37" s="190">
        <v>0</v>
      </c>
      <c r="Q37" s="188"/>
      <c r="R37" s="188">
        <f>IF($A37&lt;&gt;"",P37/$B37*100,"")</f>
        <v>0</v>
      </c>
      <c r="S37" s="188"/>
      <c r="T37" s="189">
        <v>27</v>
      </c>
      <c r="U37" s="188"/>
      <c r="V37" s="187">
        <f>IF($A37&lt;&gt;"",T37/$B37*100,"")</f>
        <v>26.47058823529412</v>
      </c>
      <c r="X37" s="186"/>
    </row>
    <row r="38" spans="1:24" ht="13.5" customHeight="1" thickBot="1" x14ac:dyDescent="0.25">
      <c r="P38" s="19"/>
      <c r="Q38" s="19"/>
      <c r="T38" s="19"/>
      <c r="U38" s="19"/>
    </row>
    <row r="39" spans="1:24" x14ac:dyDescent="0.2">
      <c r="A39" s="36"/>
      <c r="B39" s="185"/>
      <c r="C39" s="36"/>
      <c r="D39" s="36"/>
      <c r="E39" s="185"/>
      <c r="F39" s="36"/>
      <c r="G39" s="36"/>
      <c r="H39" s="185"/>
      <c r="I39" s="185"/>
      <c r="J39" s="36"/>
      <c r="K39" s="36"/>
      <c r="L39" s="185"/>
      <c r="M39" s="36"/>
      <c r="N39" s="36"/>
      <c r="O39" s="36"/>
      <c r="P39" s="185"/>
      <c r="Q39" s="185"/>
      <c r="R39" s="36"/>
      <c r="S39" s="36"/>
      <c r="T39" s="185"/>
      <c r="U39" s="185"/>
      <c r="V39" s="36"/>
      <c r="W39" s="36"/>
    </row>
    <row r="40" spans="1:24" ht="14.25" x14ac:dyDescent="0.2">
      <c r="A40" s="96" t="s">
        <v>411</v>
      </c>
      <c r="B40" s="96"/>
      <c r="C40" s="96"/>
      <c r="D40" s="96"/>
      <c r="E40" s="96"/>
      <c r="F40" s="96"/>
      <c r="G40" s="96"/>
      <c r="H40" s="96"/>
      <c r="I40" s="96"/>
      <c r="J40" s="96"/>
      <c r="K40" s="96"/>
      <c r="L40" s="96"/>
      <c r="M40" s="96"/>
      <c r="N40" s="96"/>
      <c r="O40" s="96"/>
      <c r="P40" s="96"/>
      <c r="Q40" s="96"/>
      <c r="R40" s="96"/>
      <c r="S40" s="96"/>
      <c r="T40" s="96"/>
      <c r="U40" s="96"/>
      <c r="V40" s="96"/>
    </row>
    <row r="41" spans="1:24" ht="14.25" x14ac:dyDescent="0.2">
      <c r="A41" s="181" t="s">
        <v>410</v>
      </c>
      <c r="B41" s="181"/>
      <c r="C41" s="181"/>
      <c r="D41" s="181"/>
      <c r="E41" s="181"/>
      <c r="F41" s="181"/>
      <c r="G41" s="181"/>
      <c r="H41" s="181"/>
      <c r="I41" s="181"/>
      <c r="J41" s="181"/>
      <c r="K41" s="181"/>
      <c r="L41" s="181"/>
      <c r="M41" s="181"/>
      <c r="N41" s="181"/>
      <c r="O41" s="181"/>
      <c r="P41" s="181"/>
      <c r="Q41" s="181"/>
      <c r="R41" s="181"/>
      <c r="S41" s="181"/>
      <c r="T41" s="181"/>
      <c r="U41" s="181"/>
      <c r="V41" s="181"/>
    </row>
    <row r="42" spans="1:24" ht="27.75" customHeight="1" x14ac:dyDescent="0.2">
      <c r="A42" s="184" t="s">
        <v>409</v>
      </c>
      <c r="B42" s="184"/>
      <c r="C42" s="184"/>
      <c r="D42" s="184"/>
      <c r="E42" s="184"/>
      <c r="F42" s="184"/>
      <c r="G42" s="184"/>
      <c r="H42" s="184"/>
      <c r="I42" s="184"/>
      <c r="J42" s="184"/>
      <c r="K42" s="184"/>
      <c r="L42" s="184"/>
      <c r="M42" s="184"/>
      <c r="N42" s="184"/>
      <c r="O42" s="184"/>
      <c r="P42" s="184"/>
      <c r="Q42" s="184"/>
      <c r="R42" s="184"/>
      <c r="S42" s="184"/>
      <c r="T42" s="184"/>
      <c r="U42" s="184"/>
      <c r="V42" s="184"/>
    </row>
    <row r="43" spans="1:24" ht="31.9" customHeight="1" x14ac:dyDescent="0.2">
      <c r="A43" s="96" t="s">
        <v>408</v>
      </c>
      <c r="B43" s="96"/>
      <c r="C43" s="96"/>
      <c r="D43" s="96"/>
      <c r="E43" s="96"/>
      <c r="F43" s="96"/>
      <c r="G43" s="96"/>
      <c r="H43" s="96"/>
      <c r="I43" s="96"/>
      <c r="J43" s="96"/>
      <c r="K43" s="96"/>
      <c r="L43" s="96"/>
      <c r="M43" s="96"/>
      <c r="N43" s="96"/>
      <c r="O43" s="96"/>
      <c r="P43" s="96"/>
      <c r="Q43" s="96"/>
      <c r="R43" s="96"/>
      <c r="S43" s="96"/>
      <c r="T43" s="96"/>
      <c r="U43" s="96"/>
      <c r="V43" s="96"/>
    </row>
    <row r="44" spans="1:24" ht="14.25" x14ac:dyDescent="0.2">
      <c r="A44" s="21" t="s">
        <v>407</v>
      </c>
    </row>
    <row r="45" spans="1:24" ht="14.25" x14ac:dyDescent="0.2">
      <c r="A45" s="21" t="s">
        <v>406</v>
      </c>
    </row>
    <row r="47" spans="1:24" x14ac:dyDescent="0.2">
      <c r="A47" s="7" t="s">
        <v>405</v>
      </c>
    </row>
    <row r="48" spans="1:24" x14ac:dyDescent="0.2">
      <c r="A48" s="7" t="s">
        <v>404</v>
      </c>
    </row>
    <row r="52" spans="6:6" x14ac:dyDescent="0.2">
      <c r="F52" s="7" t="s">
        <v>403</v>
      </c>
    </row>
  </sheetData>
  <mergeCells count="9">
    <mergeCell ref="A43:V43"/>
    <mergeCell ref="T7:V7"/>
    <mergeCell ref="E7:F7"/>
    <mergeCell ref="H7:J7"/>
    <mergeCell ref="L7:N7"/>
    <mergeCell ref="P7:R7"/>
    <mergeCell ref="A42:V42"/>
    <mergeCell ref="A40:V40"/>
    <mergeCell ref="A41:V41"/>
  </mergeCells>
  <printOptions horizontalCentered="1" verticalCentered="1"/>
  <pageMargins left="0" right="0" top="0" bottom="0" header="0" footer="0"/>
  <pageSetup scale="70" orientation="landscape"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F8D0B-3083-4235-A889-1382E6E1C5FD}">
  <dimension ref="A1:T92"/>
  <sheetViews>
    <sheetView showZeros="0" zoomScale="120" workbookViewId="0">
      <selection activeCell="A2" sqref="A2"/>
    </sheetView>
  </sheetViews>
  <sheetFormatPr baseColWidth="10" defaultColWidth="8.85546875" defaultRowHeight="15" x14ac:dyDescent="0.2"/>
  <cols>
    <col min="1" max="1" width="30.140625" style="90" customWidth="1"/>
    <col min="2" max="2" width="2.5703125" style="7" customWidth="1"/>
    <col min="3" max="4" width="8.85546875" style="7"/>
    <col min="5" max="5" width="2.85546875" style="7" customWidth="1"/>
    <col min="6" max="7" width="8.85546875" style="7"/>
    <col min="8" max="8" width="2.85546875" style="7" customWidth="1"/>
    <col min="9" max="10" width="8.85546875" style="7"/>
    <col min="11" max="11" width="2.5703125" style="7" customWidth="1"/>
    <col min="12" max="13" width="8.85546875" style="7"/>
    <col min="14" max="14" width="2.42578125" style="7" customWidth="1"/>
    <col min="15" max="16" width="8.85546875" style="7"/>
    <col min="17" max="17" width="2.42578125" style="7" customWidth="1"/>
    <col min="18" max="19" width="8.85546875" style="7"/>
    <col min="20" max="20" width="2.28515625" style="7" customWidth="1"/>
    <col min="21" max="16384" width="8.85546875" style="7"/>
  </cols>
  <sheetData>
    <row r="1" spans="1:20" x14ac:dyDescent="0.2">
      <c r="A1" s="90" t="s">
        <v>281</v>
      </c>
    </row>
    <row r="2" spans="1:20" x14ac:dyDescent="0.2">
      <c r="A2" s="90" t="s">
        <v>436</v>
      </c>
    </row>
    <row r="3" spans="1:20" ht="12.75" x14ac:dyDescent="0.2">
      <c r="A3" s="7"/>
    </row>
    <row r="4" spans="1:20" x14ac:dyDescent="0.2">
      <c r="A4" s="90" t="s">
        <v>452</v>
      </c>
    </row>
    <row r="5" spans="1:20" ht="15.75" thickBot="1" x14ac:dyDescent="0.25"/>
    <row r="6" spans="1:20" ht="20.100000000000001" customHeight="1" x14ac:dyDescent="0.2">
      <c r="A6" s="98"/>
      <c r="B6" s="36"/>
      <c r="C6" s="36"/>
      <c r="D6" s="36"/>
      <c r="E6" s="36"/>
      <c r="F6" s="36"/>
      <c r="G6" s="36"/>
      <c r="H6" s="36"/>
      <c r="I6" s="36"/>
      <c r="J6" s="36"/>
      <c r="K6" s="36"/>
      <c r="L6" s="36"/>
      <c r="M6" s="36"/>
      <c r="N6" s="36"/>
      <c r="O6" s="36"/>
      <c r="P6" s="36"/>
      <c r="Q6" s="36"/>
      <c r="R6" s="36"/>
      <c r="S6" s="36"/>
      <c r="T6" s="36"/>
    </row>
    <row r="7" spans="1:20" ht="20.100000000000001" customHeight="1" x14ac:dyDescent="0.2">
      <c r="A7" s="103" t="s">
        <v>451</v>
      </c>
      <c r="C7" s="200">
        <v>2015</v>
      </c>
      <c r="D7" s="200"/>
      <c r="F7" s="200">
        <v>2016</v>
      </c>
      <c r="G7" s="200"/>
      <c r="I7" s="200">
        <v>2017</v>
      </c>
      <c r="J7" s="200"/>
      <c r="L7" s="200">
        <v>2018</v>
      </c>
      <c r="M7" s="200"/>
      <c r="O7" s="200">
        <v>2019</v>
      </c>
      <c r="P7" s="200"/>
      <c r="R7" s="200">
        <v>2020</v>
      </c>
      <c r="S7" s="200"/>
    </row>
    <row r="8" spans="1:20" ht="20.100000000000001" customHeight="1" x14ac:dyDescent="0.2">
      <c r="A8" s="90" t="s">
        <v>450</v>
      </c>
      <c r="C8" s="199" t="s">
        <v>449</v>
      </c>
      <c r="D8" s="199" t="s">
        <v>105</v>
      </c>
      <c r="F8" s="199" t="s">
        <v>449</v>
      </c>
      <c r="G8" s="199" t="s">
        <v>105</v>
      </c>
      <c r="I8" s="199" t="s">
        <v>449</v>
      </c>
      <c r="J8" s="199" t="s">
        <v>105</v>
      </c>
      <c r="L8" s="199" t="s">
        <v>449</v>
      </c>
      <c r="M8" s="199" t="s">
        <v>105</v>
      </c>
      <c r="O8" s="199" t="s">
        <v>449</v>
      </c>
      <c r="P8" s="199" t="s">
        <v>105</v>
      </c>
      <c r="R8" s="199" t="s">
        <v>449</v>
      </c>
      <c r="S8" s="199" t="s">
        <v>105</v>
      </c>
    </row>
    <row r="9" spans="1:20" ht="20.100000000000001" customHeight="1" thickBot="1" x14ac:dyDescent="0.25">
      <c r="A9" s="101"/>
      <c r="C9" s="23"/>
      <c r="D9" s="23"/>
      <c r="F9" s="23"/>
      <c r="G9" s="23"/>
      <c r="I9" s="23"/>
      <c r="J9" s="23"/>
      <c r="L9" s="23"/>
      <c r="M9" s="23"/>
      <c r="O9" s="23"/>
      <c r="P9" s="23"/>
      <c r="R9" s="23"/>
      <c r="S9" s="23"/>
    </row>
    <row r="10" spans="1:20" ht="20.100000000000001" customHeight="1" x14ac:dyDescent="0.2">
      <c r="B10" s="36"/>
      <c r="E10" s="36"/>
      <c r="H10" s="36"/>
      <c r="K10" s="36"/>
      <c r="N10" s="36"/>
      <c r="Q10" s="36"/>
      <c r="T10" s="36"/>
    </row>
    <row r="11" spans="1:20" ht="20.100000000000001" customHeight="1" x14ac:dyDescent="0.25">
      <c r="A11" s="173" t="s">
        <v>107</v>
      </c>
      <c r="C11" s="198">
        <f>SUM(C13:C21)</f>
        <v>707045</v>
      </c>
      <c r="D11" s="196">
        <f>SUM(D13:D21)</f>
        <v>100</v>
      </c>
      <c r="F11" s="198">
        <f>SUM(F13:F21)</f>
        <v>591161</v>
      </c>
      <c r="G11" s="196">
        <f>SUM(G13:G21)</f>
        <v>99.999999999999986</v>
      </c>
      <c r="I11" s="198">
        <f>SUM(I13:I21)</f>
        <v>538659</v>
      </c>
      <c r="J11" s="196">
        <f>SUM(J13:J21)</f>
        <v>100</v>
      </c>
      <c r="L11" s="198">
        <f>SUM(L13:L21)</f>
        <v>503788</v>
      </c>
      <c r="M11" s="196">
        <f>SUM(M13:M21)</f>
        <v>99.999999999999986</v>
      </c>
      <c r="O11" s="198">
        <f>SUM(O13:O21)</f>
        <v>592413</v>
      </c>
      <c r="P11" s="196">
        <f>SUM(P13:P21)</f>
        <v>99.999999999999986</v>
      </c>
      <c r="R11" s="198">
        <f>SUM(R13:R21)</f>
        <v>356722</v>
      </c>
      <c r="S11" s="196">
        <f>SUM(S13:S21)</f>
        <v>100</v>
      </c>
    </row>
    <row r="12" spans="1:20" ht="20.100000000000001" customHeight="1" x14ac:dyDescent="0.2">
      <c r="C12" s="9"/>
      <c r="D12" s="196"/>
      <c r="F12" s="9"/>
      <c r="G12" s="196"/>
      <c r="I12" s="9"/>
      <c r="J12" s="196"/>
      <c r="L12" s="9"/>
      <c r="M12" s="196"/>
      <c r="O12" s="9"/>
      <c r="P12" s="196"/>
      <c r="R12" s="9"/>
      <c r="S12" s="196"/>
    </row>
    <row r="13" spans="1:20" ht="20.100000000000001" customHeight="1" x14ac:dyDescent="0.2">
      <c r="A13" s="90" t="s">
        <v>448</v>
      </c>
      <c r="C13" s="197">
        <v>294230</v>
      </c>
      <c r="D13" s="196">
        <f>IF($A13&lt;&gt;"",C13/C$11*100,"")</f>
        <v>41.614041539081668</v>
      </c>
      <c r="F13" s="197">
        <v>224350</v>
      </c>
      <c r="G13" s="196">
        <f>IF($A13&lt;&gt;"",F13/F$11*100,"")</f>
        <v>37.950744382663942</v>
      </c>
      <c r="I13" s="197">
        <v>202285</v>
      </c>
      <c r="J13" s="196">
        <f>IF($A13&lt;&gt;"",I13/I$11*100,"")</f>
        <v>37.553442901724466</v>
      </c>
      <c r="L13" s="197">
        <v>200904</v>
      </c>
      <c r="M13" s="196">
        <f>IF($A13&lt;&gt;"",L13/L$11*100,"")</f>
        <v>39.878679126934344</v>
      </c>
      <c r="O13" s="197">
        <v>200944</v>
      </c>
      <c r="P13" s="196">
        <f>IF($A13&lt;&gt;"",O13/O$11*100,"")</f>
        <v>33.919579752638782</v>
      </c>
      <c r="R13" s="197">
        <v>67186</v>
      </c>
      <c r="S13" s="196">
        <f>IF($A13&lt;&gt;"",R13/R$11*100,"")</f>
        <v>18.834274308845544</v>
      </c>
    </row>
    <row r="14" spans="1:20" ht="20.100000000000001" customHeight="1" x14ac:dyDescent="0.2">
      <c r="C14" s="197"/>
      <c r="D14" s="196" t="str">
        <f>IF($A14&lt;&gt;"",C14/C$11*100,"")</f>
        <v/>
      </c>
      <c r="F14" s="197"/>
      <c r="G14" s="196" t="str">
        <f>IF($A14&lt;&gt;"",F14/F$11*100,"")</f>
        <v/>
      </c>
      <c r="I14" s="197"/>
      <c r="J14" s="196" t="str">
        <f>IF($A14&lt;&gt;"",I14/I$11*100,"")</f>
        <v/>
      </c>
      <c r="L14" s="197"/>
      <c r="M14" s="196" t="str">
        <f>IF($A14&lt;&gt;"",L14/L$11*100,"")</f>
        <v/>
      </c>
      <c r="O14" s="197"/>
      <c r="P14" s="196" t="str">
        <f>IF($A14&lt;&gt;"",O14/O$11*100,"")</f>
        <v/>
      </c>
      <c r="R14" s="197"/>
      <c r="S14" s="196" t="str">
        <f>IF($A14&lt;&gt;"",R14/R$11*100,"")</f>
        <v/>
      </c>
    </row>
    <row r="15" spans="1:20" ht="20.100000000000001" customHeight="1" x14ac:dyDescent="0.2">
      <c r="A15" s="90" t="s">
        <v>447</v>
      </c>
      <c r="C15" s="197">
        <v>137725</v>
      </c>
      <c r="D15" s="196">
        <f>IF($A15&lt;&gt;"",C15/C$11*100,"")</f>
        <v>19.478958199265957</v>
      </c>
      <c r="F15" s="197">
        <v>116212</v>
      </c>
      <c r="G15" s="196">
        <f>IF($A15&lt;&gt;"",F15/F$11*100,"")</f>
        <v>19.658265683967649</v>
      </c>
      <c r="I15" s="197">
        <v>105815</v>
      </c>
      <c r="J15" s="196">
        <f>IF($A15&lt;&gt;"",I15/I$11*100,"")</f>
        <v>19.644153351192497</v>
      </c>
      <c r="L15" s="197">
        <v>100560</v>
      </c>
      <c r="M15" s="196">
        <f>IF($A15&lt;&gt;"",L15/L$11*100,"")</f>
        <v>19.960777152294217</v>
      </c>
      <c r="O15" s="197">
        <v>83106</v>
      </c>
      <c r="P15" s="196">
        <f>IF($A15&lt;&gt;"",O15/O$11*100,"")</f>
        <v>14.028388978634837</v>
      </c>
      <c r="R15" s="197">
        <v>48406</v>
      </c>
      <c r="S15" s="196">
        <f>IF($A15&lt;&gt;"",R15/R$11*100,"")</f>
        <v>13.569670499716866</v>
      </c>
    </row>
    <row r="16" spans="1:20" ht="20.100000000000001" customHeight="1" x14ac:dyDescent="0.2">
      <c r="C16" s="197"/>
      <c r="D16" s="196" t="str">
        <f>IF($A16&lt;&gt;"",C16/C$11*100,"")</f>
        <v/>
      </c>
      <c r="F16" s="197"/>
      <c r="G16" s="196" t="str">
        <f>IF($A16&lt;&gt;"",F16/F$11*100,"")</f>
        <v/>
      </c>
      <c r="I16" s="197"/>
      <c r="J16" s="196" t="str">
        <f>IF($A16&lt;&gt;"",I16/I$11*100,"")</f>
        <v/>
      </c>
      <c r="L16" s="197"/>
      <c r="M16" s="196" t="str">
        <f>IF($A16&lt;&gt;"",L16/L$11*100,"")</f>
        <v/>
      </c>
      <c r="O16" s="197"/>
      <c r="P16" s="196" t="str">
        <f>IF($A16&lt;&gt;"",O16/O$11*100,"")</f>
        <v/>
      </c>
      <c r="R16" s="197"/>
      <c r="S16" s="196" t="str">
        <f>IF($A16&lt;&gt;"",R16/R$11*100,"")</f>
        <v/>
      </c>
    </row>
    <row r="17" spans="1:20" ht="20.100000000000001" customHeight="1" x14ac:dyDescent="0.2">
      <c r="A17" s="90" t="s">
        <v>446</v>
      </c>
      <c r="C17" s="197">
        <v>154745</v>
      </c>
      <c r="D17" s="196">
        <f>IF($A17&lt;&gt;"",C17/C$11*100,"")</f>
        <v>21.886160003960146</v>
      </c>
      <c r="F17" s="197">
        <v>113740</v>
      </c>
      <c r="G17" s="196">
        <f>IF($A17&lt;&gt;"",F17/F$11*100,"")</f>
        <v>19.240105487337626</v>
      </c>
      <c r="I17" s="197">
        <v>122179</v>
      </c>
      <c r="J17" s="196">
        <f>IF($A17&lt;&gt;"",I17/I$11*100,"")</f>
        <v>22.682067875966055</v>
      </c>
      <c r="L17" s="197">
        <v>98806</v>
      </c>
      <c r="M17" s="196">
        <f>IF($A17&lt;&gt;"",L17/L$11*100,"")</f>
        <v>19.612614830047558</v>
      </c>
      <c r="O17" s="197">
        <v>199209</v>
      </c>
      <c r="P17" s="196">
        <f>IF($A17&lt;&gt;"",O17/O$11*100,"")</f>
        <v>33.626709744722014</v>
      </c>
      <c r="R17" s="197">
        <v>11277</v>
      </c>
      <c r="S17" s="196">
        <f>IF($A17&lt;&gt;"",R17/R$11*100,"")</f>
        <v>3.1612852585486739</v>
      </c>
    </row>
    <row r="18" spans="1:20" ht="20.100000000000001" customHeight="1" x14ac:dyDescent="0.2">
      <c r="C18" s="197"/>
      <c r="D18" s="196" t="str">
        <f>IF($A18&lt;&gt;"",C18/C$11*100,"")</f>
        <v/>
      </c>
      <c r="F18" s="197"/>
      <c r="G18" s="196" t="str">
        <f>IF($A18&lt;&gt;"",F18/F$11*100,"")</f>
        <v/>
      </c>
      <c r="I18" s="197"/>
      <c r="J18" s="196" t="str">
        <f>IF($A18&lt;&gt;"",I18/I$11*100,"")</f>
        <v/>
      </c>
      <c r="L18" s="197"/>
      <c r="M18" s="196" t="str">
        <f>IF($A18&lt;&gt;"",L18/L$11*100,"")</f>
        <v/>
      </c>
      <c r="O18" s="197"/>
      <c r="P18" s="196" t="str">
        <f>IF($A18&lt;&gt;"",O18/O$11*100,"")</f>
        <v/>
      </c>
      <c r="R18" s="197"/>
      <c r="S18" s="196" t="str">
        <f>IF($A18&lt;&gt;"",R18/R$11*100,"")</f>
        <v/>
      </c>
    </row>
    <row r="19" spans="1:20" ht="20.100000000000001" customHeight="1" x14ac:dyDescent="0.2">
      <c r="A19" s="90" t="s">
        <v>445</v>
      </c>
      <c r="C19" s="197">
        <v>34222</v>
      </c>
      <c r="D19" s="196">
        <f>IF($A19&lt;&gt;"",C19/C$11*100,"")</f>
        <v>4.8401445452552521</v>
      </c>
      <c r="F19" s="197">
        <v>49980</v>
      </c>
      <c r="G19" s="196">
        <f>IF($A19&lt;&gt;"",F19/F$11*100,"")</f>
        <v>8.454549606621546</v>
      </c>
      <c r="I19" s="197">
        <v>17839</v>
      </c>
      <c r="J19" s="196">
        <f>IF($A19&lt;&gt;"",I19/I$11*100,"")</f>
        <v>3.3117426795059588</v>
      </c>
      <c r="L19" s="197">
        <v>17232</v>
      </c>
      <c r="M19" s="196">
        <f>IF($A19&lt;&gt;"",L19/L$11*100,"")</f>
        <v>3.4204863950709421</v>
      </c>
      <c r="O19" s="197">
        <v>12080</v>
      </c>
      <c r="P19" s="196">
        <f>IF($A19&lt;&gt;"",O19/O$11*100,"")</f>
        <v>2.0391179801928723</v>
      </c>
      <c r="R19" s="197">
        <v>10566</v>
      </c>
      <c r="S19" s="196">
        <f>IF($A19&lt;&gt;"",R19/R$11*100,"")</f>
        <v>2.961970385902748</v>
      </c>
    </row>
    <row r="20" spans="1:20" ht="20.100000000000001" customHeight="1" x14ac:dyDescent="0.2">
      <c r="C20" s="197"/>
      <c r="D20" s="196" t="str">
        <f>IF($A20&lt;&gt;"",C20/C$11*100,"")</f>
        <v/>
      </c>
      <c r="F20" s="197"/>
      <c r="G20" s="196" t="str">
        <f>IF($A20&lt;&gt;"",F20/F$11*100,"")</f>
        <v/>
      </c>
      <c r="I20" s="197"/>
      <c r="J20" s="196" t="str">
        <f>IF($A20&lt;&gt;"",I20/I$11*100,"")</f>
        <v/>
      </c>
      <c r="L20" s="197"/>
      <c r="M20" s="196" t="str">
        <f>IF($A20&lt;&gt;"",L20/L$11*100,"")</f>
        <v/>
      </c>
      <c r="O20" s="197"/>
      <c r="P20" s="196" t="str">
        <f>IF($A20&lt;&gt;"",O20/O$11*100,"")</f>
        <v/>
      </c>
      <c r="R20" s="197"/>
      <c r="S20" s="196" t="str">
        <f>IF($A20&lt;&gt;"",R20/R$11*100,"")</f>
        <v/>
      </c>
    </row>
    <row r="21" spans="1:20" ht="20.100000000000001" customHeight="1" x14ac:dyDescent="0.2">
      <c r="A21" s="90" t="s">
        <v>444</v>
      </c>
      <c r="C21" s="197">
        <v>86123</v>
      </c>
      <c r="D21" s="196">
        <f>IF($A21&lt;&gt;"",C21/C$11*100,"")</f>
        <v>12.180695712436973</v>
      </c>
      <c r="F21" s="197">
        <v>86879</v>
      </c>
      <c r="G21" s="196">
        <f>IF($A21&lt;&gt;"",F21/F$11*100,"")</f>
        <v>14.69633483940923</v>
      </c>
      <c r="I21" s="197">
        <v>90541</v>
      </c>
      <c r="J21" s="196">
        <f>IF($A21&lt;&gt;"",I21/I$11*100,"")</f>
        <v>16.808593191611017</v>
      </c>
      <c r="L21" s="197">
        <v>86286</v>
      </c>
      <c r="M21" s="196">
        <f>IF($A21&lt;&gt;"",L21/L$11*100,"")</f>
        <v>17.127442495652932</v>
      </c>
      <c r="O21" s="197">
        <v>97074</v>
      </c>
      <c r="P21" s="196">
        <f>IF($A21&lt;&gt;"",O21/O$11*100,"")</f>
        <v>16.386203543811494</v>
      </c>
      <c r="R21" s="197">
        <v>219287</v>
      </c>
      <c r="S21" s="196">
        <f>IF($A21&lt;&gt;"",R21/R$11*100,"")</f>
        <v>61.472799546986167</v>
      </c>
    </row>
    <row r="22" spans="1:20" ht="20.100000000000001" customHeight="1" thickBot="1" x14ac:dyDescent="0.25">
      <c r="A22" s="7"/>
    </row>
    <row r="23" spans="1:20" ht="20.100000000000001" customHeight="1" x14ac:dyDescent="0.2">
      <c r="A23" s="98"/>
      <c r="B23" s="36"/>
      <c r="C23" s="36"/>
      <c r="D23" s="36"/>
      <c r="E23" s="36"/>
      <c r="F23" s="36"/>
      <c r="G23" s="36"/>
      <c r="H23" s="36"/>
      <c r="I23" s="36"/>
      <c r="J23" s="36"/>
      <c r="K23" s="36"/>
      <c r="L23" s="36"/>
      <c r="M23" s="36"/>
      <c r="N23" s="36"/>
      <c r="O23" s="36"/>
      <c r="P23" s="36"/>
      <c r="Q23" s="36"/>
      <c r="R23" s="36"/>
      <c r="S23" s="36"/>
      <c r="T23" s="36"/>
    </row>
    <row r="24" spans="1:20" ht="30" customHeight="1" x14ac:dyDescent="0.2">
      <c r="A24" s="195" t="s">
        <v>443</v>
      </c>
      <c r="B24" s="195"/>
      <c r="C24" s="195"/>
      <c r="D24" s="195"/>
      <c r="E24" s="195"/>
      <c r="F24" s="195"/>
      <c r="G24" s="195"/>
      <c r="H24" s="195"/>
      <c r="I24" s="195"/>
      <c r="J24" s="195"/>
      <c r="K24" s="195"/>
      <c r="L24" s="195"/>
      <c r="M24" s="195"/>
      <c r="N24" s="195"/>
      <c r="O24" s="195"/>
      <c r="P24" s="195"/>
    </row>
    <row r="25" spans="1:20" ht="47.45" customHeight="1" x14ac:dyDescent="0.2">
      <c r="A25" s="195" t="s">
        <v>442</v>
      </c>
      <c r="B25" s="195"/>
      <c r="C25" s="195"/>
      <c r="D25" s="195"/>
      <c r="E25" s="195"/>
      <c r="F25" s="195"/>
      <c r="G25" s="195"/>
      <c r="H25" s="195"/>
      <c r="I25" s="195"/>
      <c r="J25" s="195"/>
      <c r="K25" s="195"/>
      <c r="L25" s="195"/>
      <c r="M25" s="195"/>
      <c r="N25" s="195"/>
      <c r="O25" s="195"/>
      <c r="P25" s="195"/>
    </row>
    <row r="26" spans="1:20" ht="34.700000000000003" customHeight="1" x14ac:dyDescent="0.2">
      <c r="A26" s="195" t="s">
        <v>441</v>
      </c>
      <c r="B26" s="195"/>
      <c r="C26" s="195"/>
      <c r="D26" s="195"/>
      <c r="E26" s="195"/>
      <c r="F26" s="195"/>
      <c r="G26" s="195"/>
      <c r="H26" s="195"/>
      <c r="I26" s="195"/>
      <c r="J26" s="195"/>
      <c r="K26" s="195"/>
      <c r="L26" s="195"/>
      <c r="M26" s="195"/>
      <c r="N26" s="195"/>
      <c r="O26" s="195"/>
      <c r="P26" s="195"/>
    </row>
    <row r="27" spans="1:20" ht="31.7" customHeight="1" x14ac:dyDescent="0.2">
      <c r="A27" s="195" t="s">
        <v>440</v>
      </c>
      <c r="B27" s="195"/>
      <c r="C27" s="195"/>
      <c r="D27" s="195"/>
      <c r="E27" s="195"/>
      <c r="F27" s="195"/>
      <c r="G27" s="195"/>
      <c r="H27" s="195"/>
      <c r="I27" s="195"/>
      <c r="J27" s="195"/>
      <c r="K27" s="195"/>
      <c r="L27" s="195"/>
      <c r="M27" s="195"/>
      <c r="N27" s="195"/>
      <c r="O27" s="195"/>
      <c r="P27" s="195"/>
    </row>
    <row r="28" spans="1:20" ht="19.5" customHeight="1" x14ac:dyDescent="0.2">
      <c r="A28" s="195" t="s">
        <v>439</v>
      </c>
      <c r="B28" s="195"/>
      <c r="C28" s="195"/>
      <c r="D28" s="195"/>
      <c r="E28" s="195"/>
      <c r="F28" s="195"/>
      <c r="G28" s="195"/>
      <c r="H28" s="195"/>
      <c r="I28" s="195"/>
      <c r="J28" s="195"/>
      <c r="K28" s="195"/>
      <c r="L28" s="195"/>
      <c r="M28" s="195"/>
      <c r="N28" s="195"/>
      <c r="O28" s="195"/>
      <c r="P28" s="195"/>
    </row>
    <row r="29" spans="1:20" ht="19.5" customHeight="1" x14ac:dyDescent="0.2"/>
    <row r="30" spans="1:20" ht="19.5" customHeight="1" x14ac:dyDescent="0.2">
      <c r="A30" s="90" t="s">
        <v>438</v>
      </c>
    </row>
    <row r="31" spans="1:20" ht="20.100000000000001" customHeight="1" x14ac:dyDescent="0.2">
      <c r="A31" s="90" t="s">
        <v>113</v>
      </c>
    </row>
    <row r="32" spans="1:20" ht="20.100000000000001" customHeight="1" x14ac:dyDescent="0.2">
      <c r="A32" s="7"/>
    </row>
    <row r="33" ht="20.100000000000001" customHeight="1" x14ac:dyDescent="0.2"/>
    <row r="34" ht="20.100000000000001" hidden="1" customHeight="1" x14ac:dyDescent="0.2"/>
    <row r="35" ht="20.100000000000001" hidden="1" customHeight="1" x14ac:dyDescent="0.2"/>
    <row r="36" ht="20.100000000000001" hidden="1" customHeight="1" x14ac:dyDescent="0.2"/>
    <row r="37" ht="20.100000000000001" hidden="1" customHeight="1" x14ac:dyDescent="0.2"/>
    <row r="38" ht="20.100000000000001" hidden="1" customHeight="1" x14ac:dyDescent="0.2"/>
    <row r="39" ht="20.100000000000001" hidden="1" customHeight="1" x14ac:dyDescent="0.2"/>
    <row r="40" ht="20.100000000000001" hidden="1" customHeight="1" x14ac:dyDescent="0.2"/>
    <row r="41" ht="20.100000000000001" hidden="1" customHeight="1" x14ac:dyDescent="0.2"/>
    <row r="42" ht="20.100000000000001" hidden="1" customHeight="1" x14ac:dyDescent="0.2"/>
    <row r="43" ht="20.100000000000001" hidden="1" customHeight="1" x14ac:dyDescent="0.2"/>
    <row r="44" ht="20.100000000000001" hidden="1" customHeight="1" x14ac:dyDescent="0.2"/>
    <row r="45" ht="20.100000000000001" hidden="1" customHeight="1" x14ac:dyDescent="0.2"/>
    <row r="46" ht="20.100000000000001" hidden="1" customHeight="1" x14ac:dyDescent="0.2"/>
    <row r="47" ht="20.100000000000001" hidden="1" customHeight="1" x14ac:dyDescent="0.2"/>
    <row r="48" ht="20.100000000000001" hidden="1" customHeight="1" x14ac:dyDescent="0.2"/>
    <row r="49" spans="1:1" ht="20.100000000000001" hidden="1" customHeight="1" x14ac:dyDescent="0.2">
      <c r="A49" s="7"/>
    </row>
    <row r="50" spans="1:1" ht="20.100000000000001" hidden="1" customHeight="1" x14ac:dyDescent="0.2">
      <c r="A50" s="7"/>
    </row>
    <row r="51" spans="1:1" ht="20.100000000000001" customHeight="1" x14ac:dyDescent="0.2">
      <c r="A51" s="7"/>
    </row>
    <row r="52" spans="1:1" ht="20.100000000000001" customHeight="1" x14ac:dyDescent="0.2">
      <c r="A52" s="7"/>
    </row>
    <row r="53" spans="1:1" ht="20.100000000000001" hidden="1" customHeight="1" x14ac:dyDescent="0.2"/>
    <row r="54" spans="1:1" ht="20.100000000000001" hidden="1" customHeight="1" x14ac:dyDescent="0.2"/>
    <row r="55" spans="1:1" ht="20.100000000000001" hidden="1" customHeight="1" x14ac:dyDescent="0.2"/>
    <row r="56" spans="1:1" ht="20.100000000000001" hidden="1" customHeight="1" x14ac:dyDescent="0.2"/>
    <row r="57" spans="1:1" ht="20.100000000000001" hidden="1" customHeight="1" x14ac:dyDescent="0.2"/>
    <row r="58" spans="1:1" ht="20.100000000000001" hidden="1" customHeight="1" x14ac:dyDescent="0.2"/>
    <row r="59" spans="1:1" ht="20.100000000000001" hidden="1" customHeight="1" x14ac:dyDescent="0.2"/>
    <row r="60" spans="1:1" ht="20.100000000000001" hidden="1" customHeight="1" x14ac:dyDescent="0.2"/>
    <row r="61" spans="1:1" ht="20.100000000000001" hidden="1" customHeight="1" x14ac:dyDescent="0.2"/>
    <row r="62" spans="1:1" ht="20.100000000000001" hidden="1" customHeight="1" x14ac:dyDescent="0.2"/>
    <row r="63" spans="1:1" ht="20.100000000000001" customHeight="1" x14ac:dyDescent="0.2"/>
    <row r="64" spans="1:1" ht="20.100000000000001" customHeight="1" x14ac:dyDescent="0.2"/>
    <row r="65" spans="1:1" ht="20.100000000000001" customHeight="1" x14ac:dyDescent="0.2"/>
    <row r="66" spans="1:1" ht="20.100000000000001" customHeight="1" x14ac:dyDescent="0.2"/>
    <row r="67" spans="1:1" ht="20.100000000000001" hidden="1" customHeight="1" x14ac:dyDescent="0.2">
      <c r="A67" s="90" t="s">
        <v>127</v>
      </c>
    </row>
    <row r="68" spans="1:1" ht="20.100000000000001" hidden="1" customHeight="1" x14ac:dyDescent="0.2">
      <c r="A68" s="90" t="s">
        <v>126</v>
      </c>
    </row>
    <row r="69" spans="1:1" ht="20.100000000000001" hidden="1" customHeight="1" x14ac:dyDescent="0.2">
      <c r="A69" s="90" t="s">
        <v>125</v>
      </c>
    </row>
    <row r="70" spans="1:1" ht="20.100000000000001" hidden="1" customHeight="1" x14ac:dyDescent="0.2">
      <c r="A70" s="90" t="s">
        <v>437</v>
      </c>
    </row>
    <row r="71" spans="1:1" ht="20.100000000000001" hidden="1" customHeight="1" x14ac:dyDescent="0.2">
      <c r="A71" s="90" t="s">
        <v>123</v>
      </c>
    </row>
    <row r="72" spans="1:1" ht="20.100000000000001" customHeight="1" x14ac:dyDescent="0.2">
      <c r="A72" s="7"/>
    </row>
    <row r="73" spans="1:1" ht="12.75" x14ac:dyDescent="0.2">
      <c r="A73" s="7"/>
    </row>
    <row r="74" spans="1:1" ht="12.75" x14ac:dyDescent="0.2">
      <c r="A74" s="7"/>
    </row>
    <row r="75" spans="1:1" ht="12.75" x14ac:dyDescent="0.2">
      <c r="A75" s="7"/>
    </row>
    <row r="76" spans="1:1" ht="12.75" x14ac:dyDescent="0.2">
      <c r="A76" s="7"/>
    </row>
    <row r="77" spans="1:1" ht="12.75" x14ac:dyDescent="0.2">
      <c r="A77" s="7"/>
    </row>
    <row r="78" spans="1:1" ht="12.75" x14ac:dyDescent="0.2">
      <c r="A78" s="7"/>
    </row>
    <row r="79" spans="1:1" ht="12.75" x14ac:dyDescent="0.2">
      <c r="A79" s="7"/>
    </row>
    <row r="80" spans="1:1" ht="12.75" x14ac:dyDescent="0.2">
      <c r="A80" s="7"/>
    </row>
    <row r="81" s="7" customFormat="1" ht="12.75" x14ac:dyDescent="0.2"/>
    <row r="82" s="7" customFormat="1" ht="12.75" x14ac:dyDescent="0.2"/>
    <row r="83" s="7" customFormat="1" ht="12.75" x14ac:dyDescent="0.2"/>
    <row r="84" s="7" customFormat="1" ht="12.75" x14ac:dyDescent="0.2"/>
    <row r="85" s="7" customFormat="1" ht="12.75" x14ac:dyDescent="0.2"/>
    <row r="86" s="7" customFormat="1" ht="12.75" x14ac:dyDescent="0.2"/>
    <row r="87" s="7" customFormat="1" ht="12.75" x14ac:dyDescent="0.2"/>
    <row r="88" s="7" customFormat="1" ht="12.75" x14ac:dyDescent="0.2"/>
    <row r="89" s="7" customFormat="1" ht="12.75" x14ac:dyDescent="0.2"/>
    <row r="90" s="7" customFormat="1" ht="12.75" x14ac:dyDescent="0.2"/>
    <row r="91" s="7" customFormat="1" ht="12.75" x14ac:dyDescent="0.2"/>
    <row r="92" s="7" customFormat="1" ht="12.75" x14ac:dyDescent="0.2"/>
  </sheetData>
  <mergeCells count="11">
    <mergeCell ref="O7:P7"/>
    <mergeCell ref="A24:P24"/>
    <mergeCell ref="R7:S7"/>
    <mergeCell ref="A28:P28"/>
    <mergeCell ref="A25:P25"/>
    <mergeCell ref="A26:P26"/>
    <mergeCell ref="A27:P27"/>
    <mergeCell ref="C7:D7"/>
    <mergeCell ref="F7:G7"/>
    <mergeCell ref="I7:J7"/>
    <mergeCell ref="L7:M7"/>
  </mergeCells>
  <printOptions horizontalCentered="1" verticalCentered="1"/>
  <pageMargins left="0.75" right="0.75" top="1" bottom="1" header="0" footer="0"/>
  <pageSetup scale="70" orientation="landscape" horizont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4916F-3288-4375-AE08-5FF22ACAA6EC}">
  <dimension ref="A1:M32"/>
  <sheetViews>
    <sheetView showZeros="0" zoomScale="120" workbookViewId="0">
      <selection activeCell="A7" sqref="A7"/>
    </sheetView>
  </sheetViews>
  <sheetFormatPr baseColWidth="10" defaultColWidth="9.140625" defaultRowHeight="15" x14ac:dyDescent="0.2"/>
  <cols>
    <col min="1" max="1" width="22.5703125" style="90" customWidth="1"/>
    <col min="2" max="2" width="7.5703125" style="7" customWidth="1"/>
    <col min="3" max="3" width="8" style="7" customWidth="1"/>
    <col min="4" max="4" width="2.5703125" style="7" customWidth="1"/>
    <col min="5" max="5" width="7.140625" style="7" customWidth="1"/>
    <col min="6" max="6" width="9.42578125" style="7" customWidth="1"/>
    <col min="7" max="7" width="2.5703125" style="7" customWidth="1"/>
    <col min="8" max="8" width="11.28515625" style="19" customWidth="1"/>
    <col min="9" max="9" width="7.85546875" style="7" customWidth="1"/>
    <col min="10" max="10" width="2.5703125" style="7" customWidth="1"/>
    <col min="11" max="11" width="6.5703125" style="7" customWidth="1"/>
    <col min="12" max="12" width="7.42578125" style="7" customWidth="1"/>
    <col min="13" max="13" width="2.42578125" style="7" customWidth="1"/>
    <col min="14" max="16384" width="9.140625" style="7"/>
  </cols>
  <sheetData>
    <row r="1" spans="1:13" ht="12.75" x14ac:dyDescent="0.2">
      <c r="A1" s="7" t="s">
        <v>281</v>
      </c>
    </row>
    <row r="2" spans="1:13" ht="12.75" x14ac:dyDescent="0.2">
      <c r="A2" s="7" t="s">
        <v>436</v>
      </c>
    </row>
    <row r="3" spans="1:13" ht="12.75" x14ac:dyDescent="0.2">
      <c r="A3" s="7"/>
    </row>
    <row r="4" spans="1:13" ht="12.75" x14ac:dyDescent="0.2">
      <c r="A4" s="7" t="s">
        <v>469</v>
      </c>
    </row>
    <row r="5" spans="1:13" ht="13.5" thickBot="1" x14ac:dyDescent="0.25">
      <c r="A5" s="7"/>
    </row>
    <row r="6" spans="1:13" ht="12.75" x14ac:dyDescent="0.2">
      <c r="A6" s="36"/>
      <c r="B6" s="36"/>
      <c r="C6" s="36"/>
      <c r="D6" s="36"/>
      <c r="E6" s="36"/>
      <c r="F6" s="36"/>
      <c r="G6" s="36"/>
      <c r="H6" s="185"/>
      <c r="I6" s="36"/>
      <c r="J6" s="36"/>
      <c r="K6" s="36"/>
      <c r="L6" s="36"/>
      <c r="M6" s="36"/>
    </row>
    <row r="7" spans="1:13" ht="26.25" customHeight="1" x14ac:dyDescent="0.2">
      <c r="A7" s="183" t="s">
        <v>468</v>
      </c>
      <c r="B7" s="207" t="s">
        <v>467</v>
      </c>
      <c r="C7" s="207"/>
      <c r="D7" s="16"/>
      <c r="E7" s="206" t="s">
        <v>466</v>
      </c>
      <c r="F7" s="206"/>
      <c r="G7" s="16"/>
      <c r="H7" s="121" t="s">
        <v>465</v>
      </c>
      <c r="I7" s="121"/>
      <c r="J7" s="16"/>
      <c r="K7" s="205" t="s">
        <v>464</v>
      </c>
      <c r="L7" s="205"/>
    </row>
    <row r="8" spans="1:13" ht="12.75" x14ac:dyDescent="0.2">
      <c r="A8" s="16" t="s">
        <v>463</v>
      </c>
      <c r="B8" s="117" t="s">
        <v>106</v>
      </c>
      <c r="C8" s="117" t="s">
        <v>105</v>
      </c>
      <c r="D8" s="16"/>
      <c r="E8" s="117" t="s">
        <v>106</v>
      </c>
      <c r="F8" s="117" t="s">
        <v>105</v>
      </c>
      <c r="G8" s="16"/>
      <c r="H8" s="193" t="s">
        <v>106</v>
      </c>
      <c r="I8" s="117" t="s">
        <v>105</v>
      </c>
      <c r="J8" s="16"/>
      <c r="K8" s="117" t="s">
        <v>106</v>
      </c>
      <c r="L8" s="117" t="s">
        <v>105</v>
      </c>
    </row>
    <row r="9" spans="1:13" ht="13.5" thickBot="1" x14ac:dyDescent="0.25">
      <c r="A9" s="23"/>
      <c r="B9" s="23"/>
      <c r="C9" s="23"/>
      <c r="D9" s="23"/>
      <c r="E9" s="23"/>
      <c r="F9" s="23"/>
      <c r="G9" s="23"/>
      <c r="H9" s="201"/>
      <c r="I9" s="23"/>
      <c r="J9" s="23"/>
      <c r="K9" s="23"/>
      <c r="L9" s="23"/>
    </row>
    <row r="10" spans="1:13" ht="12.75" x14ac:dyDescent="0.2">
      <c r="A10" s="7"/>
      <c r="M10" s="36"/>
    </row>
    <row r="11" spans="1:13" ht="12.75" x14ac:dyDescent="0.2">
      <c r="A11" s="26" t="s">
        <v>107</v>
      </c>
      <c r="B11" s="19">
        <f>SUM(B13:B23)</f>
        <v>4875</v>
      </c>
      <c r="C11" s="24">
        <f>SUM(C13:C23)</f>
        <v>100</v>
      </c>
      <c r="E11" s="19">
        <f>SUM(E13:E23)</f>
        <v>484</v>
      </c>
      <c r="F11" s="24">
        <f>SUM(F13:F23)</f>
        <v>100</v>
      </c>
      <c r="H11" s="203">
        <f>SUM(H13:H23)</f>
        <v>514</v>
      </c>
      <c r="I11" s="24">
        <f>SUM(I13:I23)</f>
        <v>100</v>
      </c>
      <c r="K11" s="7">
        <f>SUM(K13:K23)</f>
        <v>442</v>
      </c>
      <c r="L11" s="24">
        <f>SUM(L13:L23)</f>
        <v>99.999999999999986</v>
      </c>
    </row>
    <row r="12" spans="1:13" ht="12.75" x14ac:dyDescent="0.2">
      <c r="A12" s="7"/>
      <c r="B12" s="19"/>
      <c r="C12" s="24"/>
      <c r="E12" s="19"/>
    </row>
    <row r="13" spans="1:13" ht="14.25" x14ac:dyDescent="0.2">
      <c r="A13" s="7" t="s">
        <v>462</v>
      </c>
      <c r="B13" s="204">
        <v>1706</v>
      </c>
      <c r="C13" s="24">
        <f>IF($A13&lt;&gt;"",B13/B$11*100,"")</f>
        <v>34.994871794871798</v>
      </c>
      <c r="E13" s="203"/>
      <c r="F13" s="24">
        <f>IF($A13&lt;&gt;"",E13/E$11*100,"")</f>
        <v>0</v>
      </c>
      <c r="H13" s="202">
        <v>0</v>
      </c>
      <c r="I13" s="24">
        <f>IF($A13&lt;&gt;"",H13/H$11*100,"")</f>
        <v>0</v>
      </c>
      <c r="K13" s="202">
        <v>10</v>
      </c>
      <c r="L13" s="24">
        <f>IF($A13&lt;&gt;"",K13/K$11*100,"")</f>
        <v>2.2624434389140271</v>
      </c>
    </row>
    <row r="14" spans="1:13" ht="12.75" x14ac:dyDescent="0.2">
      <c r="A14" s="7"/>
      <c r="B14" s="204"/>
      <c r="C14" s="24" t="str">
        <f>IF($A14&lt;&gt;"",B14/B$11*100,"")</f>
        <v/>
      </c>
      <c r="E14" s="203"/>
      <c r="F14" s="24" t="str">
        <f>IF($A14&lt;&gt;"",E14/E$11*100,"")</f>
        <v/>
      </c>
      <c r="H14" s="202"/>
      <c r="I14" s="24" t="str">
        <f>IF($A14&lt;&gt;"",H14/H$11*100,"")</f>
        <v/>
      </c>
      <c r="K14" s="202"/>
      <c r="L14" s="24" t="str">
        <f>IF($A14&lt;&gt;"",K14/K$11*100,"")</f>
        <v/>
      </c>
    </row>
    <row r="15" spans="1:13" ht="12.75" x14ac:dyDescent="0.2">
      <c r="A15" s="7" t="s">
        <v>461</v>
      </c>
      <c r="B15" s="204">
        <v>25</v>
      </c>
      <c r="C15" s="24">
        <f>IF($A15&lt;&gt;"",B15/B$11*100,"")</f>
        <v>0.51282051282051277</v>
      </c>
      <c r="E15" s="203"/>
      <c r="F15" s="24">
        <f>IF($A15&lt;&gt;"",E15/E$11*100,"")</f>
        <v>0</v>
      </c>
      <c r="H15" s="202">
        <v>0</v>
      </c>
      <c r="I15" s="24">
        <f>IF($A15&lt;&gt;"",H15/H$11*100,"")</f>
        <v>0</v>
      </c>
      <c r="K15" s="204">
        <v>234</v>
      </c>
      <c r="L15" s="24">
        <f>IF($A15&lt;&gt;"",K15/K$11*100,"")</f>
        <v>52.941176470588239</v>
      </c>
    </row>
    <row r="16" spans="1:13" ht="12.75" x14ac:dyDescent="0.2">
      <c r="A16" s="7"/>
      <c r="B16" s="204"/>
      <c r="C16" s="24" t="str">
        <f>IF($A16&lt;&gt;"",B16/B$11*100,"")</f>
        <v/>
      </c>
      <c r="E16" s="203"/>
      <c r="F16" s="24" t="str">
        <f>IF($A16&lt;&gt;"",E16/E$11*100,"")</f>
        <v/>
      </c>
      <c r="H16" s="202"/>
      <c r="I16" s="24" t="str">
        <f>IF($A16&lt;&gt;"",H16/H$11*100,"")</f>
        <v/>
      </c>
      <c r="K16" s="204"/>
      <c r="L16" s="24" t="str">
        <f>IF($A16&lt;&gt;"",K16/K$11*100,"")</f>
        <v/>
      </c>
    </row>
    <row r="17" spans="1:13" ht="12.75" x14ac:dyDescent="0.2">
      <c r="A17" s="7" t="s">
        <v>460</v>
      </c>
      <c r="B17" s="204">
        <v>2879</v>
      </c>
      <c r="C17" s="24">
        <f>IF($A17&lt;&gt;"",B17/B$11*100,"")</f>
        <v>59.056410256410253</v>
      </c>
      <c r="E17" s="203">
        <v>2</v>
      </c>
      <c r="F17" s="24">
        <f>IF($A17&lt;&gt;"",E17/E$11*100,"")</f>
        <v>0.41322314049586778</v>
      </c>
      <c r="H17" s="204">
        <v>498</v>
      </c>
      <c r="I17" s="24">
        <f>IF($A17&lt;&gt;"",H17/H$11*100,"")</f>
        <v>96.887159533073927</v>
      </c>
      <c r="K17" s="202">
        <v>152</v>
      </c>
      <c r="L17" s="24">
        <f>IF($A17&lt;&gt;"",K17/K$11*100,"")</f>
        <v>34.389140271493211</v>
      </c>
    </row>
    <row r="18" spans="1:13" ht="12.75" x14ac:dyDescent="0.2">
      <c r="A18" s="7"/>
      <c r="B18" s="204"/>
      <c r="C18" s="24" t="str">
        <f>IF($A18&lt;&gt;"",B18/B$11*100,"")</f>
        <v/>
      </c>
      <c r="E18" s="203"/>
      <c r="F18" s="24" t="str">
        <f>IF($A18&lt;&gt;"",E18/E$11*100,"")</f>
        <v/>
      </c>
      <c r="H18" s="204"/>
      <c r="I18" s="24" t="str">
        <f>IF($A18&lt;&gt;"",H18/H$11*100,"")</f>
        <v/>
      </c>
      <c r="K18" s="202"/>
      <c r="L18" s="24" t="str">
        <f>IF($A18&lt;&gt;"",K18/K$11*100,"")</f>
        <v/>
      </c>
    </row>
    <row r="19" spans="1:13" ht="12.75" x14ac:dyDescent="0.2">
      <c r="A19" s="7" t="s">
        <v>459</v>
      </c>
      <c r="B19" s="204">
        <v>3</v>
      </c>
      <c r="C19" s="24">
        <f>IF($A19&lt;&gt;"",B19/B$11*100,"")</f>
        <v>6.1538461538461542E-2</v>
      </c>
      <c r="E19" s="203">
        <v>482</v>
      </c>
      <c r="F19" s="24">
        <f>IF($A19&lt;&gt;"",E19/E$11*100,"")</f>
        <v>99.586776859504127</v>
      </c>
      <c r="H19" s="202">
        <v>11</v>
      </c>
      <c r="I19" s="24">
        <f>IF($A19&lt;&gt;"",H19/H$11*100,"")</f>
        <v>2.1400778210116731</v>
      </c>
      <c r="K19" s="202">
        <v>4</v>
      </c>
      <c r="L19" s="24">
        <f>IF($A19&lt;&gt;"",K19/K$11*100,"")</f>
        <v>0.90497737556561098</v>
      </c>
    </row>
    <row r="20" spans="1:13" ht="12.75" x14ac:dyDescent="0.2">
      <c r="A20" s="7"/>
      <c r="B20" s="204"/>
      <c r="C20" s="24"/>
      <c r="E20" s="203"/>
      <c r="F20" s="24"/>
      <c r="H20" s="202"/>
      <c r="I20" s="24"/>
      <c r="K20" s="202"/>
      <c r="L20" s="24"/>
    </row>
    <row r="21" spans="1:13" ht="12.75" x14ac:dyDescent="0.2">
      <c r="A21" s="7" t="s">
        <v>458</v>
      </c>
      <c r="B21" s="204">
        <v>256</v>
      </c>
      <c r="C21" s="24">
        <f>IF($A21&lt;&gt;"",B21/B$11*100,"")</f>
        <v>5.2512820512820513</v>
      </c>
      <c r="E21" s="203"/>
      <c r="F21" s="24">
        <f>IF($A21&lt;&gt;"",E21/E$11*100,"")</f>
        <v>0</v>
      </c>
      <c r="H21" s="202">
        <v>3</v>
      </c>
      <c r="I21" s="24">
        <f>IF($A21&lt;&gt;"",H21/H$11*100,"")</f>
        <v>0.58365758754863817</v>
      </c>
      <c r="K21" s="202">
        <v>42</v>
      </c>
      <c r="L21" s="24">
        <f>IF($A21&lt;&gt;"",K21/K$11*100,"")</f>
        <v>9.502262443438914</v>
      </c>
    </row>
    <row r="22" spans="1:13" ht="12.75" x14ac:dyDescent="0.2">
      <c r="A22" s="7"/>
      <c r="B22" s="204"/>
      <c r="C22" s="24" t="str">
        <f>IF($A22&lt;&gt;"",B22/B$11*100,"")</f>
        <v/>
      </c>
      <c r="E22" s="203"/>
      <c r="F22" s="24" t="str">
        <f>IF($A22&lt;&gt;"",E22/E$11*100,"")</f>
        <v/>
      </c>
      <c r="H22" s="202"/>
      <c r="I22" s="24" t="str">
        <f>IF($A22&lt;&gt;"",H22/H$11*100,"")</f>
        <v/>
      </c>
      <c r="K22" s="202"/>
      <c r="L22" s="24" t="str">
        <f>IF($A22&lt;&gt;"",K22/K$11*100,"")</f>
        <v/>
      </c>
    </row>
    <row r="23" spans="1:13" ht="12.75" x14ac:dyDescent="0.2">
      <c r="A23" s="7" t="s">
        <v>457</v>
      </c>
      <c r="B23" s="204">
        <v>6</v>
      </c>
      <c r="C23" s="24">
        <f>IF($A23&lt;&gt;"",B23/B$11*100,"")</f>
        <v>0.12307692307692308</v>
      </c>
      <c r="E23" s="203">
        <v>0</v>
      </c>
      <c r="F23" s="24">
        <f>IF($A23&lt;&gt;"",E23/E$11*100,"")</f>
        <v>0</v>
      </c>
      <c r="H23" s="202">
        <v>2</v>
      </c>
      <c r="I23" s="24">
        <f>IF($A23&lt;&gt;"",H23/H$11*100,"")</f>
        <v>0.38910505836575876</v>
      </c>
      <c r="K23" s="202">
        <v>0</v>
      </c>
      <c r="L23" s="24">
        <f>IF($A23&lt;&gt;"",K23/K$11*100,"")</f>
        <v>0</v>
      </c>
    </row>
    <row r="24" spans="1:13" ht="13.5" thickBot="1" x14ac:dyDescent="0.25">
      <c r="A24" s="23"/>
      <c r="B24" s="23"/>
      <c r="C24" s="23"/>
      <c r="D24" s="23"/>
      <c r="E24" s="23"/>
      <c r="F24" s="23"/>
      <c r="G24" s="23"/>
      <c r="H24" s="201"/>
      <c r="I24" s="23"/>
      <c r="J24" s="23"/>
    </row>
    <row r="25" spans="1:13" ht="12.75" x14ac:dyDescent="0.2">
      <c r="A25" s="7"/>
      <c r="K25" s="36"/>
      <c r="L25" s="36"/>
      <c r="M25" s="36"/>
    </row>
    <row r="26" spans="1:13" ht="14.25" x14ac:dyDescent="0.2">
      <c r="A26" s="181" t="s">
        <v>456</v>
      </c>
      <c r="B26" s="181"/>
      <c r="C26" s="181"/>
      <c r="D26" s="181"/>
      <c r="E26" s="181"/>
      <c r="F26" s="181"/>
      <c r="G26" s="181"/>
      <c r="H26" s="181"/>
      <c r="I26" s="181"/>
      <c r="J26" s="181"/>
      <c r="K26" s="181"/>
      <c r="L26" s="181"/>
    </row>
    <row r="27" spans="1:13" ht="14.25" x14ac:dyDescent="0.2">
      <c r="A27" s="181" t="s">
        <v>455</v>
      </c>
      <c r="B27" s="181"/>
      <c r="C27" s="181"/>
      <c r="D27" s="181"/>
      <c r="E27" s="181"/>
      <c r="F27" s="181"/>
      <c r="G27" s="181"/>
      <c r="H27" s="181"/>
      <c r="I27" s="181"/>
      <c r="J27" s="181"/>
      <c r="K27" s="181"/>
      <c r="L27" s="181"/>
    </row>
    <row r="28" spans="1:13" ht="12.75" x14ac:dyDescent="0.2">
      <c r="A28" s="7"/>
    </row>
    <row r="29" spans="1:13" ht="12.75" x14ac:dyDescent="0.2">
      <c r="A29" s="7" t="s">
        <v>454</v>
      </c>
    </row>
    <row r="30" spans="1:13" ht="12.75" x14ac:dyDescent="0.2">
      <c r="A30" s="7" t="s">
        <v>453</v>
      </c>
    </row>
    <row r="31" spans="1:13" ht="12.75" x14ac:dyDescent="0.2">
      <c r="A31" s="7"/>
    </row>
    <row r="32" spans="1:13" ht="12.75" x14ac:dyDescent="0.2">
      <c r="A32" s="7"/>
    </row>
  </sheetData>
  <mergeCells count="6">
    <mergeCell ref="K7:L7"/>
    <mergeCell ref="B7:C7"/>
    <mergeCell ref="E7:F7"/>
    <mergeCell ref="H7:I7"/>
    <mergeCell ref="A26:L26"/>
    <mergeCell ref="A27:L27"/>
  </mergeCells>
  <printOptions horizontalCentered="1" verticalCentered="1"/>
  <pageMargins left="0" right="0" top="0" bottom="0" header="0" footer="0"/>
  <pageSetup orientation="landscape" horizont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E296-CD3E-418B-B1B1-60AEA2A1A603}">
  <dimension ref="A1:V37"/>
  <sheetViews>
    <sheetView showZeros="0" zoomScale="90" zoomScaleNormal="90" workbookViewId="0"/>
  </sheetViews>
  <sheetFormatPr baseColWidth="10" defaultColWidth="9.140625" defaultRowHeight="15" x14ac:dyDescent="0.2"/>
  <cols>
    <col min="1" max="1" width="21.140625" style="90" customWidth="1"/>
    <col min="2" max="2" width="10" style="7" customWidth="1"/>
    <col min="3" max="3" width="6.42578125" style="7" customWidth="1"/>
    <col min="4" max="4" width="2.42578125" style="7" customWidth="1"/>
    <col min="5" max="5" width="7.42578125" style="7" customWidth="1"/>
    <col min="6" max="6" width="8.42578125" style="7" customWidth="1"/>
    <col min="7" max="7" width="2.42578125" style="7" customWidth="1"/>
    <col min="8" max="9" width="7.5703125" style="7" customWidth="1"/>
    <col min="10" max="10" width="2.42578125" style="7" customWidth="1"/>
    <col min="11" max="11" width="9.5703125" style="7" customWidth="1"/>
    <col min="12" max="12" width="6.5703125" style="7" customWidth="1"/>
    <col min="13" max="13" width="2.42578125" style="7" customWidth="1"/>
    <col min="14" max="14" width="9.42578125" style="7" customWidth="1"/>
    <col min="15" max="15" width="6.5703125" style="7" customWidth="1"/>
    <col min="16" max="16" width="2.42578125" style="7" customWidth="1"/>
    <col min="17" max="18" width="7" style="7" customWidth="1"/>
    <col min="19" max="19" width="2.42578125" style="7" customWidth="1"/>
    <col min="20" max="20" width="9.140625" style="7" customWidth="1"/>
    <col min="21" max="21" width="8" style="7" customWidth="1"/>
    <col min="22" max="22" width="2" style="7" customWidth="1"/>
    <col min="23" max="16384" width="9.140625" style="7"/>
  </cols>
  <sheetData>
    <row r="1" spans="1:22" ht="12.75" x14ac:dyDescent="0.2">
      <c r="A1" s="7" t="s">
        <v>281</v>
      </c>
    </row>
    <row r="2" spans="1:22" ht="12.75" x14ac:dyDescent="0.2">
      <c r="A2" s="7" t="s">
        <v>436</v>
      </c>
    </row>
    <row r="3" spans="1:22" ht="12.75" x14ac:dyDescent="0.2">
      <c r="A3" s="7"/>
    </row>
    <row r="4" spans="1:22" ht="12.75" x14ac:dyDescent="0.2">
      <c r="A4" s="7" t="s">
        <v>482</v>
      </c>
    </row>
    <row r="5" spans="1:22" ht="13.5" thickBot="1" x14ac:dyDescent="0.25">
      <c r="A5" s="7"/>
    </row>
    <row r="6" spans="1:22" ht="12.75" customHeight="1" x14ac:dyDescent="0.2">
      <c r="A6" s="36"/>
      <c r="B6" s="36"/>
      <c r="C6" s="36"/>
      <c r="D6" s="36"/>
      <c r="E6" s="36"/>
      <c r="F6" s="36"/>
      <c r="G6" s="36"/>
      <c r="H6" s="36"/>
      <c r="I6" s="36"/>
      <c r="J6" s="36"/>
      <c r="K6" s="36"/>
      <c r="L6" s="36"/>
      <c r="M6" s="36"/>
      <c r="N6" s="36"/>
      <c r="O6" s="36"/>
      <c r="P6" s="36"/>
      <c r="Q6" s="36"/>
      <c r="R6" s="36"/>
      <c r="S6" s="36"/>
      <c r="T6" s="36"/>
      <c r="U6" s="36"/>
      <c r="V6" s="36"/>
    </row>
    <row r="7" spans="1:22" ht="6" customHeight="1" x14ac:dyDescent="0.2">
      <c r="A7" s="7"/>
    </row>
    <row r="8" spans="1:22" ht="30.6" customHeight="1" x14ac:dyDescent="0.2">
      <c r="A8" s="183" t="s">
        <v>468</v>
      </c>
      <c r="B8" s="207" t="s">
        <v>481</v>
      </c>
      <c r="C8" s="207"/>
      <c r="D8" s="16"/>
      <c r="E8" s="206" t="s">
        <v>480</v>
      </c>
      <c r="F8" s="206"/>
      <c r="G8" s="16"/>
      <c r="H8" s="206" t="s">
        <v>479</v>
      </c>
      <c r="I8" s="206"/>
      <c r="J8" s="16"/>
      <c r="K8" s="207" t="s">
        <v>478</v>
      </c>
      <c r="L8" s="207"/>
      <c r="M8" s="16"/>
      <c r="N8" s="207" t="s">
        <v>477</v>
      </c>
      <c r="O8" s="207"/>
      <c r="Q8" s="207" t="s">
        <v>476</v>
      </c>
      <c r="R8" s="207"/>
      <c r="T8" s="207" t="s">
        <v>475</v>
      </c>
      <c r="U8" s="207"/>
    </row>
    <row r="9" spans="1:22" ht="12.75" x14ac:dyDescent="0.2">
      <c r="A9" s="16" t="s">
        <v>463</v>
      </c>
      <c r="B9" s="117" t="s">
        <v>106</v>
      </c>
      <c r="C9" s="117" t="s">
        <v>105</v>
      </c>
      <c r="D9" s="16"/>
      <c r="E9" s="117" t="s">
        <v>106</v>
      </c>
      <c r="F9" s="117" t="s">
        <v>105</v>
      </c>
      <c r="G9" s="16"/>
      <c r="H9" s="16"/>
      <c r="I9" s="16"/>
      <c r="J9" s="16"/>
      <c r="K9" s="117" t="s">
        <v>106</v>
      </c>
      <c r="L9" s="117" t="s">
        <v>105</v>
      </c>
      <c r="M9" s="16"/>
      <c r="N9" s="117" t="s">
        <v>106</v>
      </c>
      <c r="O9" s="117" t="s">
        <v>105</v>
      </c>
      <c r="Q9" s="117" t="s">
        <v>106</v>
      </c>
      <c r="R9" s="117" t="s">
        <v>105</v>
      </c>
      <c r="T9" s="117" t="s">
        <v>106</v>
      </c>
      <c r="U9" s="117" t="s">
        <v>105</v>
      </c>
    </row>
    <row r="10" spans="1:22" ht="13.5" thickBot="1" x14ac:dyDescent="0.25">
      <c r="A10" s="23"/>
      <c r="B10" s="23"/>
      <c r="C10" s="23"/>
      <c r="D10" s="23"/>
      <c r="E10" s="23"/>
      <c r="F10" s="23"/>
      <c r="G10" s="23"/>
      <c r="H10" s="23"/>
      <c r="I10" s="23"/>
      <c r="J10" s="23"/>
      <c r="K10" s="23"/>
      <c r="L10" s="23"/>
      <c r="M10" s="23"/>
    </row>
    <row r="11" spans="1:22" ht="12.75" x14ac:dyDescent="0.2">
      <c r="A11" s="7"/>
      <c r="N11" s="36"/>
      <c r="O11" s="36"/>
      <c r="P11" s="36"/>
      <c r="Q11" s="36"/>
      <c r="R11" s="36"/>
      <c r="S11" s="36"/>
      <c r="T11" s="36"/>
      <c r="U11" s="36"/>
      <c r="V11" s="36"/>
    </row>
    <row r="12" spans="1:22" ht="12.75" x14ac:dyDescent="0.2">
      <c r="A12" s="26" t="s">
        <v>107</v>
      </c>
      <c r="B12" s="9">
        <f>SUM(B14:B24)</f>
        <v>337445</v>
      </c>
      <c r="C12" s="24">
        <f>SUM(C14:C24)</f>
        <v>99.999999999999986</v>
      </c>
      <c r="E12" s="19">
        <f>SUM(E14:E24)</f>
        <v>57</v>
      </c>
      <c r="F12" s="24">
        <f>SUM(F14:F24)</f>
        <v>99.999999999999972</v>
      </c>
      <c r="H12" s="19">
        <f>SUM(H14:H24)</f>
        <v>285</v>
      </c>
      <c r="I12" s="24">
        <f>SUM(I14:I24)</f>
        <v>100</v>
      </c>
      <c r="K12" s="9">
        <f>SUM(K14:K24)</f>
        <v>5669532</v>
      </c>
      <c r="L12" s="24">
        <f>SUM(L14:L24)</f>
        <v>100</v>
      </c>
      <c r="N12" s="9">
        <f>SUM(N14:N24)</f>
        <v>2837715</v>
      </c>
      <c r="O12" s="24">
        <f>SUM(O14:O24)</f>
        <v>100</v>
      </c>
      <c r="Q12" s="19">
        <f>SUM(Q14:Q24)</f>
        <v>79258</v>
      </c>
      <c r="R12" s="24">
        <f>SUM(R14:R24)</f>
        <v>100</v>
      </c>
      <c r="T12" s="19">
        <f>SUM(T14:T24)</f>
        <v>57723</v>
      </c>
      <c r="U12" s="24">
        <f>SUM(U14:U24)</f>
        <v>100</v>
      </c>
    </row>
    <row r="13" spans="1:22" ht="12.75" x14ac:dyDescent="0.2">
      <c r="A13" s="7"/>
      <c r="B13" s="9"/>
      <c r="C13" s="24"/>
      <c r="E13" s="19"/>
      <c r="K13" s="9"/>
      <c r="N13" s="9"/>
      <c r="Q13" s="19"/>
    </row>
    <row r="14" spans="1:22" ht="12.75" x14ac:dyDescent="0.2">
      <c r="A14" s="7" t="s">
        <v>474</v>
      </c>
      <c r="B14" s="210">
        <v>337274</v>
      </c>
      <c r="C14" s="24">
        <f>IF($A14&lt;&gt;"",B14/B$12*100,"")</f>
        <v>99.949325075197436</v>
      </c>
      <c r="E14" s="210">
        <v>44</v>
      </c>
      <c r="F14" s="24">
        <f>IF($A14&lt;&gt;"",E14/E$12*100,"")</f>
        <v>77.192982456140342</v>
      </c>
      <c r="I14" s="24">
        <f>IF($A14&lt;&gt;"",H14/H$12*100,"")</f>
        <v>0</v>
      </c>
      <c r="K14" s="210">
        <f>5442428+227104</f>
        <v>5669532</v>
      </c>
      <c r="L14" s="24">
        <f>IF($A14&lt;&gt;"",K14/K$12*100,"")</f>
        <v>100</v>
      </c>
      <c r="N14" s="9">
        <v>2837715</v>
      </c>
      <c r="O14" s="24">
        <f>IF($A14&lt;&gt;"",N14/N$12*100,"")</f>
        <v>100</v>
      </c>
      <c r="Q14" s="9">
        <v>79258</v>
      </c>
      <c r="R14" s="24">
        <f>IF($A14&lt;&gt;"",Q14/Q$12*100,"")</f>
        <v>100</v>
      </c>
      <c r="T14" s="210">
        <v>57723</v>
      </c>
      <c r="U14" s="24">
        <f>IF($A14&lt;&gt;"",T14/T$12*100,"")</f>
        <v>100</v>
      </c>
    </row>
    <row r="15" spans="1:22" ht="12.75" x14ac:dyDescent="0.2">
      <c r="A15" s="7"/>
      <c r="B15" s="210"/>
      <c r="C15" s="24" t="str">
        <f>IF($A15&lt;&gt;"",B15/B$12*100,"")</f>
        <v/>
      </c>
      <c r="E15" s="210"/>
      <c r="F15" s="24" t="str">
        <f>IF($A15&lt;&gt;"",E15/E$12*100,"")</f>
        <v/>
      </c>
      <c r="I15" s="24" t="str">
        <f>IF($A15&lt;&gt;"",H15/H$12*100,"")</f>
        <v/>
      </c>
      <c r="K15" s="211"/>
      <c r="L15" s="24" t="str">
        <f>IF($A15&lt;&gt;"",K15/K$12*100,"")</f>
        <v/>
      </c>
      <c r="O15" s="24" t="str">
        <f>IF($A15&lt;&gt;"",N15/N$12*100,"")</f>
        <v/>
      </c>
      <c r="R15" s="24" t="str">
        <f>IF($A15&lt;&gt;"",Q15/Q$12*100,"")</f>
        <v/>
      </c>
      <c r="U15" s="24" t="str">
        <f>IF($A15&lt;&gt;"",T15/T$12*100,"")</f>
        <v/>
      </c>
    </row>
    <row r="16" spans="1:22" ht="12.75" x14ac:dyDescent="0.2">
      <c r="A16" s="7" t="s">
        <v>461</v>
      </c>
      <c r="B16" s="210"/>
      <c r="C16" s="24">
        <f>IF($A16&lt;&gt;"",B16/B$12*100,"")</f>
        <v>0</v>
      </c>
      <c r="E16" s="210">
        <v>9</v>
      </c>
      <c r="F16" s="24">
        <f>IF($A16&lt;&gt;"",E16/E$12*100,"")</f>
        <v>15.789473684210526</v>
      </c>
      <c r="I16" s="24">
        <f>IF($A16&lt;&gt;"",H16/H$12*100,"")</f>
        <v>0</v>
      </c>
      <c r="K16" s="131">
        <v>0</v>
      </c>
      <c r="L16" s="24">
        <f>IF($A16&lt;&gt;"",K16/K$12*100,"")</f>
        <v>0</v>
      </c>
      <c r="O16" s="24">
        <f>IF($A16&lt;&gt;"",N16/N$12*100,"")</f>
        <v>0</v>
      </c>
      <c r="R16" s="24">
        <f>IF($A16&lt;&gt;"",Q16/Q$12*100,"")</f>
        <v>0</v>
      </c>
      <c r="U16" s="24">
        <f>IF($A16&lt;&gt;"",T16/T$12*100,"")</f>
        <v>0</v>
      </c>
    </row>
    <row r="17" spans="1:22" ht="12.75" x14ac:dyDescent="0.2">
      <c r="A17" s="7"/>
      <c r="B17" s="210"/>
      <c r="C17" s="24" t="str">
        <f>IF($A17&lt;&gt;"",B17/B$12*100,"")</f>
        <v/>
      </c>
      <c r="E17" s="210"/>
      <c r="F17" s="24" t="str">
        <f>IF($A17&lt;&gt;"",E17/E$12*100,"")</f>
        <v/>
      </c>
      <c r="I17" s="24" t="str">
        <f>IF($A17&lt;&gt;"",H17/H$12*100,"")</f>
        <v/>
      </c>
      <c r="K17" s="131"/>
      <c r="L17" s="24" t="str">
        <f>IF($A17&lt;&gt;"",K17/K$12*100,"")</f>
        <v/>
      </c>
      <c r="O17" s="24" t="str">
        <f>IF($A17&lt;&gt;"",N17/N$12*100,"")</f>
        <v/>
      </c>
      <c r="R17" s="24" t="str">
        <f>IF($A17&lt;&gt;"",Q17/Q$12*100,"")</f>
        <v/>
      </c>
      <c r="U17" s="24" t="str">
        <f>IF($A17&lt;&gt;"",T17/T$12*100,"")</f>
        <v/>
      </c>
    </row>
    <row r="18" spans="1:22" ht="12.75" x14ac:dyDescent="0.2">
      <c r="A18" s="7" t="s">
        <v>460</v>
      </c>
      <c r="B18" s="210">
        <f>51+4</f>
        <v>55</v>
      </c>
      <c r="C18" s="24">
        <f>IF($A18&lt;&gt;"",B18/B$12*100,"")</f>
        <v>1.6298952421876158E-2</v>
      </c>
      <c r="E18" s="210">
        <v>3</v>
      </c>
      <c r="F18" s="24">
        <f>IF($A18&lt;&gt;"",E18/E$12*100,"")</f>
        <v>5.2631578947368416</v>
      </c>
      <c r="I18" s="24">
        <f>IF($A18&lt;&gt;"",H18/H$12*100,"")</f>
        <v>0</v>
      </c>
      <c r="K18" s="209">
        <v>0</v>
      </c>
      <c r="L18" s="24">
        <f>IF($A18&lt;&gt;"",K18/K$12*100,"")</f>
        <v>0</v>
      </c>
      <c r="O18" s="24">
        <f>IF($A18&lt;&gt;"",N18/N$12*100,"")</f>
        <v>0</v>
      </c>
      <c r="R18" s="24">
        <f>IF($A18&lt;&gt;"",Q18/Q$12*100,"")</f>
        <v>0</v>
      </c>
      <c r="U18" s="24">
        <f>IF($A18&lt;&gt;"",T18/T$12*100,"")</f>
        <v>0</v>
      </c>
    </row>
    <row r="19" spans="1:22" ht="12.75" x14ac:dyDescent="0.2">
      <c r="A19" s="7"/>
      <c r="B19" s="210"/>
      <c r="C19" s="24" t="str">
        <f>IF($A19&lt;&gt;"",B19/B$12*100,"")</f>
        <v/>
      </c>
      <c r="E19" s="210"/>
      <c r="F19" s="24" t="str">
        <f>IF($A19&lt;&gt;"",E19/E$12*100,"")</f>
        <v/>
      </c>
      <c r="I19" s="24" t="str">
        <f>IF($A19&lt;&gt;"",H19/H$12*100,"")</f>
        <v/>
      </c>
      <c r="K19" s="131"/>
      <c r="L19" s="24" t="str">
        <f>IF($A19&lt;&gt;"",K19/K$12*100,"")</f>
        <v/>
      </c>
      <c r="O19" s="24" t="str">
        <f>IF($A19&lt;&gt;"",N19/N$12*100,"")</f>
        <v/>
      </c>
      <c r="R19" s="24" t="str">
        <f>IF($A19&lt;&gt;"",Q19/Q$12*100,"")</f>
        <v/>
      </c>
      <c r="U19" s="24" t="str">
        <f>IF($A19&lt;&gt;"",T19/T$12*100,"")</f>
        <v/>
      </c>
    </row>
    <row r="20" spans="1:22" ht="12.75" x14ac:dyDescent="0.2">
      <c r="A20" s="7" t="s">
        <v>459</v>
      </c>
      <c r="B20" s="210"/>
      <c r="C20" s="24">
        <f>IF($A20&lt;&gt;"",B20/B$12*100,"")</f>
        <v>0</v>
      </c>
      <c r="E20" s="210"/>
      <c r="F20" s="24">
        <f>IF($A20&lt;&gt;"",E20/E$12*100,"")</f>
        <v>0</v>
      </c>
      <c r="H20" s="7">
        <v>285</v>
      </c>
      <c r="I20" s="24">
        <f>IF($A20&lt;&gt;"",H20/H$12*100,"")</f>
        <v>100</v>
      </c>
      <c r="K20" s="209">
        <v>0</v>
      </c>
      <c r="L20" s="24">
        <f>IF($A20&lt;&gt;"",K20/K$12*100,"")</f>
        <v>0</v>
      </c>
      <c r="O20" s="24">
        <f>IF($A20&lt;&gt;"",N20/N$12*100,"")</f>
        <v>0</v>
      </c>
      <c r="R20" s="24">
        <f>IF($A20&lt;&gt;"",Q20/Q$12*100,"")</f>
        <v>0</v>
      </c>
      <c r="U20" s="24">
        <f>IF($A20&lt;&gt;"",T20/T$12*100,"")</f>
        <v>0</v>
      </c>
    </row>
    <row r="21" spans="1:22" ht="12.75" x14ac:dyDescent="0.2">
      <c r="A21" s="7"/>
      <c r="B21" s="210"/>
      <c r="C21" s="24"/>
      <c r="E21" s="210"/>
      <c r="F21" s="24"/>
      <c r="I21" s="24" t="str">
        <f>IF($A21&lt;&gt;"",H21/H$12*100,"")</f>
        <v/>
      </c>
      <c r="K21" s="203"/>
      <c r="L21" s="24"/>
      <c r="O21" s="24" t="str">
        <f>IF($A21&lt;&gt;"",N21/N$12*100,"")</f>
        <v/>
      </c>
      <c r="R21" s="24" t="str">
        <f>IF($A21&lt;&gt;"",Q21/Q$12*100,"")</f>
        <v/>
      </c>
      <c r="U21" s="24" t="str">
        <f>IF($A21&lt;&gt;"",T21/T$12*100,"")</f>
        <v/>
      </c>
    </row>
    <row r="22" spans="1:22" ht="12.75" x14ac:dyDescent="0.2">
      <c r="A22" s="7" t="s">
        <v>458</v>
      </c>
      <c r="B22" s="210">
        <f>104+9</f>
        <v>113</v>
      </c>
      <c r="C22" s="24">
        <f>IF($A22&lt;&gt;"",B22/B$12*100,"")</f>
        <v>3.3486938612218291E-2</v>
      </c>
      <c r="E22" s="210">
        <v>1</v>
      </c>
      <c r="F22" s="24">
        <f>IF($A22&lt;&gt;"",E22/E$12*100,"")</f>
        <v>1.7543859649122806</v>
      </c>
      <c r="I22" s="24">
        <f>IF($A22&lt;&gt;"",H22/H$12*100,"")</f>
        <v>0</v>
      </c>
      <c r="K22" s="209">
        <v>0</v>
      </c>
      <c r="L22" s="24">
        <f>IF($A22&lt;&gt;"",K22/K$12*100,"")</f>
        <v>0</v>
      </c>
      <c r="O22" s="24">
        <f>IF($A22&lt;&gt;"",N22/N$12*100,"")</f>
        <v>0</v>
      </c>
      <c r="R22" s="24">
        <f>IF($A22&lt;&gt;"",Q22/Q$12*100,"")</f>
        <v>0</v>
      </c>
      <c r="U22" s="24">
        <f>IF($A22&lt;&gt;"",T22/T$12*100,"")</f>
        <v>0</v>
      </c>
    </row>
    <row r="23" spans="1:22" ht="12.75" x14ac:dyDescent="0.2">
      <c r="A23" s="7"/>
      <c r="B23" s="210"/>
      <c r="C23" s="24" t="str">
        <f>IF($A23&lt;&gt;"",B23/B$12*100,"")</f>
        <v/>
      </c>
      <c r="E23" s="210"/>
      <c r="F23" s="24" t="str">
        <f>IF($A23&lt;&gt;"",E23/E$12*100,"")</f>
        <v/>
      </c>
      <c r="I23" s="24" t="str">
        <f>IF($A23&lt;&gt;"",H23/H$12*100,"")</f>
        <v/>
      </c>
      <c r="K23" s="203"/>
      <c r="L23" s="24" t="str">
        <f>IF($A23&lt;&gt;"",K23/K$12*100,"")</f>
        <v/>
      </c>
      <c r="O23" s="24" t="str">
        <f>IF($A23&lt;&gt;"",N23/N$12*100,"")</f>
        <v/>
      </c>
      <c r="R23" s="24" t="str">
        <f>IF($A23&lt;&gt;"",Q23/Q$12*100,"")</f>
        <v/>
      </c>
      <c r="U23" s="24" t="str">
        <f>IF($A23&lt;&gt;"",T23/T$12*100,"")</f>
        <v/>
      </c>
    </row>
    <row r="24" spans="1:22" ht="12.75" x14ac:dyDescent="0.2">
      <c r="A24" s="7" t="s">
        <v>457</v>
      </c>
      <c r="B24" s="210">
        <v>3</v>
      </c>
      <c r="C24" s="24">
        <f>IF($A24&lt;&gt;"",B24/B$12*100,"")</f>
        <v>8.8903376846597229E-4</v>
      </c>
      <c r="E24" s="210"/>
      <c r="F24" s="24">
        <f>IF($A24&lt;&gt;"",E24/E$12*100,"")</f>
        <v>0</v>
      </c>
      <c r="I24" s="24">
        <f>IF($A24&lt;&gt;"",H24/H$12*100,"")</f>
        <v>0</v>
      </c>
      <c r="K24" s="209">
        <v>0</v>
      </c>
      <c r="L24" s="24">
        <f>IF($A24&lt;&gt;"",K24/K$12*100,"")</f>
        <v>0</v>
      </c>
      <c r="O24" s="24">
        <f>IF($A24&lt;&gt;"",N24/N$12*100,"")</f>
        <v>0</v>
      </c>
      <c r="R24" s="24">
        <f>IF($A24&lt;&gt;"",Q24/Q$12*100,"")</f>
        <v>0</v>
      </c>
      <c r="U24" s="24">
        <f>IF($A24&lt;&gt;"",T24/T$12*100,"")</f>
        <v>0</v>
      </c>
    </row>
    <row r="25" spans="1:22" ht="13.5" thickBot="1" x14ac:dyDescent="0.25">
      <c r="A25" s="23"/>
      <c r="B25" s="23"/>
      <c r="C25" s="23"/>
      <c r="D25" s="23"/>
      <c r="E25" s="23"/>
      <c r="F25" s="23"/>
      <c r="G25" s="23"/>
      <c r="H25" s="23"/>
      <c r="I25" s="23"/>
      <c r="J25" s="23"/>
      <c r="K25" s="23"/>
      <c r="L25" s="23"/>
      <c r="M25" s="23"/>
    </row>
    <row r="26" spans="1:22" ht="12.75" x14ac:dyDescent="0.2">
      <c r="A26" s="7" t="s">
        <v>473</v>
      </c>
      <c r="N26" s="36"/>
      <c r="O26" s="36"/>
      <c r="P26" s="36"/>
      <c r="Q26" s="36"/>
      <c r="R26" s="36"/>
      <c r="S26" s="36"/>
      <c r="T26" s="36"/>
      <c r="U26" s="36"/>
      <c r="V26" s="36"/>
    </row>
    <row r="27" spans="1:22" ht="14.25" x14ac:dyDescent="0.2">
      <c r="A27" s="96" t="s">
        <v>472</v>
      </c>
      <c r="B27" s="96"/>
      <c r="C27" s="96"/>
      <c r="D27" s="96"/>
      <c r="E27" s="96"/>
      <c r="F27" s="96"/>
      <c r="G27" s="96"/>
      <c r="H27" s="96"/>
      <c r="I27" s="96"/>
      <c r="J27" s="96"/>
      <c r="K27" s="96"/>
      <c r="L27" s="96"/>
      <c r="M27" s="96"/>
      <c r="N27" s="96"/>
      <c r="O27" s="96"/>
      <c r="P27" s="96"/>
      <c r="Q27" s="96"/>
      <c r="R27" s="96"/>
      <c r="S27" s="96"/>
      <c r="T27" s="96"/>
      <c r="U27" s="96"/>
    </row>
    <row r="28" spans="1:22" ht="14.25" x14ac:dyDescent="0.2">
      <c r="A28" s="181" t="s">
        <v>471</v>
      </c>
      <c r="B28" s="181"/>
      <c r="C28" s="181"/>
      <c r="D28" s="181"/>
      <c r="E28" s="181"/>
      <c r="F28" s="181"/>
      <c r="G28" s="181"/>
      <c r="H28" s="181"/>
      <c r="I28" s="181"/>
      <c r="J28" s="181"/>
      <c r="K28" s="181"/>
      <c r="L28" s="181"/>
      <c r="M28" s="181"/>
      <c r="N28" s="181"/>
      <c r="O28" s="181"/>
      <c r="P28" s="181"/>
      <c r="Q28" s="181"/>
      <c r="R28" s="181"/>
      <c r="S28" s="181"/>
      <c r="T28" s="181"/>
      <c r="U28" s="181"/>
    </row>
    <row r="29" spans="1:22" ht="28.35" customHeight="1" x14ac:dyDescent="0.2">
      <c r="A29" s="96" t="s">
        <v>470</v>
      </c>
      <c r="B29" s="96"/>
      <c r="C29" s="96"/>
      <c r="D29" s="96"/>
      <c r="E29" s="96"/>
      <c r="F29" s="96"/>
      <c r="G29" s="96"/>
      <c r="H29" s="96"/>
      <c r="I29" s="96"/>
      <c r="J29" s="96"/>
      <c r="K29" s="96"/>
      <c r="L29" s="96"/>
      <c r="M29" s="96"/>
      <c r="N29" s="96"/>
      <c r="O29" s="96"/>
      <c r="P29" s="96"/>
      <c r="Q29" s="96"/>
      <c r="R29" s="96"/>
      <c r="S29" s="96"/>
      <c r="T29" s="96"/>
      <c r="U29" s="96"/>
    </row>
    <row r="30" spans="1:22" ht="12.75" x14ac:dyDescent="0.2">
      <c r="A30" s="7"/>
    </row>
    <row r="31" spans="1:22" ht="12.75" x14ac:dyDescent="0.2">
      <c r="A31" s="7" t="s">
        <v>454</v>
      </c>
    </row>
    <row r="32" spans="1:22" ht="12.75" x14ac:dyDescent="0.2">
      <c r="A32" s="7" t="s">
        <v>453</v>
      </c>
    </row>
    <row r="33" spans="1:20" ht="12.75" x14ac:dyDescent="0.2">
      <c r="A33" s="7"/>
    </row>
    <row r="34" spans="1:20" ht="12.75" x14ac:dyDescent="0.2">
      <c r="A34" s="7"/>
    </row>
    <row r="35" spans="1:20" ht="12.75" x14ac:dyDescent="0.2">
      <c r="A35" s="7"/>
      <c r="B35" s="208"/>
      <c r="C35" s="208"/>
      <c r="D35" s="208"/>
      <c r="E35" s="208"/>
      <c r="F35" s="208"/>
      <c r="G35" s="208"/>
      <c r="H35" s="208"/>
      <c r="I35" s="208"/>
      <c r="J35" s="208"/>
      <c r="K35" s="208"/>
      <c r="L35" s="208"/>
      <c r="M35" s="208"/>
      <c r="N35" s="208"/>
      <c r="O35" s="208"/>
      <c r="P35" s="208"/>
      <c r="Q35" s="208"/>
      <c r="R35" s="208"/>
      <c r="S35" s="208"/>
      <c r="T35" s="208"/>
    </row>
    <row r="37" spans="1:20" ht="12.75" x14ac:dyDescent="0.2">
      <c r="A37" s="7"/>
    </row>
  </sheetData>
  <mergeCells count="10">
    <mergeCell ref="A27:U27"/>
    <mergeCell ref="A28:U28"/>
    <mergeCell ref="A29:U29"/>
    <mergeCell ref="K8:L8"/>
    <mergeCell ref="B8:C8"/>
    <mergeCell ref="E8:F8"/>
    <mergeCell ref="N8:O8"/>
    <mergeCell ref="Q8:R8"/>
    <mergeCell ref="T8:U8"/>
    <mergeCell ref="H8:I8"/>
  </mergeCells>
  <printOptions horizontalCentered="1" verticalCentered="1"/>
  <pageMargins left="0" right="0" top="0" bottom="0" header="0" footer="0"/>
  <pageSetup scale="80" orientation="landscape" horizont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D4361-8D30-47E0-A7E7-E780E5C47058}">
  <dimension ref="A1:J45"/>
  <sheetViews>
    <sheetView showZeros="0" zoomScale="130" workbookViewId="0">
      <selection activeCell="A3" sqref="A3"/>
    </sheetView>
  </sheetViews>
  <sheetFormatPr baseColWidth="10" defaultColWidth="9.140625" defaultRowHeight="12.75" x14ac:dyDescent="0.2"/>
  <cols>
    <col min="1" max="1" width="31.5703125" style="7" customWidth="1"/>
    <col min="2" max="2" width="9.5703125" style="19" customWidth="1"/>
    <col min="3" max="3" width="9.5703125" style="7" customWidth="1"/>
    <col min="4" max="4" width="2.5703125" style="7" customWidth="1"/>
    <col min="5" max="5" width="9.5703125" style="19" customWidth="1"/>
    <col min="6" max="6" width="9.5703125" style="7" customWidth="1"/>
    <col min="7" max="7" width="2.5703125" style="7" customWidth="1"/>
    <col min="8" max="8" width="9.5703125" style="19" customWidth="1"/>
    <col min="9" max="9" width="9.5703125" style="7" customWidth="1"/>
    <col min="10" max="10" width="2.5703125" style="7" customWidth="1"/>
    <col min="11" max="16384" width="9.140625" style="7"/>
  </cols>
  <sheetData>
    <row r="1" spans="1:10" x14ac:dyDescent="0.2">
      <c r="A1" s="7" t="s">
        <v>384</v>
      </c>
      <c r="E1" s="220"/>
      <c r="G1" s="221"/>
      <c r="H1" s="220"/>
    </row>
    <row r="2" spans="1:10" x14ac:dyDescent="0.2">
      <c r="A2" s="7" t="s">
        <v>383</v>
      </c>
    </row>
    <row r="4" spans="1:10" x14ac:dyDescent="0.2">
      <c r="A4" s="7" t="s">
        <v>514</v>
      </c>
    </row>
    <row r="5" spans="1:10" ht="13.5" thickBot="1" x14ac:dyDescent="0.25">
      <c r="A5" s="7" t="s">
        <v>403</v>
      </c>
      <c r="E5" s="7"/>
      <c r="H5" s="7"/>
    </row>
    <row r="6" spans="1:10" x14ac:dyDescent="0.2">
      <c r="A6" s="36"/>
      <c r="B6" s="185"/>
      <c r="C6" s="36"/>
      <c r="D6" s="36"/>
      <c r="E6" s="36"/>
      <c r="F6" s="36"/>
      <c r="G6" s="36"/>
      <c r="H6" s="36"/>
      <c r="I6" s="36"/>
      <c r="J6" s="36"/>
    </row>
    <row r="7" spans="1:10" x14ac:dyDescent="0.2">
      <c r="A7" s="7" t="s">
        <v>513</v>
      </c>
      <c r="B7" s="218"/>
      <c r="C7" s="16"/>
      <c r="E7" s="219" t="s">
        <v>512</v>
      </c>
      <c r="F7" s="219"/>
      <c r="H7" s="219" t="s">
        <v>511</v>
      </c>
      <c r="I7" s="219"/>
    </row>
    <row r="8" spans="1:10" x14ac:dyDescent="0.2">
      <c r="A8" s="7" t="s">
        <v>510</v>
      </c>
      <c r="B8" s="194" t="s">
        <v>107</v>
      </c>
      <c r="C8" s="194"/>
      <c r="E8" s="194" t="s">
        <v>509</v>
      </c>
      <c r="F8" s="194"/>
      <c r="H8" s="194" t="s">
        <v>508</v>
      </c>
      <c r="I8" s="194"/>
    </row>
    <row r="9" spans="1:10" x14ac:dyDescent="0.2">
      <c r="A9" s="7" t="s">
        <v>507</v>
      </c>
      <c r="B9" s="218" t="s">
        <v>106</v>
      </c>
      <c r="C9" s="16" t="s">
        <v>105</v>
      </c>
      <c r="D9" s="16"/>
      <c r="E9" s="218" t="s">
        <v>106</v>
      </c>
      <c r="F9" s="16" t="s">
        <v>105</v>
      </c>
      <c r="G9" s="16"/>
      <c r="H9" s="218" t="s">
        <v>106</v>
      </c>
      <c r="I9" s="16" t="s">
        <v>105</v>
      </c>
    </row>
    <row r="10" spans="1:10" ht="13.5" thickBot="1" x14ac:dyDescent="0.25">
      <c r="A10" s="23"/>
      <c r="B10" s="217"/>
      <c r="C10" s="99"/>
      <c r="D10" s="99"/>
      <c r="E10" s="99"/>
      <c r="F10" s="99"/>
      <c r="G10" s="99"/>
      <c r="H10" s="99"/>
      <c r="I10" s="99"/>
    </row>
    <row r="11" spans="1:10" x14ac:dyDescent="0.2">
      <c r="J11" s="36"/>
    </row>
    <row r="12" spans="1:10" x14ac:dyDescent="0.2">
      <c r="A12" s="26" t="s">
        <v>506</v>
      </c>
      <c r="B12" s="19">
        <f>IF($A12&lt;&gt;"",E12+H12,"")</f>
        <v>14064</v>
      </c>
      <c r="C12" s="24">
        <f>IF($A12&lt;&gt;0,B12/B$12*100,"")</f>
        <v>100</v>
      </c>
      <c r="E12" s="19">
        <f>E14+E29</f>
        <v>9967</v>
      </c>
      <c r="F12" s="24">
        <f>F14+F29</f>
        <v>100</v>
      </c>
      <c r="H12" s="19">
        <f>H14+H29</f>
        <v>4097</v>
      </c>
      <c r="I12" s="24">
        <f>I14+I29</f>
        <v>100</v>
      </c>
    </row>
    <row r="13" spans="1:10" x14ac:dyDescent="0.2">
      <c r="B13" s="19" t="str">
        <f>IF($A13&lt;&gt;"",E13+H13,"")</f>
        <v/>
      </c>
      <c r="C13" s="9"/>
    </row>
    <row r="14" spans="1:10" x14ac:dyDescent="0.2">
      <c r="A14" s="26" t="s">
        <v>505</v>
      </c>
      <c r="B14" s="19">
        <f>IF($A14&lt;&gt;"",E14+H14,"")</f>
        <v>13992</v>
      </c>
      <c r="C14" s="24">
        <f>IF($A14&lt;&gt;0,B14/B$12*100,"")</f>
        <v>99.488054607508531</v>
      </c>
      <c r="E14" s="19">
        <f>SUM(E15:E26)</f>
        <v>9906</v>
      </c>
      <c r="F14" s="24">
        <f>IF($A14&lt;&gt;0,E14/E$12*100,"")</f>
        <v>99.387980335105851</v>
      </c>
      <c r="H14" s="19">
        <f>SUM(H15:H26)</f>
        <v>4086</v>
      </c>
      <c r="I14" s="24">
        <f>IF($A14&lt;&gt;0,H14/H$12*100,"")</f>
        <v>99.731510861606054</v>
      </c>
    </row>
    <row r="15" spans="1:10" x14ac:dyDescent="0.2">
      <c r="A15" s="7" t="s">
        <v>504</v>
      </c>
      <c r="B15" s="19">
        <f>IF($A15&lt;&gt;"",E15+H15,"")</f>
        <v>316</v>
      </c>
      <c r="C15" s="24">
        <f>IF($A15&lt;&gt;0,B15/B$12*100,"")</f>
        <v>2.2468714448236633</v>
      </c>
      <c r="E15" s="215">
        <v>45</v>
      </c>
      <c r="F15" s="24">
        <f>IF($A15&lt;&gt;0,E15/E$12*100,"")</f>
        <v>0.45148991672519312</v>
      </c>
      <c r="H15" s="215">
        <v>271</v>
      </c>
      <c r="I15" s="216">
        <f>IF($A15&lt;&gt;0,H15/H$12*100,"")</f>
        <v>6.614596045887235</v>
      </c>
    </row>
    <row r="16" spans="1:10" x14ac:dyDescent="0.2">
      <c r="A16" s="7" t="s">
        <v>503</v>
      </c>
      <c r="B16" s="19">
        <f>IF($A16&lt;&gt;"",E16+H16,"")</f>
        <v>8164</v>
      </c>
      <c r="C16" s="24">
        <f>IF($A16&lt;&gt;0,B16/B$12*100,"")</f>
        <v>58.048919226393622</v>
      </c>
      <c r="E16" s="215">
        <v>5471</v>
      </c>
      <c r="F16" s="24">
        <f>IF($A16&lt;&gt;0,E16/E$12*100,"")</f>
        <v>54.89114076452293</v>
      </c>
      <c r="H16" s="215">
        <v>2693</v>
      </c>
      <c r="I16" s="216">
        <f>IF($A16&lt;&gt;0,H16/H$12*100,"")</f>
        <v>65.73102269953624</v>
      </c>
    </row>
    <row r="17" spans="1:9" ht="14.25" x14ac:dyDescent="0.2">
      <c r="A17" s="7" t="s">
        <v>502</v>
      </c>
      <c r="B17" s="19">
        <f>IF($A17&lt;&gt;"",E17+H17,"")</f>
        <v>47</v>
      </c>
      <c r="C17" s="24">
        <f>IF($A17&lt;&gt;0,B17/B$12*100,"")</f>
        <v>0.33418657565415244</v>
      </c>
      <c r="E17" s="215">
        <v>47</v>
      </c>
      <c r="F17" s="24">
        <f>IF($A17&lt;&gt;0,E17/E$12*100,"")</f>
        <v>0.47155613524631279</v>
      </c>
      <c r="H17" s="215"/>
      <c r="I17" s="216">
        <f>IF($A17&lt;&gt;0,H17/H$12*100,"")</f>
        <v>0</v>
      </c>
    </row>
    <row r="18" spans="1:9" x14ac:dyDescent="0.2">
      <c r="A18" s="7" t="s">
        <v>501</v>
      </c>
      <c r="B18" s="19">
        <f>IF($A18&lt;&gt;"",E18+H18,"")</f>
        <v>66</v>
      </c>
      <c r="C18" s="24">
        <f>IF($A18&lt;&gt;0,B18/B$12*100,"")</f>
        <v>0.46928327645051199</v>
      </c>
      <c r="E18" s="215">
        <v>30</v>
      </c>
      <c r="F18" s="24">
        <f>IF($A18&lt;&gt;0,E18/E$12*100,"")</f>
        <v>0.30099327781679547</v>
      </c>
      <c r="H18" s="215">
        <v>36</v>
      </c>
      <c r="I18" s="216">
        <f>IF($A18&lt;&gt;0,H18/H$12*100,"")</f>
        <v>0.87869172565291676</v>
      </c>
    </row>
    <row r="19" spans="1:9" x14ac:dyDescent="0.2">
      <c r="A19" s="7" t="s">
        <v>500</v>
      </c>
      <c r="B19" s="19">
        <f>IF($A19&lt;&gt;"",E19+H19,"")</f>
        <v>7</v>
      </c>
      <c r="C19" s="24">
        <f>IF($A19&lt;&gt;0,B19/B$12*100,"")</f>
        <v>4.977246871444823E-2</v>
      </c>
      <c r="E19" s="215">
        <v>7</v>
      </c>
      <c r="F19" s="24">
        <f>IF($A19&lt;&gt;0,E19/E$12*100,"")</f>
        <v>7.0231764823918935E-2</v>
      </c>
      <c r="H19" s="215"/>
      <c r="I19" s="216">
        <f>IF($A19&lt;&gt;0,H19/H$12*100,"")</f>
        <v>0</v>
      </c>
    </row>
    <row r="20" spans="1:9" hidden="1" x14ac:dyDescent="0.2">
      <c r="A20" s="7" t="s">
        <v>499</v>
      </c>
      <c r="B20" s="19">
        <f>IF($A20&lt;&gt;"",E20+H20,"")</f>
        <v>0</v>
      </c>
      <c r="C20" s="24">
        <f>IF($A20&lt;&gt;0,B20/B$12*100,"")</f>
        <v>0</v>
      </c>
      <c r="E20" s="215"/>
      <c r="F20" s="24">
        <f>IF($A20&lt;&gt;0,E20/E$12*100,"")</f>
        <v>0</v>
      </c>
      <c r="H20" s="215"/>
      <c r="I20" s="216">
        <f>IF($A20&lt;&gt;0,H20/H$12*100,"")</f>
        <v>0</v>
      </c>
    </row>
    <row r="21" spans="1:9" x14ac:dyDescent="0.2">
      <c r="A21" s="7" t="s">
        <v>498</v>
      </c>
      <c r="B21" s="19">
        <f>IF($A21&lt;&gt;"",E21+H21,"")</f>
        <v>2376</v>
      </c>
      <c r="C21" s="24">
        <f>IF($A21&lt;&gt;0,B21/B$12*100,"")</f>
        <v>16.89419795221843</v>
      </c>
      <c r="E21" s="215">
        <v>2002</v>
      </c>
      <c r="F21" s="24">
        <f>IF($A21&lt;&gt;0,E21/E$12*100,"")</f>
        <v>20.086284739640814</v>
      </c>
      <c r="H21" s="215">
        <v>374</v>
      </c>
      <c r="I21" s="216">
        <f>IF($A21&lt;&gt;0,H21/H$12*100,"")</f>
        <v>9.1286307053941904</v>
      </c>
    </row>
    <row r="22" spans="1:9" x14ac:dyDescent="0.2">
      <c r="A22" s="7" t="s">
        <v>497</v>
      </c>
      <c r="B22" s="19">
        <f>IF($A22&lt;&gt;"",E22+H22,"")</f>
        <v>834</v>
      </c>
      <c r="C22" s="24">
        <f>IF($A22&lt;&gt;0,B22/B$12*100,"")</f>
        <v>5.9300341296928325</v>
      </c>
      <c r="E22" s="215">
        <v>725</v>
      </c>
      <c r="F22" s="24">
        <f>IF($A22&lt;&gt;0,E22/E$12*100,"")</f>
        <v>7.2740042139058891</v>
      </c>
      <c r="H22" s="215">
        <v>109</v>
      </c>
      <c r="I22" s="24">
        <f>IF($A22&lt;&gt;0,H22/H$12*100,"")</f>
        <v>2.660483280449109</v>
      </c>
    </row>
    <row r="23" spans="1:9" x14ac:dyDescent="0.2">
      <c r="A23" s="7" t="s">
        <v>496</v>
      </c>
      <c r="C23" s="24"/>
      <c r="E23" s="215">
        <v>42</v>
      </c>
      <c r="F23" s="24"/>
      <c r="H23" s="215">
        <v>49</v>
      </c>
      <c r="I23" s="24"/>
    </row>
    <row r="24" spans="1:9" x14ac:dyDescent="0.2">
      <c r="A24" s="7" t="s">
        <v>495</v>
      </c>
      <c r="B24" s="19">
        <f>IF($A24&lt;&gt;"",E24+H24,"")</f>
        <v>312</v>
      </c>
      <c r="C24" s="24">
        <f>IF($A24&lt;&gt;0,B24/B$12*100,"")</f>
        <v>2.218430034129693</v>
      </c>
      <c r="E24" s="215">
        <v>190</v>
      </c>
      <c r="F24" s="24">
        <f>IF($A24&lt;&gt;0,E24/E$12*100,"")</f>
        <v>1.9062907595063709</v>
      </c>
      <c r="H24" s="215">
        <v>122</v>
      </c>
      <c r="I24" s="24">
        <f>IF($A24&lt;&gt;0,H24/H$12*100,"")</f>
        <v>2.9777886258237731</v>
      </c>
    </row>
    <row r="25" spans="1:9" x14ac:dyDescent="0.2">
      <c r="A25" s="7" t="s">
        <v>494</v>
      </c>
      <c r="B25" s="19">
        <f>IF($A25&lt;&gt;"",E25+H25,"")</f>
        <v>1288</v>
      </c>
      <c r="C25" s="24">
        <f>IF($A25&lt;&gt;0,B25/B$12*100,"")</f>
        <v>9.1581342434584752</v>
      </c>
      <c r="E25" s="215">
        <v>1118</v>
      </c>
      <c r="F25" s="24">
        <f>IF($A25&lt;&gt;0,E25/E$12*100,"")</f>
        <v>11.217016153305909</v>
      </c>
      <c r="H25" s="215">
        <v>170</v>
      </c>
      <c r="I25" s="24">
        <f>IF($A25&lt;&gt;0,H25/H$12*100,"")</f>
        <v>4.1493775933609953</v>
      </c>
    </row>
    <row r="26" spans="1:9" ht="14.25" x14ac:dyDescent="0.2">
      <c r="A26" s="7" t="s">
        <v>493</v>
      </c>
      <c r="B26" s="19">
        <f>IF($A26&lt;&gt;"",E26+H26,"")</f>
        <v>491</v>
      </c>
      <c r="C26" s="24">
        <f>IF($A26&lt;&gt;0,B26/B$12*100,"")</f>
        <v>3.4911831626848686</v>
      </c>
      <c r="E26" s="215">
        <v>229</v>
      </c>
      <c r="F26" s="24">
        <f>IF($A26&lt;&gt;0,E26/E$12*100,"")</f>
        <v>2.2975820206682052</v>
      </c>
      <c r="H26" s="215">
        <v>262</v>
      </c>
      <c r="I26" s="24">
        <f>IF($A26&lt;&gt;0,H26/H$12*100,"")</f>
        <v>6.3949231144740049</v>
      </c>
    </row>
    <row r="27" spans="1:9" hidden="1" x14ac:dyDescent="0.2">
      <c r="C27" s="24"/>
      <c r="F27" s="24"/>
      <c r="I27" s="24"/>
    </row>
    <row r="28" spans="1:9" x14ac:dyDescent="0.2">
      <c r="C28" s="24"/>
      <c r="F28" s="24"/>
      <c r="I28" s="24"/>
    </row>
    <row r="29" spans="1:9" x14ac:dyDescent="0.2">
      <c r="A29" s="26" t="s">
        <v>492</v>
      </c>
      <c r="B29" s="19">
        <f>IF($A29&lt;&gt;"",E29+H29,"")</f>
        <v>72</v>
      </c>
      <c r="C29" s="24">
        <f>IF($A29&lt;&gt;0,B29/B$12*100,"")</f>
        <v>0.51194539249146753</v>
      </c>
      <c r="E29" s="19">
        <f>SUM(E30:E36)</f>
        <v>61</v>
      </c>
      <c r="F29" s="24">
        <f>IF($A29&lt;&gt;0,E29/E$12*100,"")</f>
        <v>0.61201966489415072</v>
      </c>
      <c r="H29" s="19">
        <f>SUM(H30:H36)</f>
        <v>11</v>
      </c>
      <c r="I29" s="24">
        <f>IF($A29&lt;&gt;0,H29/H$12*100,"")</f>
        <v>0.26848913839394678</v>
      </c>
    </row>
    <row r="30" spans="1:9" hidden="1" x14ac:dyDescent="0.2">
      <c r="A30" s="7" t="s">
        <v>491</v>
      </c>
      <c r="B30" s="19">
        <f>IF($A30&lt;&gt;"",E30+H30,"")</f>
        <v>0</v>
      </c>
      <c r="C30" s="24">
        <f>IF($A30&lt;&gt;0,B30/B$12*100,"")</f>
        <v>0</v>
      </c>
      <c r="E30" s="112"/>
      <c r="F30" s="24">
        <f>IF($A30&lt;&gt;0,E30/E$12*100,"")</f>
        <v>0</v>
      </c>
      <c r="H30" s="215"/>
      <c r="I30" s="24">
        <f>IF($A30&lt;&gt;0,H30/H$12*100,"")</f>
        <v>0</v>
      </c>
    </row>
    <row r="31" spans="1:9" x14ac:dyDescent="0.2">
      <c r="A31" s="7" t="s">
        <v>490</v>
      </c>
      <c r="B31" s="19">
        <f>IF($A31&lt;&gt;"",E31+H31,"")</f>
        <v>54</v>
      </c>
      <c r="C31" s="24">
        <f>IF($A31&lt;&gt;0,B31/B$12*100,"")</f>
        <v>0.38395904436860068</v>
      </c>
      <c r="E31" s="215">
        <v>48</v>
      </c>
      <c r="F31" s="24">
        <f>IF($A31&lt;&gt;0,E31/E$12*100,"")</f>
        <v>0.48158924450687268</v>
      </c>
      <c r="H31" s="215">
        <v>6</v>
      </c>
      <c r="I31" s="24">
        <f>IF($A31&lt;&gt;0,H31/H$12*100,"")</f>
        <v>0.1464486209421528</v>
      </c>
    </row>
    <row r="32" spans="1:9" hidden="1" x14ac:dyDescent="0.2">
      <c r="A32" s="7" t="s">
        <v>489</v>
      </c>
      <c r="B32" s="19">
        <f>IF($A32&lt;&gt;"",E32+H32,"")</f>
        <v>0</v>
      </c>
      <c r="C32" s="24">
        <f>IF($A32&lt;&gt;0,B32/B$12*100,"")</f>
        <v>0</v>
      </c>
      <c r="E32" s="215"/>
      <c r="F32" s="24">
        <f>IF($A32&lt;&gt;0,E32/E$12*100,"")</f>
        <v>0</v>
      </c>
      <c r="H32" s="215"/>
      <c r="I32" s="24">
        <f>IF($A32&lt;&gt;0,H32/H$12*100,"")</f>
        <v>0</v>
      </c>
    </row>
    <row r="33" spans="1:10" hidden="1" x14ac:dyDescent="0.2">
      <c r="A33" s="7" t="s">
        <v>488</v>
      </c>
      <c r="B33" s="19">
        <f>IF($A33&lt;&gt;"",E33+H33,"")</f>
        <v>0</v>
      </c>
      <c r="C33" s="24">
        <f>IF($A33&lt;&gt;0,B33/B$12*100,"")</f>
        <v>0</v>
      </c>
      <c r="E33" s="215"/>
      <c r="F33" s="24">
        <f>IF($A33&lt;&gt;0,E33/E$12*100,"")</f>
        <v>0</v>
      </c>
      <c r="H33" s="215"/>
      <c r="I33" s="24">
        <f>IF($A33&lt;&gt;0,H33/H$12*100,"")</f>
        <v>0</v>
      </c>
    </row>
    <row r="34" spans="1:10" hidden="1" x14ac:dyDescent="0.2">
      <c r="A34" s="7" t="s">
        <v>487</v>
      </c>
      <c r="C34" s="24"/>
      <c r="E34" s="215"/>
      <c r="F34" s="24"/>
      <c r="H34" s="215"/>
      <c r="I34" s="24"/>
    </row>
    <row r="35" spans="1:10" x14ac:dyDescent="0.2">
      <c r="A35" s="7" t="s">
        <v>486</v>
      </c>
      <c r="B35" s="19">
        <f>IF($A35&lt;&gt;"",E35+H35,"")</f>
        <v>18</v>
      </c>
      <c r="C35" s="24">
        <f>IF($A35&lt;&gt;0,B35/B$12*100,"")</f>
        <v>0.12798634812286688</v>
      </c>
      <c r="E35" s="215">
        <v>13</v>
      </c>
      <c r="F35" s="24">
        <f>IF($A35&lt;&gt;0,E35/E$12*100,"")</f>
        <v>0.13043042038727803</v>
      </c>
      <c r="H35" s="215">
        <v>5</v>
      </c>
      <c r="I35" s="24">
        <f>IF($A35&lt;&gt;0,H35/H$12*100,"")</f>
        <v>0.12204051745179399</v>
      </c>
    </row>
    <row r="36" spans="1:10" hidden="1" x14ac:dyDescent="0.2">
      <c r="A36" s="7" t="s">
        <v>485</v>
      </c>
      <c r="B36" s="19">
        <f>IF($A36&lt;&gt;"",E36+H36,"")</f>
        <v>0</v>
      </c>
      <c r="C36" s="24">
        <f>IF($A36&lt;&gt;0,B36/B$12*100,"")</f>
        <v>0</v>
      </c>
      <c r="E36" s="215"/>
      <c r="F36" s="24">
        <f>IF($A36&lt;&gt;0,E36/E$12*100,"")</f>
        <v>0</v>
      </c>
      <c r="H36" s="215"/>
      <c r="I36" s="24">
        <f>IF($A36&lt;&gt;0,H36/H$12*100,"")</f>
        <v>0</v>
      </c>
    </row>
    <row r="37" spans="1:10" ht="13.5" thickBot="1" x14ac:dyDescent="0.25">
      <c r="E37" s="214"/>
      <c r="H37" s="214"/>
    </row>
    <row r="38" spans="1:10" x14ac:dyDescent="0.2">
      <c r="A38" s="36"/>
      <c r="B38" s="185"/>
      <c r="C38" s="36"/>
      <c r="D38" s="36"/>
      <c r="E38" s="36"/>
      <c r="F38" s="36"/>
      <c r="G38" s="36"/>
      <c r="H38" s="36"/>
      <c r="I38" s="36"/>
      <c r="J38" s="36"/>
    </row>
    <row r="39" spans="1:10" ht="13.35" customHeight="1" x14ac:dyDescent="0.2">
      <c r="A39" s="186" t="s">
        <v>484</v>
      </c>
      <c r="B39" s="213"/>
      <c r="C39" s="213"/>
      <c r="D39" s="213"/>
      <c r="E39" s="213"/>
      <c r="F39" s="213"/>
      <c r="G39" s="213"/>
      <c r="H39" s="183"/>
      <c r="I39" s="183"/>
    </row>
    <row r="40" spans="1:10" ht="14.25" x14ac:dyDescent="0.2">
      <c r="A40" s="181" t="s">
        <v>483</v>
      </c>
      <c r="B40" s="181"/>
      <c r="C40" s="181"/>
      <c r="D40" s="181"/>
      <c r="E40" s="181"/>
      <c r="F40" s="181"/>
      <c r="G40" s="181"/>
      <c r="H40" s="181"/>
      <c r="I40" s="181"/>
    </row>
    <row r="42" spans="1:10" x14ac:dyDescent="0.2">
      <c r="A42" s="7" t="s">
        <v>405</v>
      </c>
    </row>
    <row r="43" spans="1:10" x14ac:dyDescent="0.2">
      <c r="A43" s="7" t="s">
        <v>113</v>
      </c>
    </row>
    <row r="45" spans="1:10" x14ac:dyDescent="0.2">
      <c r="A45" s="212"/>
      <c r="B45" s="212"/>
      <c r="C45" s="212"/>
      <c r="D45" s="212"/>
    </row>
  </sheetData>
  <mergeCells count="6">
    <mergeCell ref="A40:I40"/>
    <mergeCell ref="H7:I7"/>
    <mergeCell ref="H8:I8"/>
    <mergeCell ref="B8:C8"/>
    <mergeCell ref="E7:F7"/>
    <mergeCell ref="E8:F8"/>
  </mergeCells>
  <printOptions horizontalCentered="1" verticalCentered="1"/>
  <pageMargins left="0" right="0" top="0" bottom="0" header="0.11811023622047245" footer="0.11811023622047245"/>
  <pageSetup scale="95" orientation="portrait" horizontalDpi="4294967292"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9B89E-BF46-469E-B6EA-3FC7BC92280A}">
  <dimension ref="A1:AQ53"/>
  <sheetViews>
    <sheetView showZeros="0" zoomScale="90" zoomScaleNormal="90" workbookViewId="0">
      <selection activeCell="K35" sqref="K35"/>
    </sheetView>
  </sheetViews>
  <sheetFormatPr baseColWidth="10" defaultColWidth="9.28515625" defaultRowHeight="12.75" x14ac:dyDescent="0.2"/>
  <cols>
    <col min="1" max="1" width="34" style="7" customWidth="1"/>
    <col min="2" max="2" width="8.28515625" style="19" customWidth="1"/>
    <col min="3" max="3" width="7.140625" style="7" customWidth="1"/>
    <col min="4" max="4" width="1.7109375" style="7" customWidth="1"/>
    <col min="5" max="5" width="6.7109375" style="19" customWidth="1"/>
    <col min="6" max="6" width="7.140625" style="7" customWidth="1"/>
    <col min="7" max="7" width="1.7109375" style="7" customWidth="1"/>
    <col min="8" max="8" width="6.7109375" style="19" customWidth="1"/>
    <col min="9" max="9" width="7.140625" style="7" customWidth="1"/>
    <col min="10" max="10" width="1.7109375" style="7" customWidth="1"/>
    <col min="11" max="11" width="6.7109375" style="19" customWidth="1"/>
    <col min="12" max="12" width="7.140625" style="7" customWidth="1"/>
    <col min="13" max="13" width="1.7109375" style="7" customWidth="1"/>
    <col min="14" max="14" width="9.42578125" style="19" customWidth="1"/>
    <col min="15" max="15" width="7.140625" style="7" customWidth="1"/>
    <col min="16" max="16" width="1.7109375" style="7" customWidth="1"/>
    <col min="17" max="17" width="6.7109375" style="7" customWidth="1"/>
    <col min="18" max="18" width="7.140625" style="7" customWidth="1"/>
    <col min="19" max="19" width="1.7109375" style="7" customWidth="1"/>
    <col min="20" max="20" width="6.7109375" style="7" customWidth="1"/>
    <col min="21" max="21" width="7.140625" style="7" customWidth="1"/>
    <col min="22" max="22" width="1.7109375" style="7" customWidth="1"/>
    <col min="23" max="23" width="6.7109375" style="7" customWidth="1"/>
    <col min="24" max="24" width="7.140625" style="7" customWidth="1"/>
    <col min="25" max="25" width="1.7109375" style="7" customWidth="1"/>
    <col min="26" max="26" width="6.7109375" style="7" customWidth="1"/>
    <col min="27" max="27" width="7.140625" style="7" customWidth="1"/>
    <col min="28" max="28" width="1.7109375" style="7" customWidth="1"/>
    <col min="29" max="29" width="6.7109375" style="7" customWidth="1"/>
    <col min="30" max="30" width="7.140625" style="7" customWidth="1"/>
    <col min="31" max="31" width="1.7109375" style="7" customWidth="1"/>
    <col min="32" max="32" width="6.7109375" style="7" customWidth="1"/>
    <col min="33" max="33" width="7.140625" style="7" customWidth="1"/>
    <col min="34" max="34" width="1.7109375" style="7" customWidth="1"/>
    <col min="35" max="35" width="6.7109375" style="7" customWidth="1"/>
    <col min="36" max="36" width="7.140625" style="7" customWidth="1"/>
    <col min="37" max="37" width="1.85546875" style="7" customWidth="1"/>
    <col min="38" max="38" width="6.7109375" style="7" customWidth="1"/>
    <col min="39" max="39" width="7.140625" style="7" customWidth="1"/>
    <col min="40" max="40" width="1.85546875" style="7" customWidth="1"/>
    <col min="41" max="41" width="6.7109375" style="7" customWidth="1"/>
    <col min="42" max="42" width="7.140625" style="7" customWidth="1"/>
    <col min="43" max="43" width="1.28515625" style="7" customWidth="1"/>
    <col min="44" max="16384" width="9.28515625" style="7"/>
  </cols>
  <sheetData>
    <row r="1" spans="1:43" x14ac:dyDescent="0.2">
      <c r="A1" s="7" t="s">
        <v>281</v>
      </c>
    </row>
    <row r="2" spans="1:43" x14ac:dyDescent="0.2">
      <c r="A2" s="7" t="s">
        <v>436</v>
      </c>
    </row>
    <row r="4" spans="1:43" ht="12.6" customHeight="1" x14ac:dyDescent="0.2">
      <c r="A4" s="7" t="s">
        <v>545</v>
      </c>
    </row>
    <row r="5" spans="1:43" ht="13.5" thickBot="1" x14ac:dyDescent="0.25"/>
    <row r="6" spans="1:43" ht="20.100000000000001" customHeight="1" x14ac:dyDescent="0.2">
      <c r="A6" s="36"/>
      <c r="B6" s="185"/>
      <c r="C6" s="36"/>
      <c r="D6" s="36"/>
      <c r="E6" s="36"/>
      <c r="F6" s="36"/>
      <c r="G6" s="36"/>
      <c r="H6" s="36"/>
      <c r="I6" s="36"/>
      <c r="J6" s="36"/>
      <c r="K6" s="185"/>
      <c r="L6" s="36"/>
      <c r="M6" s="36"/>
      <c r="N6" s="185"/>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row>
    <row r="7" spans="1:43" ht="25.9" customHeight="1" x14ac:dyDescent="0.2">
      <c r="A7" s="183" t="s">
        <v>544</v>
      </c>
      <c r="B7" s="225" t="s">
        <v>303</v>
      </c>
      <c r="C7" s="225"/>
      <c r="E7" s="228" t="s">
        <v>543</v>
      </c>
      <c r="F7" s="228"/>
      <c r="H7" s="227" t="s">
        <v>542</v>
      </c>
      <c r="I7" s="227"/>
      <c r="K7" s="194" t="s">
        <v>541</v>
      </c>
      <c r="L7" s="194"/>
      <c r="N7" s="226" t="s">
        <v>540</v>
      </c>
      <c r="O7" s="226"/>
      <c r="Q7" s="194" t="s">
        <v>539</v>
      </c>
      <c r="R7" s="194"/>
      <c r="T7" s="225" t="s">
        <v>538</v>
      </c>
      <c r="U7" s="225"/>
      <c r="W7" s="225" t="s">
        <v>537</v>
      </c>
      <c r="X7" s="225"/>
      <c r="Z7" s="194" t="s">
        <v>536</v>
      </c>
      <c r="AA7" s="194"/>
      <c r="AC7" s="225" t="s">
        <v>535</v>
      </c>
      <c r="AD7" s="225"/>
      <c r="AF7" s="225" t="s">
        <v>534</v>
      </c>
      <c r="AG7" s="225"/>
      <c r="AI7" s="194" t="s">
        <v>414</v>
      </c>
      <c r="AJ7" s="194"/>
      <c r="AL7" s="225" t="s">
        <v>533</v>
      </c>
      <c r="AM7" s="225"/>
      <c r="AO7" s="194" t="s">
        <v>532</v>
      </c>
      <c r="AP7" s="194"/>
    </row>
    <row r="8" spans="1:43" ht="20.100000000000001" customHeight="1" x14ac:dyDescent="0.2">
      <c r="A8" s="183" t="s">
        <v>531</v>
      </c>
      <c r="B8" s="193" t="s">
        <v>426</v>
      </c>
      <c r="C8" s="117" t="s">
        <v>425</v>
      </c>
      <c r="D8" s="16"/>
      <c r="E8" s="193" t="s">
        <v>426</v>
      </c>
      <c r="F8" s="117" t="s">
        <v>425</v>
      </c>
      <c r="G8" s="16"/>
      <c r="H8" s="193" t="s">
        <v>426</v>
      </c>
      <c r="I8" s="117" t="s">
        <v>425</v>
      </c>
      <c r="J8" s="16"/>
      <c r="K8" s="193" t="s">
        <v>106</v>
      </c>
      <c r="L8" s="117" t="s">
        <v>105</v>
      </c>
      <c r="M8" s="16"/>
      <c r="N8" s="193" t="s">
        <v>106</v>
      </c>
      <c r="O8" s="117" t="s">
        <v>105</v>
      </c>
      <c r="P8" s="16"/>
      <c r="Q8" s="193" t="s">
        <v>106</v>
      </c>
      <c r="R8" s="117" t="s">
        <v>105</v>
      </c>
      <c r="T8" s="193" t="s">
        <v>106</v>
      </c>
      <c r="U8" s="117" t="s">
        <v>105</v>
      </c>
      <c r="W8" s="193" t="s">
        <v>106</v>
      </c>
      <c r="X8" s="117" t="s">
        <v>105</v>
      </c>
      <c r="Z8" s="193" t="s">
        <v>106</v>
      </c>
      <c r="AA8" s="117" t="s">
        <v>105</v>
      </c>
      <c r="AC8" s="193" t="s">
        <v>106</v>
      </c>
      <c r="AD8" s="117" t="s">
        <v>105</v>
      </c>
      <c r="AF8" s="193" t="s">
        <v>106</v>
      </c>
      <c r="AG8" s="117" t="s">
        <v>105</v>
      </c>
      <c r="AI8" s="193" t="s">
        <v>106</v>
      </c>
      <c r="AJ8" s="117" t="s">
        <v>105</v>
      </c>
      <c r="AL8" s="193" t="s">
        <v>106</v>
      </c>
      <c r="AM8" s="117" t="s">
        <v>105</v>
      </c>
      <c r="AO8" s="193" t="s">
        <v>106</v>
      </c>
      <c r="AP8" s="117" t="s">
        <v>105</v>
      </c>
    </row>
    <row r="9" spans="1:43" ht="20.100000000000001" customHeight="1" thickBot="1" x14ac:dyDescent="0.2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row>
    <row r="10" spans="1:43" ht="14.25" customHeight="1" x14ac:dyDescent="0.2"/>
    <row r="11" spans="1:43" ht="20.100000000000001" customHeight="1" x14ac:dyDescent="0.2">
      <c r="A11" s="26" t="s">
        <v>107</v>
      </c>
      <c r="B11" s="19">
        <f>SUM(B13:B35)</f>
        <v>119657</v>
      </c>
      <c r="C11" s="24">
        <f>IF(A11&lt;&gt;0,B11/$B$11*100,"")</f>
        <v>100</v>
      </c>
      <c r="E11" s="19">
        <f>SUM(E13:E35)</f>
        <v>82486</v>
      </c>
      <c r="F11" s="24">
        <f>IF($A11&lt;&gt;"",E11/$B11*100,"")</f>
        <v>68.93537360956735</v>
      </c>
      <c r="H11" s="19">
        <f>SUM(H13:H35)</f>
        <v>23587</v>
      </c>
      <c r="I11" s="24">
        <f>IF($A11&lt;&gt;"",H11/$B11*100,"")</f>
        <v>19.712177306801941</v>
      </c>
      <c r="K11" s="19">
        <f>SUM(K13:K35)</f>
        <v>4464</v>
      </c>
      <c r="L11" s="24">
        <f>IF($A11&lt;&gt;"",K11/$B11*100,"")</f>
        <v>3.7306634797797034</v>
      </c>
      <c r="N11" s="19">
        <f>SUM(N13:N35)</f>
        <v>654</v>
      </c>
      <c r="O11" s="24">
        <f>IF($A11&lt;&gt;"",N11/$B11*100,"")</f>
        <v>0.54656225711826301</v>
      </c>
      <c r="Q11" s="19">
        <f>SUM(Q13:Q35)</f>
        <v>2887</v>
      </c>
      <c r="R11" s="24">
        <f>IF($A11&lt;&gt;"",Q11/$B11*100,"")</f>
        <v>2.4127297191138002</v>
      </c>
      <c r="T11" s="19">
        <f>SUM(T13:T35)</f>
        <v>1160</v>
      </c>
      <c r="U11" s="24">
        <f>IF($A11&lt;&gt;"",T11/$B11*100,"")</f>
        <v>0.96943764259508436</v>
      </c>
      <c r="W11" s="19">
        <f>SUM(W13:W35)</f>
        <v>558</v>
      </c>
      <c r="X11" s="24">
        <f>IF($A11&lt;&gt;"",W11/$B11*100,"")</f>
        <v>0.46633293497246292</v>
      </c>
      <c r="Z11" s="19">
        <f>SUM(Z13:Z35)</f>
        <v>458</v>
      </c>
      <c r="AA11" s="24">
        <f>IF($A11&lt;&gt;"",Z11/$B11*100,"")</f>
        <v>0.38276072440392123</v>
      </c>
      <c r="AC11" s="19">
        <f>SUM(AC13:AC35)</f>
        <v>1367</v>
      </c>
      <c r="AD11" s="24">
        <f>IF($A11&lt;&gt;"",AC11/$B11*100,"")</f>
        <v>1.1424321184719657</v>
      </c>
      <c r="AF11" s="19">
        <f>SUM(AF13:AF35)</f>
        <v>564</v>
      </c>
      <c r="AG11" s="24">
        <f>IF($A11&lt;&gt;"",AF11/$B11*100,"")</f>
        <v>0.47134726760657542</v>
      </c>
      <c r="AI11" s="19">
        <f>SUM(AI13:AI35)</f>
        <v>608</v>
      </c>
      <c r="AJ11" s="24">
        <f>IF($A11&lt;&gt;"",AI11/$B11*100,"")</f>
        <v>0.50811904025673382</v>
      </c>
      <c r="AL11" s="19">
        <f>SUM(AL13:AL35)</f>
        <v>702</v>
      </c>
      <c r="AM11" s="24">
        <f>IF($A11&lt;&gt;"",AL11/$B11*100,"")</f>
        <v>0.58667691819116308</v>
      </c>
      <c r="AO11" s="19">
        <f>SUM(AO13:AO35)</f>
        <v>162</v>
      </c>
      <c r="AP11" s="24">
        <f>IF($A11&lt;&gt;"",AO11/$B11*100,"")</f>
        <v>0.13538698112103764</v>
      </c>
    </row>
    <row r="12" spans="1:43" ht="11.25" customHeight="1" x14ac:dyDescent="0.2">
      <c r="C12" s="24" t="str">
        <f>IF(A12&lt;&gt;0,B12/$B$11*100,"")</f>
        <v/>
      </c>
      <c r="F12" s="24" t="str">
        <f>IF($A12&lt;&gt;"",E12/$B12*100,"")</f>
        <v/>
      </c>
      <c r="I12" s="24" t="str">
        <f>IF($A12&lt;&gt;"",H12/$B12*100,"")</f>
        <v/>
      </c>
      <c r="L12" s="24" t="str">
        <f>IF($A12&lt;&gt;"",K12/$B12*100,"")</f>
        <v/>
      </c>
      <c r="O12" s="24" t="str">
        <f>IF($A12&lt;&gt;"",N12/$B12*100,"")</f>
        <v/>
      </c>
      <c r="R12" s="24" t="str">
        <f>IF($A12&lt;&gt;"",Q12/$B12*100,"")</f>
        <v/>
      </c>
      <c r="U12" s="24" t="str">
        <f>IF($A12&lt;&gt;"",T12/$B12*100,"")</f>
        <v/>
      </c>
      <c r="X12" s="24" t="str">
        <f>IF($A12&lt;&gt;"",W12/$B12*100,"")</f>
        <v/>
      </c>
      <c r="AA12" s="24" t="str">
        <f>IF($A12&lt;&gt;"",Z12/$B12*100,"")</f>
        <v/>
      </c>
      <c r="AD12" s="24" t="str">
        <f>IF($A12&lt;&gt;"",AC12/$B12*100,"")</f>
        <v/>
      </c>
      <c r="AG12" s="24" t="str">
        <f>IF($A12&lt;&gt;"",AF12/$B12*100,"")</f>
        <v/>
      </c>
      <c r="AJ12" s="24" t="str">
        <f>IF($A12&lt;&gt;"",AI12/$B12*100,"")</f>
        <v/>
      </c>
      <c r="AM12" s="24" t="str">
        <f>IF($A12&lt;&gt;"",AL12/$B12*100,"")</f>
        <v/>
      </c>
      <c r="AP12" s="24" t="str">
        <f>IF($A12&lt;&gt;"",AO12/$B12*100,"")</f>
        <v/>
      </c>
    </row>
    <row r="13" spans="1:43" ht="20.100000000000001" customHeight="1" x14ac:dyDescent="0.2">
      <c r="A13" s="223" t="s">
        <v>530</v>
      </c>
      <c r="B13" s="19">
        <f>E13+H13+K13+N13+Q13+T13+W13+Z13+AC13+AF13+AI13+AL13+AO13</f>
        <v>90665</v>
      </c>
      <c r="C13" s="24">
        <f>IF(A13&lt;&gt;0,B13/$B$11*100,"")</f>
        <v>75.770744711968376</v>
      </c>
      <c r="E13" s="204">
        <v>71258</v>
      </c>
      <c r="F13" s="24">
        <f>IF($A13&lt;&gt;"",E13/$B13*100,"")</f>
        <v>78.59482711079248</v>
      </c>
      <c r="H13" s="204">
        <v>13646</v>
      </c>
      <c r="I13" s="24">
        <f>IF($A13&lt;&gt;"",H13/$B13*100,"")</f>
        <v>15.05101196713175</v>
      </c>
      <c r="K13" s="204">
        <v>1361</v>
      </c>
      <c r="L13" s="24">
        <f>IF($A13&lt;&gt;"",K13/$B13*100,"")</f>
        <v>1.5011305354877846</v>
      </c>
      <c r="N13" s="204">
        <v>209</v>
      </c>
      <c r="O13" s="24">
        <f>IF($A13&lt;&gt;"",N13/$B13*100,"")</f>
        <v>0.2305189433629295</v>
      </c>
      <c r="Q13" s="204">
        <v>1324</v>
      </c>
      <c r="R13" s="24">
        <f>IF($A13&lt;&gt;"",Q13/$B13*100,"")</f>
        <v>1.4603209617823858</v>
      </c>
      <c r="T13" s="204">
        <v>841</v>
      </c>
      <c r="U13" s="24">
        <f>IF($A13&lt;&gt;"",T13/$B13*100,"")</f>
        <v>0.92759058070920419</v>
      </c>
      <c r="W13" s="204">
        <v>98</v>
      </c>
      <c r="X13" s="24">
        <f>IF($A13&lt;&gt;"",W13/$B13*100,"")</f>
        <v>0.10809022224673248</v>
      </c>
      <c r="Z13" s="204">
        <v>205</v>
      </c>
      <c r="AA13" s="24">
        <f>IF($A13&lt;&gt;"",Z13/$B13*100,"")</f>
        <v>0.22610709755694039</v>
      </c>
      <c r="AC13" s="204">
        <v>553</v>
      </c>
      <c r="AD13" s="24">
        <f>IF($A13&lt;&gt;"",AC13/$B13*100,"")</f>
        <v>0.60993768267799042</v>
      </c>
      <c r="AF13" s="204">
        <v>485</v>
      </c>
      <c r="AG13" s="24">
        <f>IF($A13&lt;&gt;"",AF13/$B13*100,"")</f>
        <v>0.53493630397617598</v>
      </c>
      <c r="AI13" s="204">
        <v>143</v>
      </c>
      <c r="AJ13" s="24">
        <f>IF($A13&lt;&gt;"",AI13/$B13*100,"")</f>
        <v>0.15772348756410964</v>
      </c>
      <c r="AL13" s="204">
        <v>380</v>
      </c>
      <c r="AM13" s="24">
        <f>IF($A13&lt;&gt;"",AL13/$B13*100,"")</f>
        <v>0.41912535156896263</v>
      </c>
      <c r="AO13" s="204">
        <v>162</v>
      </c>
      <c r="AP13" s="24">
        <f>IF($A13&lt;&gt;"",AO13/$B13*100,"")</f>
        <v>0.17867975514255777</v>
      </c>
    </row>
    <row r="14" spans="1:43" ht="11.25" customHeight="1" x14ac:dyDescent="0.2">
      <c r="A14" s="223"/>
      <c r="B14" s="19">
        <f>E14+H14+K14+N14+Q14+T14+W14+Z14+AC14+AF14+AI14+AL14+AO14</f>
        <v>0</v>
      </c>
      <c r="C14" s="24" t="str">
        <f>IF(A14&lt;&gt;0,B14/$B$11*100,"")</f>
        <v/>
      </c>
      <c r="E14" s="204"/>
      <c r="F14" s="24" t="str">
        <f>IF($A14&lt;&gt;"",E14/$B14*100,"")</f>
        <v/>
      </c>
      <c r="H14" s="204"/>
      <c r="I14" s="24" t="str">
        <f>IF($A14&lt;&gt;"",H14/$B14*100,"")</f>
        <v/>
      </c>
      <c r="K14" s="204"/>
      <c r="L14" s="24" t="str">
        <f>IF($A14&lt;&gt;"",K14/$B14*100,"")</f>
        <v/>
      </c>
      <c r="N14" s="204"/>
      <c r="O14" s="24" t="str">
        <f>IF($A14&lt;&gt;"",N14/$B14*100,"")</f>
        <v/>
      </c>
      <c r="Q14" s="204"/>
      <c r="R14" s="24" t="str">
        <f>IF($A14&lt;&gt;"",Q14/$B14*100,"")</f>
        <v/>
      </c>
      <c r="T14" s="204"/>
      <c r="U14" s="24" t="str">
        <f>IF($A14&lt;&gt;"",T14/$B14*100,"")</f>
        <v/>
      </c>
      <c r="W14" s="204"/>
      <c r="X14" s="24" t="str">
        <f>IF($A14&lt;&gt;"",W14/$B14*100,"")</f>
        <v/>
      </c>
      <c r="Z14" s="204"/>
      <c r="AA14" s="24" t="str">
        <f>IF($A14&lt;&gt;"",Z14/$B14*100,"")</f>
        <v/>
      </c>
      <c r="AC14" s="204"/>
      <c r="AD14" s="24" t="str">
        <f>IF($A14&lt;&gt;"",AC14/$B14*100,"")</f>
        <v/>
      </c>
      <c r="AF14" s="204"/>
      <c r="AG14" s="24" t="str">
        <f>IF($A14&lt;&gt;"",AF14/$B14*100,"")</f>
        <v/>
      </c>
      <c r="AI14" s="204"/>
      <c r="AJ14" s="24" t="str">
        <f>IF($A14&lt;&gt;"",AI14/$B14*100,"")</f>
        <v/>
      </c>
      <c r="AL14" s="204"/>
      <c r="AM14" s="24" t="str">
        <f>IF($A14&lt;&gt;"",AL14/$B14*100,"")</f>
        <v/>
      </c>
      <c r="AO14" s="204"/>
      <c r="AP14" s="24" t="str">
        <f>IF($A14&lt;&gt;"",AO14/$B14*100,"")</f>
        <v/>
      </c>
    </row>
    <row r="15" spans="1:43" ht="20.100000000000001" customHeight="1" x14ac:dyDescent="0.2">
      <c r="A15" s="223" t="s">
        <v>529</v>
      </c>
      <c r="B15" s="19">
        <f>E15+H15+K15+N15+Q15+T15+W15+Z15+AC15+AF15+AI15+AL15+AO15</f>
        <v>8218</v>
      </c>
      <c r="C15" s="24">
        <f>IF(A15&lt;&gt;0,B15/$B$11*100,"")</f>
        <v>6.8679642645227608</v>
      </c>
      <c r="E15" s="204">
        <v>2568</v>
      </c>
      <c r="F15" s="24">
        <f>IF($A15&lt;&gt;"",E15/$B15*100,"")</f>
        <v>31.248478948649307</v>
      </c>
      <c r="H15" s="204">
        <v>3395</v>
      </c>
      <c r="I15" s="24">
        <f>IF($A15&lt;&gt;"",H15/$B15*100,"")</f>
        <v>41.311754684838156</v>
      </c>
      <c r="K15" s="204">
        <v>375</v>
      </c>
      <c r="L15" s="24">
        <f>IF($A15&lt;&gt;"",K15/$B15*100,"")</f>
        <v>4.5631540520807983</v>
      </c>
      <c r="N15" s="204">
        <v>112</v>
      </c>
      <c r="O15" s="24">
        <f>IF($A15&lt;&gt;"",N15/$B15*100,"")</f>
        <v>1.362862010221465</v>
      </c>
      <c r="Q15" s="204">
        <v>679</v>
      </c>
      <c r="R15" s="24">
        <f>IF($A15&lt;&gt;"",Q15/$B15*100,"")</f>
        <v>8.262350936967632</v>
      </c>
      <c r="T15" s="204">
        <v>35</v>
      </c>
      <c r="U15" s="24">
        <f>IF($A15&lt;&gt;"",T15/$B15*100,"")</f>
        <v>0.42589437819420783</v>
      </c>
      <c r="W15" s="204">
        <v>196</v>
      </c>
      <c r="X15" s="24">
        <f>IF($A15&lt;&gt;"",W15/$B15*100,"")</f>
        <v>2.385008517887564</v>
      </c>
      <c r="Z15" s="204">
        <v>246</v>
      </c>
      <c r="AA15" s="24">
        <f>IF($A15&lt;&gt;"",Z15/$B15*100,"")</f>
        <v>2.9934290581650034</v>
      </c>
      <c r="AC15" s="204">
        <v>27</v>
      </c>
      <c r="AD15" s="24">
        <f>IF($A15&lt;&gt;"",AC15/$B15*100,"")</f>
        <v>0.32854709174981744</v>
      </c>
      <c r="AF15" s="204">
        <v>45</v>
      </c>
      <c r="AG15" s="24">
        <f>IF($A15&lt;&gt;"",AF15/$B15*100,"")</f>
        <v>0.54757848624969574</v>
      </c>
      <c r="AI15" s="204">
        <v>284</v>
      </c>
      <c r="AJ15" s="24">
        <f>IF($A15&lt;&gt;"",AI15/$B15*100,"")</f>
        <v>3.4558286687758581</v>
      </c>
      <c r="AL15" s="204">
        <v>256</v>
      </c>
      <c r="AM15" s="24">
        <f>IF($A15&lt;&gt;"",AL15/$B15*100,"")</f>
        <v>3.1151131662204916</v>
      </c>
      <c r="AO15" s="204"/>
      <c r="AP15" s="24">
        <f>IF($A15&lt;&gt;"",AO15/$B15*100,"")</f>
        <v>0</v>
      </c>
    </row>
    <row r="16" spans="1:43" ht="11.25" customHeight="1" x14ac:dyDescent="0.2">
      <c r="A16" s="223"/>
      <c r="B16" s="19">
        <f>E16+H16+K16+N16+Q16+T16+W16+Z16+AC16+AF16+AI16+AL16+AO16</f>
        <v>0</v>
      </c>
      <c r="C16" s="24" t="str">
        <f>IF(A16&lt;&gt;0,B16/$B$11*100,"")</f>
        <v/>
      </c>
      <c r="E16" s="204"/>
      <c r="F16" s="24" t="str">
        <f>IF($A16&lt;&gt;"",E16/$B16*100,"")</f>
        <v/>
      </c>
      <c r="H16" s="204"/>
      <c r="I16" s="24" t="str">
        <f>IF($A16&lt;&gt;"",H16/$B16*100,"")</f>
        <v/>
      </c>
      <c r="K16" s="204"/>
      <c r="L16" s="24" t="str">
        <f>IF($A16&lt;&gt;"",K16/$B16*100,"")</f>
        <v/>
      </c>
      <c r="N16" s="204"/>
      <c r="O16" s="24" t="str">
        <f>IF($A16&lt;&gt;"",N16/$B16*100,"")</f>
        <v/>
      </c>
      <c r="Q16" s="204"/>
      <c r="R16" s="24" t="str">
        <f>IF($A16&lt;&gt;"",Q16/$B16*100,"")</f>
        <v/>
      </c>
      <c r="T16" s="204"/>
      <c r="U16" s="24" t="str">
        <f>IF($A16&lt;&gt;"",T16/$B16*100,"")</f>
        <v/>
      </c>
      <c r="W16" s="204"/>
      <c r="X16" s="24" t="str">
        <f>IF($A16&lt;&gt;"",W16/$B16*100,"")</f>
        <v/>
      </c>
      <c r="Z16" s="204"/>
      <c r="AA16" s="24" t="str">
        <f>IF($A16&lt;&gt;"",Z16/$B16*100,"")</f>
        <v/>
      </c>
      <c r="AC16" s="204"/>
      <c r="AD16" s="24" t="str">
        <f>IF($A16&lt;&gt;"",AC16/$B16*100,"")</f>
        <v/>
      </c>
      <c r="AF16" s="204"/>
      <c r="AG16" s="24" t="str">
        <f>IF($A16&lt;&gt;"",AF16/$B16*100,"")</f>
        <v/>
      </c>
      <c r="AI16" s="204"/>
      <c r="AJ16" s="24" t="str">
        <f>IF($A16&lt;&gt;"",AI16/$B16*100,"")</f>
        <v/>
      </c>
      <c r="AL16" s="204"/>
      <c r="AM16" s="24" t="str">
        <f>IF($A16&lt;&gt;"",AL16/$B16*100,"")</f>
        <v/>
      </c>
      <c r="AO16" s="204"/>
      <c r="AP16" s="24" t="str">
        <f>IF($A16&lt;&gt;"",AO16/$B16*100,"")</f>
        <v/>
      </c>
    </row>
    <row r="17" spans="1:42" ht="20.100000000000001" customHeight="1" x14ac:dyDescent="0.2">
      <c r="A17" s="223" t="s">
        <v>528</v>
      </c>
      <c r="B17" s="19">
        <f>E17+H17+K17+N17+Q17+T17+W17+Z17+AC17+AF17+AI17+AL17+AO17</f>
        <v>728</v>
      </c>
      <c r="C17" s="24">
        <f>IF(A17&lt;&gt;0,B17/$B$11*100,"")</f>
        <v>0.60840569293898394</v>
      </c>
      <c r="E17" s="204">
        <v>132</v>
      </c>
      <c r="F17" s="24">
        <f>IF($A17&lt;&gt;"",E17/$B17*100,"")</f>
        <v>18.131868131868131</v>
      </c>
      <c r="H17" s="204">
        <v>421</v>
      </c>
      <c r="I17" s="24">
        <f>IF($A17&lt;&gt;"",H17/$B17*100,"")</f>
        <v>57.829670329670336</v>
      </c>
      <c r="K17" s="204">
        <v>175</v>
      </c>
      <c r="L17" s="24">
        <f>IF($A17&lt;&gt;"",K17/$B17*100,"")</f>
        <v>24.03846153846154</v>
      </c>
      <c r="N17" s="204"/>
      <c r="O17" s="24">
        <f>IF($A17&lt;&gt;"",N17/$B17*100,"")</f>
        <v>0</v>
      </c>
      <c r="Q17" s="204"/>
      <c r="R17" s="24">
        <f>IF($A17&lt;&gt;"",Q17/$B17*100,"")</f>
        <v>0</v>
      </c>
      <c r="T17" s="204"/>
      <c r="U17" s="24">
        <f>IF($A17&lt;&gt;"",T17/$B17*100,"")</f>
        <v>0</v>
      </c>
      <c r="W17" s="204"/>
      <c r="X17" s="24">
        <f>IF($A17&lt;&gt;"",W17/$B17*100,"")</f>
        <v>0</v>
      </c>
      <c r="Z17" s="204"/>
      <c r="AA17" s="24">
        <f>IF($A17&lt;&gt;"",Z17/$B17*100,"")</f>
        <v>0</v>
      </c>
      <c r="AC17" s="204"/>
      <c r="AD17" s="24">
        <f>IF($A17&lt;&gt;"",AC17/$B17*100,"")</f>
        <v>0</v>
      </c>
      <c r="AF17" s="204"/>
      <c r="AG17" s="24">
        <f>IF($A17&lt;&gt;"",AF17/$B17*100,"")</f>
        <v>0</v>
      </c>
      <c r="AI17" s="204"/>
      <c r="AJ17" s="24">
        <f>IF($A17&lt;&gt;"",AI17/$B17*100,"")</f>
        <v>0</v>
      </c>
      <c r="AL17" s="204"/>
      <c r="AM17" s="24">
        <f>IF($A17&lt;&gt;"",AL17/$B17*100,"")</f>
        <v>0</v>
      </c>
      <c r="AO17" s="204"/>
      <c r="AP17" s="24">
        <f>IF($A17&lt;&gt;"",AO17/$B17*100,"")</f>
        <v>0</v>
      </c>
    </row>
    <row r="18" spans="1:42" ht="11.25" customHeight="1" x14ac:dyDescent="0.2">
      <c r="A18" s="223"/>
      <c r="B18" s="19">
        <f>E18+H18+K18+N18+Q18+T18+W18+Z18+AC18+AF18+AI18+AL18+AO18</f>
        <v>0</v>
      </c>
      <c r="C18" s="24" t="str">
        <f>IF(A18&lt;&gt;0,B18/$B$11*100,"")</f>
        <v/>
      </c>
      <c r="E18" s="204"/>
      <c r="F18" s="24" t="str">
        <f>IF($A18&lt;&gt;"",E18/$B18*100,"")</f>
        <v/>
      </c>
      <c r="H18" s="204"/>
      <c r="I18" s="24" t="str">
        <f>IF($A18&lt;&gt;"",H18/$B18*100,"")</f>
        <v/>
      </c>
      <c r="K18" s="204"/>
      <c r="L18" s="24" t="str">
        <f>IF($A18&lt;&gt;"",K18/$B18*100,"")</f>
        <v/>
      </c>
      <c r="N18" s="204"/>
      <c r="O18" s="24" t="str">
        <f>IF($A18&lt;&gt;"",N18/$B18*100,"")</f>
        <v/>
      </c>
      <c r="Q18" s="204"/>
      <c r="R18" s="24" t="str">
        <f>IF($A18&lt;&gt;"",Q18/$B18*100,"")</f>
        <v/>
      </c>
      <c r="T18" s="204"/>
      <c r="U18" s="24" t="str">
        <f>IF($A18&lt;&gt;"",T18/$B18*100,"")</f>
        <v/>
      </c>
      <c r="W18" s="204"/>
      <c r="X18" s="24" t="str">
        <f>IF($A18&lt;&gt;"",W18/$B18*100,"")</f>
        <v/>
      </c>
      <c r="Z18" s="204"/>
      <c r="AA18" s="24" t="str">
        <f>IF($A18&lt;&gt;"",Z18/$B18*100,"")</f>
        <v/>
      </c>
      <c r="AC18" s="204"/>
      <c r="AD18" s="24" t="str">
        <f>IF($A18&lt;&gt;"",AC18/$B18*100,"")</f>
        <v/>
      </c>
      <c r="AF18" s="204"/>
      <c r="AG18" s="24" t="str">
        <f>IF($A18&lt;&gt;"",AF18/$B18*100,"")</f>
        <v/>
      </c>
      <c r="AI18" s="204"/>
      <c r="AJ18" s="24" t="str">
        <f>IF($A18&lt;&gt;"",AI18/$B18*100,"")</f>
        <v/>
      </c>
      <c r="AL18" s="204"/>
      <c r="AM18" s="24" t="str">
        <f>IF($A18&lt;&gt;"",AL18/$B18*100,"")</f>
        <v/>
      </c>
      <c r="AO18" s="204"/>
      <c r="AP18" s="24" t="str">
        <f>IF($A18&lt;&gt;"",AO18/$B18*100,"")</f>
        <v/>
      </c>
    </row>
    <row r="19" spans="1:42" ht="20.100000000000001" customHeight="1" x14ac:dyDescent="0.2">
      <c r="A19" s="223" t="s">
        <v>527</v>
      </c>
      <c r="B19" s="19">
        <f>E19+H19+K19+N19+Q19+T19+W19+Z19+AC19+AF19+AI19+AL19+AO19</f>
        <v>2064</v>
      </c>
      <c r="C19" s="24">
        <f>IF(A19&lt;&gt;0,B19/$B$11*100,"")</f>
        <v>1.7249304261347016</v>
      </c>
      <c r="E19" s="189">
        <v>2064</v>
      </c>
      <c r="F19" s="24">
        <f>IF($A19&lt;&gt;"",E19/$B19*100,"")</f>
        <v>100</v>
      </c>
      <c r="H19" s="189"/>
      <c r="I19" s="24">
        <f>IF($A19&lt;&gt;"",H19/$B19*100,"")</f>
        <v>0</v>
      </c>
      <c r="K19" s="189"/>
      <c r="L19" s="24">
        <f>IF($A19&lt;&gt;"",K19/$B19*100,"")</f>
        <v>0</v>
      </c>
      <c r="N19" s="189"/>
      <c r="O19" s="24">
        <f>IF($A19&lt;&gt;"",N19/$B19*100,"")</f>
        <v>0</v>
      </c>
      <c r="Q19" s="189"/>
      <c r="R19" s="24">
        <f>IF($A19&lt;&gt;"",Q19/$B19*100,"")</f>
        <v>0</v>
      </c>
      <c r="T19" s="189"/>
      <c r="U19" s="24">
        <f>IF($A19&lt;&gt;"",T19/$B19*100,"")</f>
        <v>0</v>
      </c>
      <c r="W19" s="189"/>
      <c r="X19" s="24">
        <f>IF($A19&lt;&gt;"",W19/$B19*100,"")</f>
        <v>0</v>
      </c>
      <c r="Z19" s="189"/>
      <c r="AA19" s="24">
        <f>IF($A19&lt;&gt;"",Z19/$B19*100,"")</f>
        <v>0</v>
      </c>
      <c r="AC19" s="189"/>
      <c r="AD19" s="24">
        <f>IF($A19&lt;&gt;"",AC19/$B19*100,"")</f>
        <v>0</v>
      </c>
      <c r="AF19" s="189"/>
      <c r="AG19" s="24">
        <f>IF($A19&lt;&gt;"",AF19/$B19*100,"")</f>
        <v>0</v>
      </c>
      <c r="AI19" s="189"/>
      <c r="AJ19" s="24">
        <f>IF($A19&lt;&gt;"",AI19/$B19*100,"")</f>
        <v>0</v>
      </c>
      <c r="AL19" s="189"/>
      <c r="AM19" s="24">
        <f>IF($A19&lt;&gt;"",AL19/$B19*100,"")</f>
        <v>0</v>
      </c>
      <c r="AO19" s="189"/>
      <c r="AP19" s="24">
        <f>IF($A19&lt;&gt;"",AO19/$B19*100,"")</f>
        <v>0</v>
      </c>
    </row>
    <row r="20" spans="1:42" ht="11.25" customHeight="1" x14ac:dyDescent="0.2">
      <c r="A20" s="223"/>
      <c r="B20" s="19">
        <f>E20+H20+K20+N20+Q20+T20+W20+Z20+AC20+AF20+AI20+AL20+AO20</f>
        <v>0</v>
      </c>
      <c r="C20" s="24" t="str">
        <f>IF(A20&lt;&gt;0,B20/$B$11*100,"")</f>
        <v/>
      </c>
      <c r="E20" s="189"/>
      <c r="F20" s="24" t="str">
        <f>IF($A20&lt;&gt;"",E20/$B20*100,"")</f>
        <v/>
      </c>
      <c r="H20" s="189"/>
      <c r="I20" s="24" t="str">
        <f>IF($A20&lt;&gt;"",H20/$B20*100,"")</f>
        <v/>
      </c>
      <c r="K20" s="189"/>
      <c r="L20" s="24" t="str">
        <f>IF($A20&lt;&gt;"",K20/$B20*100,"")</f>
        <v/>
      </c>
      <c r="N20" s="189"/>
      <c r="O20" s="24" t="str">
        <f>IF($A20&lt;&gt;"",N20/$B20*100,"")</f>
        <v/>
      </c>
      <c r="Q20" s="189"/>
      <c r="R20" s="24" t="str">
        <f>IF($A20&lt;&gt;"",Q20/$B20*100,"")</f>
        <v/>
      </c>
      <c r="T20" s="189"/>
      <c r="U20" s="24" t="str">
        <f>IF($A20&lt;&gt;"",T20/$B20*100,"")</f>
        <v/>
      </c>
      <c r="W20" s="189"/>
      <c r="X20" s="24" t="str">
        <f>IF($A20&lt;&gt;"",W20/$B20*100,"")</f>
        <v/>
      </c>
      <c r="Z20" s="189"/>
      <c r="AA20" s="24" t="str">
        <f>IF($A20&lt;&gt;"",Z20/$B20*100,"")</f>
        <v/>
      </c>
      <c r="AC20" s="189"/>
      <c r="AD20" s="24" t="str">
        <f>IF($A20&lt;&gt;"",AC20/$B20*100,"")</f>
        <v/>
      </c>
      <c r="AF20" s="189"/>
      <c r="AG20" s="24" t="str">
        <f>IF($A20&lt;&gt;"",AF20/$B20*100,"")</f>
        <v/>
      </c>
      <c r="AI20" s="189"/>
      <c r="AJ20" s="24" t="str">
        <f>IF($A20&lt;&gt;"",AI20/$B20*100,"")</f>
        <v/>
      </c>
      <c r="AL20" s="189"/>
      <c r="AM20" s="24" t="str">
        <f>IF($A20&lt;&gt;"",AL20/$B20*100,"")</f>
        <v/>
      </c>
      <c r="AO20" s="189"/>
      <c r="AP20" s="24" t="str">
        <f>IF($A20&lt;&gt;"",AO20/$B20*100,"")</f>
        <v/>
      </c>
    </row>
    <row r="21" spans="1:42" ht="20.100000000000001" customHeight="1" x14ac:dyDescent="0.2">
      <c r="A21" s="224" t="s">
        <v>526</v>
      </c>
      <c r="B21" s="19">
        <f>E21+H21+K21+N21+Q21+T21+W21+Z21+AC21+AF21+AI21+AL21+AO21</f>
        <v>479</v>
      </c>
      <c r="C21" s="24">
        <f>IF(A21&lt;&gt;0,B21/$B$11*100,"")</f>
        <v>0.40031088862331493</v>
      </c>
      <c r="E21" s="189">
        <v>123</v>
      </c>
      <c r="F21" s="24">
        <f>IF($A21&lt;&gt;"",E21/$B21*100,"")</f>
        <v>25.678496868475992</v>
      </c>
      <c r="H21" s="189">
        <v>186</v>
      </c>
      <c r="I21" s="24">
        <f>IF($A21&lt;&gt;"",H21/$B21*100,"")</f>
        <v>38.830897703549063</v>
      </c>
      <c r="K21" s="189">
        <v>22</v>
      </c>
      <c r="L21" s="24">
        <f>IF($A21&lt;&gt;"",K21/$B21*100,"")</f>
        <v>4.5929018789144047</v>
      </c>
      <c r="N21" s="189">
        <v>24</v>
      </c>
      <c r="O21" s="24">
        <f>IF($A21&lt;&gt;"",N21/$B21*100,"")</f>
        <v>5.010438413361169</v>
      </c>
      <c r="Q21" s="189">
        <v>48</v>
      </c>
      <c r="R21" s="24">
        <f>IF($A21&lt;&gt;"",Q21/$B21*100,"")</f>
        <v>10.020876826722338</v>
      </c>
      <c r="T21" s="189">
        <v>1</v>
      </c>
      <c r="U21" s="24">
        <f>IF($A21&lt;&gt;"",T21/$B21*100,"")</f>
        <v>0.20876826722338201</v>
      </c>
      <c r="W21" s="189">
        <v>1</v>
      </c>
      <c r="X21" s="24">
        <f>IF($A21&lt;&gt;"",W21/$B21*100,"")</f>
        <v>0.20876826722338201</v>
      </c>
      <c r="Z21" s="189">
        <v>7</v>
      </c>
      <c r="AA21" s="24">
        <f>IF($A21&lt;&gt;"",Z21/$B21*100,"")</f>
        <v>1.4613778705636742</v>
      </c>
      <c r="AC21" s="189">
        <v>59</v>
      </c>
      <c r="AD21" s="24">
        <f>IF($A21&lt;&gt;"",AC21/$B21*100,"")</f>
        <v>12.31732776617954</v>
      </c>
      <c r="AF21" s="189">
        <v>1</v>
      </c>
      <c r="AG21" s="24">
        <f>IF($A21&lt;&gt;"",AF21/$B21*100,"")</f>
        <v>0.20876826722338201</v>
      </c>
      <c r="AI21" s="189">
        <v>5</v>
      </c>
      <c r="AJ21" s="24">
        <f>IF($A21&lt;&gt;"",AI21/$B21*100,"")</f>
        <v>1.0438413361169103</v>
      </c>
      <c r="AL21" s="189">
        <v>2</v>
      </c>
      <c r="AM21" s="24">
        <f>IF($A21&lt;&gt;"",AL21/$B21*100,"")</f>
        <v>0.41753653444676403</v>
      </c>
      <c r="AO21" s="189"/>
      <c r="AP21" s="24">
        <f>IF($A21&lt;&gt;"",AO21/$B21*100,"")</f>
        <v>0</v>
      </c>
    </row>
    <row r="22" spans="1:42" ht="11.25" customHeight="1" x14ac:dyDescent="0.2">
      <c r="A22" s="224"/>
      <c r="B22" s="19">
        <f>E22+H22+K22+N22+Q22+T22+W22+Z22+AC22+AF22+AI22+AL22+AO22</f>
        <v>0</v>
      </c>
      <c r="C22" s="24" t="str">
        <f>IF(A22&lt;&gt;0,B22/$B$11*100,"")</f>
        <v/>
      </c>
      <c r="E22" s="189"/>
      <c r="F22" s="24" t="str">
        <f>IF($A22&lt;&gt;"",E22/$B22*100,"")</f>
        <v/>
      </c>
      <c r="H22" s="189"/>
      <c r="I22" s="24" t="str">
        <f>IF($A22&lt;&gt;"",H22/$B22*100,"")</f>
        <v/>
      </c>
      <c r="K22" s="189"/>
      <c r="L22" s="24" t="str">
        <f>IF($A22&lt;&gt;"",K22/$B22*100,"")</f>
        <v/>
      </c>
      <c r="N22" s="189"/>
      <c r="O22" s="24" t="str">
        <f>IF($A22&lt;&gt;"",N22/$B22*100,"")</f>
        <v/>
      </c>
      <c r="Q22" s="189"/>
      <c r="R22" s="24" t="str">
        <f>IF($A22&lt;&gt;"",Q22/$B22*100,"")</f>
        <v/>
      </c>
      <c r="T22" s="189"/>
      <c r="U22" s="24" t="str">
        <f>IF($A22&lt;&gt;"",T22/$B22*100,"")</f>
        <v/>
      </c>
      <c r="W22" s="189"/>
      <c r="X22" s="24" t="str">
        <f>IF($A22&lt;&gt;"",W22/$B22*100,"")</f>
        <v/>
      </c>
      <c r="Z22" s="189"/>
      <c r="AA22" s="24" t="str">
        <f>IF($A22&lt;&gt;"",Z22/$B22*100,"")</f>
        <v/>
      </c>
      <c r="AC22" s="189"/>
      <c r="AD22" s="24" t="str">
        <f>IF($A22&lt;&gt;"",AC22/$B22*100,"")</f>
        <v/>
      </c>
      <c r="AF22" s="189"/>
      <c r="AG22" s="24" t="str">
        <f>IF($A22&lt;&gt;"",AF22/$B22*100,"")</f>
        <v/>
      </c>
      <c r="AI22" s="189"/>
      <c r="AJ22" s="24" t="str">
        <f>IF($A22&lt;&gt;"",AI22/$B22*100,"")</f>
        <v/>
      </c>
      <c r="AL22" s="189"/>
      <c r="AM22" s="24" t="str">
        <f>IF($A22&lt;&gt;"",AL22/$B22*100,"")</f>
        <v/>
      </c>
      <c r="AO22" s="189"/>
      <c r="AP22" s="24" t="str">
        <f>IF($A22&lt;&gt;"",AO22/$B22*100,"")</f>
        <v/>
      </c>
    </row>
    <row r="23" spans="1:42" ht="20.100000000000001" customHeight="1" x14ac:dyDescent="0.2">
      <c r="A23" s="224" t="s">
        <v>525</v>
      </c>
      <c r="B23" s="19">
        <f>E23+H23+K23+N23+Q23+T23+W23+Z23+AC23+AF23+AI23+AL23+AO23</f>
        <v>15</v>
      </c>
      <c r="C23" s="24">
        <f>IF(A23&lt;&gt;0,B23/$B$11*100,"")</f>
        <v>1.2535831585281263E-2</v>
      </c>
      <c r="E23" s="189"/>
      <c r="F23" s="24">
        <f>IF($A23&lt;&gt;"",E23/$B23*100,"")</f>
        <v>0</v>
      </c>
      <c r="H23" s="189">
        <v>15</v>
      </c>
      <c r="I23" s="24">
        <f>IF($A23&lt;&gt;"",H23/$B23*100,"")</f>
        <v>100</v>
      </c>
      <c r="K23" s="189"/>
      <c r="L23" s="24">
        <f>IF($A23&lt;&gt;"",K23/$B23*100,"")</f>
        <v>0</v>
      </c>
      <c r="N23" s="189"/>
      <c r="O23" s="24">
        <f>IF($A23&lt;&gt;"",N23/$B23*100,"")</f>
        <v>0</v>
      </c>
      <c r="Q23" s="189"/>
      <c r="R23" s="24">
        <f>IF($A23&lt;&gt;"",Q23/$B23*100,"")</f>
        <v>0</v>
      </c>
      <c r="T23" s="189"/>
      <c r="U23" s="24">
        <f>IF($A23&lt;&gt;"",T23/$B23*100,"")</f>
        <v>0</v>
      </c>
      <c r="W23" s="189"/>
      <c r="X23" s="24">
        <f>IF($A23&lt;&gt;"",W23/$B23*100,"")</f>
        <v>0</v>
      </c>
      <c r="Z23" s="189"/>
      <c r="AA23" s="24">
        <f>IF($A23&lt;&gt;"",Z23/$B23*100,"")</f>
        <v>0</v>
      </c>
      <c r="AC23" s="189"/>
      <c r="AD23" s="24">
        <f>IF($A23&lt;&gt;"",AC23/$B23*100,"")</f>
        <v>0</v>
      </c>
      <c r="AF23" s="189"/>
      <c r="AG23" s="24">
        <f>IF($A23&lt;&gt;"",AF23/$B23*100,"")</f>
        <v>0</v>
      </c>
      <c r="AI23" s="189"/>
      <c r="AJ23" s="24">
        <f>IF($A23&lt;&gt;"",AI23/$B23*100,"")</f>
        <v>0</v>
      </c>
      <c r="AL23" s="189"/>
      <c r="AM23" s="24">
        <f>IF($A23&lt;&gt;"",AL23/$B23*100,"")</f>
        <v>0</v>
      </c>
      <c r="AO23" s="189"/>
      <c r="AP23" s="24">
        <f>IF($A23&lt;&gt;"",AO23/$B23*100,"")</f>
        <v>0</v>
      </c>
    </row>
    <row r="24" spans="1:42" ht="11.25" customHeight="1" x14ac:dyDescent="0.2">
      <c r="A24" s="224"/>
      <c r="B24" s="19">
        <f>E24+H24+K24+N24+Q24+T24+W24+Z24+AC24+AF24+AI24+AL24+AO24</f>
        <v>0</v>
      </c>
      <c r="C24" s="24" t="str">
        <f>IF(A24&lt;&gt;0,B24/$B$11*100,"")</f>
        <v/>
      </c>
      <c r="E24" s="189"/>
      <c r="F24" s="24" t="str">
        <f>IF($A24&lt;&gt;"",E24/$B24*100,"")</f>
        <v/>
      </c>
      <c r="H24" s="189"/>
      <c r="I24" s="24" t="str">
        <f>IF($A24&lt;&gt;"",H24/$B24*100,"")</f>
        <v/>
      </c>
      <c r="K24" s="189"/>
      <c r="L24" s="24" t="str">
        <f>IF($A24&lt;&gt;"",K24/$B24*100,"")</f>
        <v/>
      </c>
      <c r="N24" s="189"/>
      <c r="O24" s="24" t="str">
        <f>IF($A24&lt;&gt;"",N24/$B24*100,"")</f>
        <v/>
      </c>
      <c r="Q24" s="189"/>
      <c r="R24" s="24" t="str">
        <f>IF($A24&lt;&gt;"",Q24/$B24*100,"")</f>
        <v/>
      </c>
      <c r="T24" s="189"/>
      <c r="U24" s="24" t="str">
        <f>IF($A24&lt;&gt;"",T24/$B24*100,"")</f>
        <v/>
      </c>
      <c r="W24" s="189"/>
      <c r="X24" s="24" t="str">
        <f>IF($A24&lt;&gt;"",W24/$B24*100,"")</f>
        <v/>
      </c>
      <c r="Z24" s="189"/>
      <c r="AA24" s="24" t="str">
        <f>IF($A24&lt;&gt;"",Z24/$B24*100,"")</f>
        <v/>
      </c>
      <c r="AC24" s="189"/>
      <c r="AD24" s="24" t="str">
        <f>IF($A24&lt;&gt;"",AC24/$B24*100,"")</f>
        <v/>
      </c>
      <c r="AF24" s="189"/>
      <c r="AG24" s="24" t="str">
        <f>IF($A24&lt;&gt;"",AF24/$B24*100,"")</f>
        <v/>
      </c>
      <c r="AI24" s="189"/>
      <c r="AJ24" s="24" t="str">
        <f>IF($A24&lt;&gt;"",AI24/$B24*100,"")</f>
        <v/>
      </c>
      <c r="AL24" s="189"/>
      <c r="AM24" s="24" t="str">
        <f>IF($A24&lt;&gt;"",AL24/$B24*100,"")</f>
        <v/>
      </c>
      <c r="AO24" s="189"/>
      <c r="AP24" s="24" t="str">
        <f>IF($A24&lt;&gt;"",AO24/$B24*100,"")</f>
        <v/>
      </c>
    </row>
    <row r="25" spans="1:42" ht="20.100000000000001" customHeight="1" x14ac:dyDescent="0.2">
      <c r="A25" s="224" t="s">
        <v>524</v>
      </c>
      <c r="B25" s="19">
        <f>E25+H25+K25+N25+Q25+T25+W25+Z25+AC25+AF25+AI25+AL25+AO25</f>
        <v>6035</v>
      </c>
      <c r="C25" s="24">
        <f>IF(A25&lt;&gt;0,B25/$B$11*100,"")</f>
        <v>5.0435829078114942</v>
      </c>
      <c r="E25" s="189">
        <v>3504</v>
      </c>
      <c r="F25" s="24">
        <f>IF($A25&lt;&gt;"",E25/$B25*100,"")</f>
        <v>58.06130903065452</v>
      </c>
      <c r="H25" s="189">
        <v>553</v>
      </c>
      <c r="I25" s="24">
        <f>IF($A25&lt;&gt;"",H25/$B25*100,"")</f>
        <v>9.1632145816072903</v>
      </c>
      <c r="K25" s="189">
        <v>1666</v>
      </c>
      <c r="L25" s="24">
        <f>IF($A25&lt;&gt;"",K25/$B25*100,"")</f>
        <v>27.605633802816904</v>
      </c>
      <c r="N25" s="189">
        <v>123</v>
      </c>
      <c r="O25" s="24">
        <f>IF($A25&lt;&gt;"",N25/$B25*100,"")</f>
        <v>2.0381110190555098</v>
      </c>
      <c r="Q25" s="189">
        <v>89</v>
      </c>
      <c r="R25" s="24">
        <f>IF($A25&lt;&gt;"",Q25/$B25*100,"")</f>
        <v>1.4747307373653686</v>
      </c>
      <c r="T25" s="189"/>
      <c r="U25" s="24">
        <f>IF($A25&lt;&gt;"",T25/$B25*100,"")</f>
        <v>0</v>
      </c>
      <c r="W25" s="189"/>
      <c r="X25" s="24">
        <f>IF($A25&lt;&gt;"",W25/$B25*100,"")</f>
        <v>0</v>
      </c>
      <c r="Z25" s="189"/>
      <c r="AA25" s="24">
        <f>IF($A25&lt;&gt;"",Z25/$B25*100,"")</f>
        <v>0</v>
      </c>
      <c r="AC25" s="189">
        <v>19</v>
      </c>
      <c r="AD25" s="24">
        <f>IF($A25&lt;&gt;"",AC25/$B25*100,"")</f>
        <v>0.31483015741507869</v>
      </c>
      <c r="AF25" s="189">
        <v>25</v>
      </c>
      <c r="AG25" s="24">
        <f>IF($A25&lt;&gt;"",AF25/$B25*100,"")</f>
        <v>0.41425020712510358</v>
      </c>
      <c r="AI25" s="189">
        <v>5</v>
      </c>
      <c r="AJ25" s="24">
        <f>IF($A25&lt;&gt;"",AI25/$B25*100,"")</f>
        <v>8.2850041425020712E-2</v>
      </c>
      <c r="AL25" s="189">
        <v>51</v>
      </c>
      <c r="AM25" s="24">
        <f>IF($A25&lt;&gt;"",AL25/$B25*100,"")</f>
        <v>0.84507042253521114</v>
      </c>
      <c r="AO25" s="189"/>
      <c r="AP25" s="24">
        <f>IF($A25&lt;&gt;"",AO25/$B25*100,"")</f>
        <v>0</v>
      </c>
    </row>
    <row r="26" spans="1:42" ht="11.25" customHeight="1" x14ac:dyDescent="0.2">
      <c r="A26" s="224"/>
      <c r="B26" s="19">
        <f>E26+H26+K26+N26+Q26+T26+W26+Z26+AC26+AF26+AI26+AL26+AO26</f>
        <v>0</v>
      </c>
      <c r="C26" s="24" t="str">
        <f>IF(A26&lt;&gt;0,B26/$B$11*100,"")</f>
        <v/>
      </c>
      <c r="E26" s="189"/>
      <c r="F26" s="24" t="str">
        <f>IF($A26&lt;&gt;"",E26/$B26*100,"")</f>
        <v/>
      </c>
      <c r="H26" s="189"/>
      <c r="I26" s="24" t="str">
        <f>IF($A26&lt;&gt;"",H26/$B26*100,"")</f>
        <v/>
      </c>
      <c r="K26" s="189"/>
      <c r="L26" s="24" t="str">
        <f>IF($A26&lt;&gt;"",K26/$B26*100,"")</f>
        <v/>
      </c>
      <c r="N26" s="189"/>
      <c r="O26" s="24" t="str">
        <f>IF($A26&lt;&gt;"",N26/$B26*100,"")</f>
        <v/>
      </c>
      <c r="Q26" s="189"/>
      <c r="R26" s="24" t="str">
        <f>IF($A26&lt;&gt;"",Q26/$B26*100,"")</f>
        <v/>
      </c>
      <c r="T26" s="189"/>
      <c r="U26" s="24" t="str">
        <f>IF($A26&lt;&gt;"",T26/$B26*100,"")</f>
        <v/>
      </c>
      <c r="W26" s="189"/>
      <c r="X26" s="24" t="str">
        <f>IF($A26&lt;&gt;"",W26/$B26*100,"")</f>
        <v/>
      </c>
      <c r="Z26" s="189"/>
      <c r="AA26" s="24" t="str">
        <f>IF($A26&lt;&gt;"",Z26/$B26*100,"")</f>
        <v/>
      </c>
      <c r="AC26" s="189"/>
      <c r="AD26" s="24" t="str">
        <f>IF($A26&lt;&gt;"",AC26/$B26*100,"")</f>
        <v/>
      </c>
      <c r="AF26" s="189"/>
      <c r="AG26" s="24" t="str">
        <f>IF($A26&lt;&gt;"",AF26/$B26*100,"")</f>
        <v/>
      </c>
      <c r="AI26" s="189"/>
      <c r="AJ26" s="24" t="str">
        <f>IF($A26&lt;&gt;"",AI26/$B26*100,"")</f>
        <v/>
      </c>
      <c r="AL26" s="189"/>
      <c r="AM26" s="24" t="str">
        <f>IF($A26&lt;&gt;"",AL26/$B26*100,"")</f>
        <v/>
      </c>
      <c r="AO26" s="189"/>
      <c r="AP26" s="24" t="str">
        <f>IF($A26&lt;&gt;"",AO26/$B26*100,"")</f>
        <v/>
      </c>
    </row>
    <row r="27" spans="1:42" ht="20.100000000000001" customHeight="1" x14ac:dyDescent="0.2">
      <c r="A27" s="224" t="s">
        <v>523</v>
      </c>
      <c r="B27" s="19">
        <f>E27+H27+K27+N27+Q27+T27+W27+Z27+AC27+AF27+AI27+AL27+AO27</f>
        <v>4943</v>
      </c>
      <c r="C27" s="24">
        <f>IF(A27&lt;&gt;0,B27/$B$11*100,"")</f>
        <v>4.1309743684030193</v>
      </c>
      <c r="E27" s="189">
        <v>1377</v>
      </c>
      <c r="F27" s="24">
        <f>IF($A27&lt;&gt;"",E27/$B27*100,"")</f>
        <v>27.857576370625125</v>
      </c>
      <c r="H27" s="189">
        <v>1562</v>
      </c>
      <c r="I27" s="24">
        <f>IF($A27&lt;&gt;"",H27/$B27*100,"")</f>
        <v>31.600242767550068</v>
      </c>
      <c r="K27" s="189">
        <v>282</v>
      </c>
      <c r="L27" s="24">
        <f>IF($A27&lt;&gt;"",K27/$B27*100,"")</f>
        <v>5.705037426663969</v>
      </c>
      <c r="N27" s="189">
        <v>34</v>
      </c>
      <c r="O27" s="24">
        <f>IF($A27&lt;&gt;"",N27/$B27*100,"")</f>
        <v>0.68784139186728699</v>
      </c>
      <c r="Q27" s="189">
        <v>747</v>
      </c>
      <c r="R27" s="24">
        <f>IF($A27&lt;&gt;"",Q27/$B27*100,"")</f>
        <v>15.112279991907748</v>
      </c>
      <c r="T27" s="189">
        <v>149</v>
      </c>
      <c r="U27" s="24">
        <f>IF($A27&lt;&gt;"",T27/$B27*100,"")</f>
        <v>3.0143637467125228</v>
      </c>
      <c r="W27" s="189">
        <v>263</v>
      </c>
      <c r="X27" s="24">
        <f>IF($A27&lt;&gt;"",W27/$B27*100,"")</f>
        <v>5.3206554723851909</v>
      </c>
      <c r="Z27" s="189"/>
      <c r="AA27" s="24">
        <f>IF($A27&lt;&gt;"",Z27/$B27*100,"")</f>
        <v>0</v>
      </c>
      <c r="AC27" s="189">
        <v>420</v>
      </c>
      <c r="AD27" s="24">
        <f>IF($A27&lt;&gt;"",AC27/$B27*100,"")</f>
        <v>8.4968642524782521</v>
      </c>
      <c r="AF27" s="189">
        <v>8</v>
      </c>
      <c r="AG27" s="24">
        <f>IF($A27&lt;&gt;"",AF27/$B27*100,"")</f>
        <v>0.16184503338053813</v>
      </c>
      <c r="AI27" s="189">
        <v>90</v>
      </c>
      <c r="AJ27" s="24">
        <f>IF($A27&lt;&gt;"",AI27/$B27*100,"")</f>
        <v>1.8207566255310541</v>
      </c>
      <c r="AL27" s="189">
        <v>11</v>
      </c>
      <c r="AM27" s="24">
        <f>IF($A27&lt;&gt;"",AL27/$B27*100,"")</f>
        <v>0.22253692089823993</v>
      </c>
      <c r="AO27" s="189"/>
      <c r="AP27" s="24">
        <f>IF($A27&lt;&gt;"",AO27/$B27*100,"")</f>
        <v>0</v>
      </c>
    </row>
    <row r="28" spans="1:42" ht="11.25" customHeight="1" x14ac:dyDescent="0.2">
      <c r="A28" s="224"/>
      <c r="B28" s="19">
        <f>E28+H28+K28+N28+Q28+T28+W28+Z28+AC28+AF28+AI28+AL28+AO28</f>
        <v>0</v>
      </c>
      <c r="C28" s="24" t="str">
        <f>IF(A28&lt;&gt;0,B28/$B$11*100,"")</f>
        <v/>
      </c>
      <c r="E28" s="189"/>
      <c r="F28" s="24" t="str">
        <f>IF($A28&lt;&gt;"",E28/$B28*100,"")</f>
        <v/>
      </c>
      <c r="H28" s="189"/>
      <c r="I28" s="24" t="str">
        <f>IF($A28&lt;&gt;"",H28/$B28*100,"")</f>
        <v/>
      </c>
      <c r="K28" s="189"/>
      <c r="L28" s="24" t="str">
        <f>IF($A28&lt;&gt;"",K28/$B28*100,"")</f>
        <v/>
      </c>
      <c r="N28" s="189"/>
      <c r="O28" s="24" t="str">
        <f>IF($A28&lt;&gt;"",N28/$B28*100,"")</f>
        <v/>
      </c>
      <c r="Q28" s="189"/>
      <c r="R28" s="24" t="str">
        <f>IF($A28&lt;&gt;"",Q28/$B28*100,"")</f>
        <v/>
      </c>
      <c r="T28" s="189"/>
      <c r="U28" s="24" t="str">
        <f>IF($A28&lt;&gt;"",T28/$B28*100,"")</f>
        <v/>
      </c>
      <c r="W28" s="189"/>
      <c r="X28" s="24" t="str">
        <f>IF($A28&lt;&gt;"",W28/$B28*100,"")</f>
        <v/>
      </c>
      <c r="Z28" s="189"/>
      <c r="AA28" s="24" t="str">
        <f>IF($A28&lt;&gt;"",Z28/$B28*100,"")</f>
        <v/>
      </c>
      <c r="AC28" s="189"/>
      <c r="AD28" s="24" t="str">
        <f>IF($A28&lt;&gt;"",AC28/$B28*100,"")</f>
        <v/>
      </c>
      <c r="AF28" s="189"/>
      <c r="AG28" s="24" t="str">
        <f>IF($A28&lt;&gt;"",AF28/$B28*100,"")</f>
        <v/>
      </c>
      <c r="AI28" s="189"/>
      <c r="AJ28" s="24" t="str">
        <f>IF($A28&lt;&gt;"",AI28/$B28*100,"")</f>
        <v/>
      </c>
      <c r="AL28" s="189"/>
      <c r="AM28" s="24" t="str">
        <f>IF($A28&lt;&gt;"",AL28/$B28*100,"")</f>
        <v/>
      </c>
      <c r="AO28" s="189"/>
      <c r="AP28" s="24" t="str">
        <f>IF($A28&lt;&gt;"",AO28/$B28*100,"")</f>
        <v/>
      </c>
    </row>
    <row r="29" spans="1:42" ht="20.100000000000001" customHeight="1" x14ac:dyDescent="0.2">
      <c r="A29" s="224" t="s">
        <v>522</v>
      </c>
      <c r="B29" s="19">
        <f>E29+H29+K29+N29+Q29+T29+W29+Z29+AC29+AF29+AI29+AL29+AO29</f>
        <v>153</v>
      </c>
      <c r="C29" s="24">
        <f>IF(A29&lt;&gt;0,B29/$B$11*100,"")</f>
        <v>0.12786548216986887</v>
      </c>
      <c r="E29" s="189"/>
      <c r="F29" s="24">
        <f>IF($A29&lt;&gt;"",E29/$B29*100,"")</f>
        <v>0</v>
      </c>
      <c r="H29" s="189">
        <v>153</v>
      </c>
      <c r="I29" s="24">
        <f>IF($A29&lt;&gt;"",H29/$B29*100,"")</f>
        <v>100</v>
      </c>
      <c r="K29" s="189"/>
      <c r="L29" s="24">
        <f>IF($A29&lt;&gt;"",K29/$B29*100,"")</f>
        <v>0</v>
      </c>
      <c r="N29" s="189"/>
      <c r="O29" s="24">
        <f>IF($A29&lt;&gt;"",N29/$B29*100,"")</f>
        <v>0</v>
      </c>
      <c r="Q29" s="189"/>
      <c r="R29" s="24">
        <f>IF($A29&lt;&gt;"",Q29/$B29*100,"")</f>
        <v>0</v>
      </c>
      <c r="T29" s="189"/>
      <c r="U29" s="24">
        <f>IF($A29&lt;&gt;"",T29/$B29*100,"")</f>
        <v>0</v>
      </c>
      <c r="W29" s="189"/>
      <c r="X29" s="24">
        <f>IF($A29&lt;&gt;"",W29/$B29*100,"")</f>
        <v>0</v>
      </c>
      <c r="Z29" s="189"/>
      <c r="AA29" s="24">
        <f>IF($A29&lt;&gt;"",Z29/$B29*100,"")</f>
        <v>0</v>
      </c>
      <c r="AC29" s="189"/>
      <c r="AD29" s="24">
        <f>IF($A29&lt;&gt;"",AC29/$B29*100,"")</f>
        <v>0</v>
      </c>
      <c r="AF29" s="189"/>
      <c r="AG29" s="24">
        <f>IF($A29&lt;&gt;"",AF29/$B29*100,"")</f>
        <v>0</v>
      </c>
      <c r="AI29" s="189"/>
      <c r="AJ29" s="24">
        <f>IF($A29&lt;&gt;"",AI29/$B29*100,"")</f>
        <v>0</v>
      </c>
      <c r="AL29" s="189"/>
      <c r="AM29" s="24">
        <f>IF($A29&lt;&gt;"",AL29/$B29*100,"")</f>
        <v>0</v>
      </c>
      <c r="AO29" s="189"/>
      <c r="AP29" s="24">
        <f>IF($A29&lt;&gt;"",AO29/$B29*100,"")</f>
        <v>0</v>
      </c>
    </row>
    <row r="30" spans="1:42" ht="11.25" customHeight="1" x14ac:dyDescent="0.2">
      <c r="A30" s="224"/>
      <c r="B30" s="19">
        <f>E30+H30+K30+N30+Q30+T30+W30+Z30+AC30+AF30+AI30+AL30+AO30</f>
        <v>0</v>
      </c>
      <c r="C30" s="24" t="str">
        <f>IF(A30&lt;&gt;0,B30/$B$11*100,"")</f>
        <v/>
      </c>
      <c r="E30" s="189"/>
      <c r="F30" s="24" t="str">
        <f>IF($A30&lt;&gt;"",E30/$B30*100,"")</f>
        <v/>
      </c>
      <c r="H30" s="189"/>
      <c r="I30" s="24" t="str">
        <f>IF($A30&lt;&gt;"",H30/$B30*100,"")</f>
        <v/>
      </c>
      <c r="K30" s="189"/>
      <c r="L30" s="24" t="str">
        <f>IF($A30&lt;&gt;"",K30/$B30*100,"")</f>
        <v/>
      </c>
      <c r="N30" s="189"/>
      <c r="O30" s="24" t="str">
        <f>IF($A30&lt;&gt;"",N30/$B30*100,"")</f>
        <v/>
      </c>
      <c r="Q30" s="189"/>
      <c r="R30" s="24" t="str">
        <f>IF($A30&lt;&gt;"",Q30/$B30*100,"")</f>
        <v/>
      </c>
      <c r="T30" s="189"/>
      <c r="U30" s="24" t="str">
        <f>IF($A30&lt;&gt;"",T30/$B30*100,"")</f>
        <v/>
      </c>
      <c r="W30" s="189"/>
      <c r="X30" s="24" t="str">
        <f>IF($A30&lt;&gt;"",W30/$B30*100,"")</f>
        <v/>
      </c>
      <c r="Z30" s="189"/>
      <c r="AA30" s="24" t="str">
        <f>IF($A30&lt;&gt;"",Z30/$B30*100,"")</f>
        <v/>
      </c>
      <c r="AC30" s="189"/>
      <c r="AD30" s="24" t="str">
        <f>IF($A30&lt;&gt;"",AC30/$B30*100,"")</f>
        <v/>
      </c>
      <c r="AF30" s="189"/>
      <c r="AG30" s="24" t="str">
        <f>IF($A30&lt;&gt;"",AF30/$B30*100,"")</f>
        <v/>
      </c>
      <c r="AI30" s="189"/>
      <c r="AJ30" s="24" t="str">
        <f>IF($A30&lt;&gt;"",AI30/$B30*100,"")</f>
        <v/>
      </c>
      <c r="AL30" s="189"/>
      <c r="AM30" s="24" t="str">
        <f>IF($A30&lt;&gt;"",AL30/$B30*100,"")</f>
        <v/>
      </c>
      <c r="AO30" s="189"/>
      <c r="AP30" s="24" t="str">
        <f>IF($A30&lt;&gt;"",AO30/$B30*100,"")</f>
        <v/>
      </c>
    </row>
    <row r="31" spans="1:42" ht="20.100000000000001" customHeight="1" x14ac:dyDescent="0.2">
      <c r="A31" s="223" t="s">
        <v>521</v>
      </c>
      <c r="B31" s="19">
        <f>E31+H31+K31+N31+Q31+T31+W31+Z31+AC31+AF31+AI31+AL31+AO31</f>
        <v>618</v>
      </c>
      <c r="C31" s="24">
        <f>IF(A31&lt;&gt;0,B31/$B$11*100,"")</f>
        <v>0.51647626131358804</v>
      </c>
      <c r="E31" s="189">
        <v>73</v>
      </c>
      <c r="F31" s="24">
        <f>IF($A31&lt;&gt;"",E31/$B31*100,"")</f>
        <v>11.812297734627832</v>
      </c>
      <c r="H31" s="189">
        <v>29</v>
      </c>
      <c r="I31" s="24">
        <f>IF($A31&lt;&gt;"",H31/$B31*100,"")</f>
        <v>4.6925566343042071</v>
      </c>
      <c r="K31" s="189">
        <v>491</v>
      </c>
      <c r="L31" s="24">
        <f>IF($A31&lt;&gt;"",K31/$B31*100,"")</f>
        <v>79.449838187702269</v>
      </c>
      <c r="N31" s="189"/>
      <c r="O31" s="24">
        <f>IF($A31&lt;&gt;"",N31/$B31*100,"")</f>
        <v>0</v>
      </c>
      <c r="Q31" s="189"/>
      <c r="R31" s="24">
        <f>IF($A31&lt;&gt;"",Q31/$B31*100,"")</f>
        <v>0</v>
      </c>
      <c r="T31" s="189"/>
      <c r="U31" s="24">
        <f>IF($A31&lt;&gt;"",T31/$B31*100,"")</f>
        <v>0</v>
      </c>
      <c r="W31" s="189"/>
      <c r="X31" s="24">
        <f>IF($A31&lt;&gt;"",W31/$B31*100,"")</f>
        <v>0</v>
      </c>
      <c r="Z31" s="189"/>
      <c r="AA31" s="24">
        <f>IF($A31&lt;&gt;"",Z31/$B31*100,"")</f>
        <v>0</v>
      </c>
      <c r="AC31" s="189">
        <v>25</v>
      </c>
      <c r="AD31" s="24">
        <f>IF($A31&lt;&gt;"",AC31/$B31*100,"")</f>
        <v>4.0453074433656955</v>
      </c>
      <c r="AF31" s="189"/>
      <c r="AG31" s="24">
        <f>IF($A31&lt;&gt;"",AF31/$B31*100,"")</f>
        <v>0</v>
      </c>
      <c r="AI31" s="189"/>
      <c r="AJ31" s="24">
        <f>IF($A31&lt;&gt;"",AI31/$B31*100,"")</f>
        <v>0</v>
      </c>
      <c r="AL31" s="189"/>
      <c r="AM31" s="24">
        <f>IF($A31&lt;&gt;"",AL31/$B31*100,"")</f>
        <v>0</v>
      </c>
      <c r="AO31" s="189"/>
      <c r="AP31" s="24">
        <f>IF($A31&lt;&gt;"",AO31/$B31*100,"")</f>
        <v>0</v>
      </c>
    </row>
    <row r="32" spans="1:42" ht="11.25" customHeight="1" x14ac:dyDescent="0.2">
      <c r="A32" s="223"/>
      <c r="B32" s="19">
        <f>E32+H32+K32+N32+Q32+T32+W32+Z32+AC32+AF32+AI32+AL32+AO32</f>
        <v>0</v>
      </c>
      <c r="C32" s="24" t="str">
        <f>IF(A32&lt;&gt;0,B32/$B$11*100,"")</f>
        <v/>
      </c>
      <c r="E32" s="189"/>
      <c r="F32" s="24" t="str">
        <f>IF($A32&lt;&gt;"",E32/$B32*100,"")</f>
        <v/>
      </c>
      <c r="H32" s="189"/>
      <c r="I32" s="24" t="str">
        <f>IF($A32&lt;&gt;"",H32/$B32*100,"")</f>
        <v/>
      </c>
      <c r="K32" s="189"/>
      <c r="L32" s="24" t="str">
        <f>IF($A32&lt;&gt;"",K32/$B32*100,"")</f>
        <v/>
      </c>
      <c r="N32" s="189"/>
      <c r="O32" s="24" t="str">
        <f>IF($A32&lt;&gt;"",N32/$B32*100,"")</f>
        <v/>
      </c>
      <c r="Q32" s="189"/>
      <c r="R32" s="24" t="str">
        <f>IF($A32&lt;&gt;"",Q32/$B32*100,"")</f>
        <v/>
      </c>
      <c r="T32" s="189"/>
      <c r="U32" s="24" t="str">
        <f>IF($A32&lt;&gt;"",T32/$B32*100,"")</f>
        <v/>
      </c>
      <c r="W32" s="189"/>
      <c r="X32" s="24" t="str">
        <f>IF($A32&lt;&gt;"",W32/$B32*100,"")</f>
        <v/>
      </c>
      <c r="Z32" s="189"/>
      <c r="AA32" s="24" t="str">
        <f>IF($A32&lt;&gt;"",Z32/$B32*100,"")</f>
        <v/>
      </c>
      <c r="AC32" s="189"/>
      <c r="AD32" s="24" t="str">
        <f>IF($A32&lt;&gt;"",AC32/$B32*100,"")</f>
        <v/>
      </c>
      <c r="AF32" s="189"/>
      <c r="AG32" s="24" t="str">
        <f>IF($A32&lt;&gt;"",AF32/$B32*100,"")</f>
        <v/>
      </c>
      <c r="AI32" s="189"/>
      <c r="AJ32" s="24" t="str">
        <f>IF($A32&lt;&gt;"",AI32/$B32*100,"")</f>
        <v/>
      </c>
      <c r="AL32" s="189"/>
      <c r="AM32" s="24" t="str">
        <f>IF($A32&lt;&gt;"",AL32/$B32*100,"")</f>
        <v/>
      </c>
      <c r="AO32" s="189"/>
      <c r="AP32" s="24" t="str">
        <f>IF($A32&lt;&gt;"",AO32/$B32*100,"")</f>
        <v/>
      </c>
    </row>
    <row r="33" spans="1:43" ht="20.100000000000001" customHeight="1" x14ac:dyDescent="0.2">
      <c r="A33" s="223" t="s">
        <v>520</v>
      </c>
      <c r="B33" s="19">
        <f>E33+H33+K33+N33+Q33+T33+W33+Z33+AC33+AF33+AI33+AL33+AO33</f>
        <v>3043</v>
      </c>
      <c r="C33" s="24">
        <f>IF(A33&lt;&gt;0,B33/$B$11*100,"")</f>
        <v>2.5431023676007256</v>
      </c>
      <c r="E33" s="189"/>
      <c r="F33" s="24">
        <f>IF($A33&lt;&gt;"",E33/$B33*100,"")</f>
        <v>0</v>
      </c>
      <c r="H33" s="189">
        <v>3043</v>
      </c>
      <c r="I33" s="24">
        <f>IF($A33&lt;&gt;"",H33/$B33*100,"")</f>
        <v>100</v>
      </c>
      <c r="K33" s="189"/>
      <c r="L33" s="24">
        <f>IF($A33&lt;&gt;"",K33/$B33*100,"")</f>
        <v>0</v>
      </c>
      <c r="N33" s="189"/>
      <c r="O33" s="24">
        <f>IF($A33&lt;&gt;"",N33/$B33*100,"")</f>
        <v>0</v>
      </c>
      <c r="Q33" s="189"/>
      <c r="R33" s="24">
        <f>IF($A33&lt;&gt;"",Q33/$B33*100,"")</f>
        <v>0</v>
      </c>
      <c r="T33" s="189"/>
      <c r="U33" s="24">
        <f>IF($A33&lt;&gt;"",T33/$B33*100,"")</f>
        <v>0</v>
      </c>
      <c r="W33" s="189"/>
      <c r="X33" s="24">
        <f>IF($A33&lt;&gt;"",W33/$B33*100,"")</f>
        <v>0</v>
      </c>
      <c r="Z33" s="189"/>
      <c r="AA33" s="24">
        <f>IF($A33&lt;&gt;"",Z33/$B33*100,"")</f>
        <v>0</v>
      </c>
      <c r="AC33" s="189"/>
      <c r="AD33" s="24">
        <f>IF($A33&lt;&gt;"",AC33/$B33*100,"")</f>
        <v>0</v>
      </c>
      <c r="AF33" s="189"/>
      <c r="AG33" s="24">
        <f>IF($A33&lt;&gt;"",AF33/$B33*100,"")</f>
        <v>0</v>
      </c>
      <c r="AI33" s="189"/>
      <c r="AJ33" s="24">
        <f>IF($A33&lt;&gt;"",AI33/$B33*100,"")</f>
        <v>0</v>
      </c>
      <c r="AL33" s="189"/>
      <c r="AM33" s="24">
        <f>IF($A33&lt;&gt;"",AL33/$B33*100,"")</f>
        <v>0</v>
      </c>
      <c r="AO33" s="189"/>
      <c r="AP33" s="24">
        <f>IF($A33&lt;&gt;"",AO33/$B33*100,"")</f>
        <v>0</v>
      </c>
    </row>
    <row r="34" spans="1:43" ht="9.75" customHeight="1" x14ac:dyDescent="0.2">
      <c r="A34" s="223"/>
      <c r="B34" s="19">
        <f>E34+H34+K34+N34+Q34+T34+W34+Z34+AC34+AF34+AI34+AL34+AO34</f>
        <v>0</v>
      </c>
      <c r="C34" s="24" t="str">
        <f>IF(A34&lt;&gt;0,B34/$B$11*100,"")</f>
        <v/>
      </c>
      <c r="E34" s="189"/>
      <c r="F34" s="24" t="str">
        <f>IF($A34&lt;&gt;"",E34/$B34*100,"")</f>
        <v/>
      </c>
      <c r="H34" s="189"/>
      <c r="I34" s="24" t="str">
        <f>IF($A34&lt;&gt;"",H34/$B34*100,"")</f>
        <v/>
      </c>
      <c r="K34" s="189"/>
      <c r="L34" s="24" t="str">
        <f>IF($A34&lt;&gt;"",K34/$B34*100,"")</f>
        <v/>
      </c>
      <c r="N34" s="189"/>
      <c r="O34" s="24" t="str">
        <f>IF($A34&lt;&gt;"",N34/$B34*100,"")</f>
        <v/>
      </c>
      <c r="Q34" s="189"/>
      <c r="R34" s="24" t="str">
        <f>IF($A34&lt;&gt;"",Q34/$B34*100,"")</f>
        <v/>
      </c>
      <c r="T34" s="189"/>
      <c r="U34" s="24" t="str">
        <f>IF($A34&lt;&gt;"",T34/$B34*100,"")</f>
        <v/>
      </c>
      <c r="W34" s="189"/>
      <c r="X34" s="24" t="str">
        <f>IF($A34&lt;&gt;"",W34/$B34*100,"")</f>
        <v/>
      </c>
      <c r="Z34" s="189"/>
      <c r="AA34" s="24" t="str">
        <f>IF($A34&lt;&gt;"",Z34/$B34*100,"")</f>
        <v/>
      </c>
      <c r="AC34" s="189"/>
      <c r="AD34" s="24" t="str">
        <f>IF($A34&lt;&gt;"",AC34/$B34*100,"")</f>
        <v/>
      </c>
      <c r="AF34" s="189"/>
      <c r="AG34" s="24" t="str">
        <f>IF($A34&lt;&gt;"",AF34/$B34*100,"")</f>
        <v/>
      </c>
      <c r="AI34" s="189"/>
      <c r="AJ34" s="24" t="str">
        <f>IF($A34&lt;&gt;"",AI34/$B34*100,"")</f>
        <v/>
      </c>
      <c r="AL34" s="189"/>
      <c r="AM34" s="24" t="str">
        <f>IF($A34&lt;&gt;"",AL34/$B34*100,"")</f>
        <v/>
      </c>
      <c r="AO34" s="189"/>
      <c r="AP34" s="24" t="str">
        <f>IF($A34&lt;&gt;"",AO34/$B34*100,"")</f>
        <v/>
      </c>
    </row>
    <row r="35" spans="1:43" ht="20.100000000000001" customHeight="1" x14ac:dyDescent="0.2">
      <c r="A35" s="223" t="s">
        <v>519</v>
      </c>
      <c r="B35" s="19">
        <f>E35+H35+K35+N35+Q35+T35+W35+Z35+AC35+AF35+AI35+AL35+AO35</f>
        <v>2696</v>
      </c>
      <c r="C35" s="24">
        <f>IF(A35&lt;&gt;0,B35/$B$11*100,"")</f>
        <v>2.2531067969278857</v>
      </c>
      <c r="E35" s="189">
        <v>1387</v>
      </c>
      <c r="F35" s="24">
        <f>IF($A35&lt;&gt;"",E35/$B35*100,"")</f>
        <v>51.446587537091993</v>
      </c>
      <c r="H35" s="189">
        <v>584</v>
      </c>
      <c r="I35" s="24">
        <f>IF($A35&lt;&gt;"",H35/$B35*100,"")</f>
        <v>21.66172106824926</v>
      </c>
      <c r="K35" s="189">
        <v>92</v>
      </c>
      <c r="L35" s="24">
        <f>IF($A35&lt;&gt;"",K35/$B35*100,"")</f>
        <v>3.4124629080118694</v>
      </c>
      <c r="N35" s="189">
        <v>152</v>
      </c>
      <c r="O35" s="24">
        <f>IF($A35&lt;&gt;"",N35/$B35*100,"")</f>
        <v>5.637982195845697</v>
      </c>
      <c r="Q35" s="189"/>
      <c r="R35" s="24">
        <f>IF($A35&lt;&gt;"",Q35/$B35*100,"")</f>
        <v>0</v>
      </c>
      <c r="T35" s="189">
        <v>134</v>
      </c>
      <c r="U35" s="24">
        <f>IF($A35&lt;&gt;"",T35/$B35*100,"")</f>
        <v>4.9703264094955495</v>
      </c>
      <c r="W35" s="189"/>
      <c r="X35" s="24">
        <f>IF($A35&lt;&gt;"",W35/$B35*100,"")</f>
        <v>0</v>
      </c>
      <c r="Z35" s="189"/>
      <c r="AA35" s="24">
        <f>IF($A35&lt;&gt;"",Z35/$B35*100,"")</f>
        <v>0</v>
      </c>
      <c r="AC35" s="189">
        <v>264</v>
      </c>
      <c r="AD35" s="24">
        <f>IF($A35&lt;&gt;"",AC35/$B35*100,"")</f>
        <v>9.792284866468842</v>
      </c>
      <c r="AF35" s="189"/>
      <c r="AG35" s="24">
        <f>IF($A35&lt;&gt;"",AF35/$B35*100,"")</f>
        <v>0</v>
      </c>
      <c r="AI35" s="189">
        <v>81</v>
      </c>
      <c r="AJ35" s="24">
        <f>IF($A35&lt;&gt;"",AI35/$B35*100,"")</f>
        <v>3.0044510385756675</v>
      </c>
      <c r="AL35" s="189">
        <v>2</v>
      </c>
      <c r="AM35" s="24">
        <f>IF($A35&lt;&gt;"",AL35/$B35*100,"")</f>
        <v>7.4183976261127604E-2</v>
      </c>
      <c r="AO35" s="189"/>
      <c r="AP35" s="24">
        <f>IF($A35&lt;&gt;"",AO35/$B35*100,"")</f>
        <v>0</v>
      </c>
    </row>
    <row r="36" spans="1:43" ht="11.25" customHeight="1" thickBot="1" x14ac:dyDescent="0.25"/>
    <row r="37" spans="1:43" x14ac:dyDescent="0.2">
      <c r="A37" s="36"/>
      <c r="B37" s="185"/>
      <c r="C37" s="36"/>
      <c r="D37" s="36"/>
      <c r="E37" s="185"/>
      <c r="F37" s="36"/>
      <c r="G37" s="36"/>
      <c r="H37" s="185"/>
      <c r="I37" s="36"/>
      <c r="J37" s="36"/>
      <c r="K37" s="185"/>
      <c r="L37" s="36"/>
      <c r="M37" s="36"/>
      <c r="N37" s="185"/>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row>
    <row r="38" spans="1:43" x14ac:dyDescent="0.2">
      <c r="A38" s="222" t="s">
        <v>518</v>
      </c>
    </row>
    <row r="39" spans="1:43" x14ac:dyDescent="0.2">
      <c r="A39" s="222" t="s">
        <v>517</v>
      </c>
    </row>
    <row r="40" spans="1:43" x14ac:dyDescent="0.2">
      <c r="A40" s="222" t="s">
        <v>516</v>
      </c>
    </row>
    <row r="41" spans="1:43" x14ac:dyDescent="0.2">
      <c r="A41" s="222" t="s">
        <v>515</v>
      </c>
    </row>
    <row r="43" spans="1:43" x14ac:dyDescent="0.2">
      <c r="A43" s="7" t="s">
        <v>405</v>
      </c>
    </row>
    <row r="44" spans="1:43" x14ac:dyDescent="0.2">
      <c r="A44" s="7" t="s">
        <v>453</v>
      </c>
    </row>
    <row r="46" spans="1:43" x14ac:dyDescent="0.2">
      <c r="A46" s="13"/>
    </row>
    <row r="47" spans="1:43" x14ac:dyDescent="0.2">
      <c r="A47" s="13"/>
    </row>
    <row r="48" spans="1:43" x14ac:dyDescent="0.2">
      <c r="A48" s="13"/>
      <c r="F48" s="7" t="s">
        <v>403</v>
      </c>
    </row>
    <row r="49" spans="1:1" x14ac:dyDescent="0.2">
      <c r="A49" s="13"/>
    </row>
    <row r="50" spans="1:1" x14ac:dyDescent="0.2">
      <c r="A50" s="13"/>
    </row>
    <row r="51" spans="1:1" x14ac:dyDescent="0.2">
      <c r="A51" s="13"/>
    </row>
    <row r="52" spans="1:1" x14ac:dyDescent="0.2">
      <c r="A52" s="13"/>
    </row>
    <row r="53" spans="1:1" x14ac:dyDescent="0.2">
      <c r="A53" s="13"/>
    </row>
  </sheetData>
  <mergeCells count="14">
    <mergeCell ref="B7:C7"/>
    <mergeCell ref="E7:F7"/>
    <mergeCell ref="K7:L7"/>
    <mergeCell ref="H7:I7"/>
    <mergeCell ref="Q7:R7"/>
    <mergeCell ref="T7:U7"/>
    <mergeCell ref="N7:O7"/>
    <mergeCell ref="AO7:AP7"/>
    <mergeCell ref="W7:X7"/>
    <mergeCell ref="Z7:AA7"/>
    <mergeCell ref="AC7:AD7"/>
    <mergeCell ref="AF7:AG7"/>
    <mergeCell ref="AI7:AJ7"/>
    <mergeCell ref="AL7:AM7"/>
  </mergeCells>
  <printOptions horizontalCentered="1" verticalCentered="1"/>
  <pageMargins left="0" right="0" top="0" bottom="0" header="0" footer="0"/>
  <pageSetup scale="55"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
  <sheetViews>
    <sheetView workbookViewId="0">
      <selection activeCell="B4" sqref="B4"/>
    </sheetView>
  </sheetViews>
  <sheetFormatPr baseColWidth="10" defaultRowHeight="12.75" x14ac:dyDescent="0.2"/>
  <sheetData>
    <row r="1" spans="2:11" ht="12.75" customHeight="1" x14ac:dyDescent="0.2"/>
    <row r="2" spans="2:11" ht="12.75" customHeight="1" x14ac:dyDescent="0.2">
      <c r="J2" s="2"/>
    </row>
    <row r="3" spans="2:11" ht="12.75" customHeight="1" x14ac:dyDescent="0.2">
      <c r="B3" t="s">
        <v>0</v>
      </c>
      <c r="C3" t="s">
        <v>1</v>
      </c>
      <c r="D3" t="s">
        <v>2</v>
      </c>
      <c r="H3" s="3"/>
    </row>
    <row r="4" spans="2:11" ht="12.75" customHeight="1" x14ac:dyDescent="0.35">
      <c r="B4" s="6">
        <v>34.799999999999997</v>
      </c>
      <c r="C4" s="6">
        <v>32.97</v>
      </c>
      <c r="D4" s="6">
        <v>32.24</v>
      </c>
      <c r="F4" s="1"/>
      <c r="H4" s="5"/>
      <c r="K4" s="4"/>
    </row>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
  <sheetViews>
    <sheetView workbookViewId="0">
      <selection activeCell="J11" sqref="J11"/>
    </sheetView>
  </sheetViews>
  <sheetFormatPr baseColWidth="10" defaultRowHeight="12.75" x14ac:dyDescent="0.2"/>
  <cols>
    <col min="1" max="16384" width="11.42578125" style="7"/>
  </cols>
  <sheetData>
    <row r="1" spans="2:11" ht="12.75" customHeight="1" x14ac:dyDescent="0.2"/>
    <row r="2" spans="2:11" ht="12.75" customHeight="1" x14ac:dyDescent="0.2">
      <c r="J2" s="11"/>
    </row>
    <row r="3" spans="2:11" ht="12.75" customHeight="1" x14ac:dyDescent="0.2">
      <c r="B3" s="7" t="s">
        <v>7</v>
      </c>
      <c r="C3" s="7" t="s">
        <v>6</v>
      </c>
      <c r="D3" s="7" t="s">
        <v>5</v>
      </c>
      <c r="E3" s="7" t="s">
        <v>4</v>
      </c>
      <c r="F3" s="7" t="s">
        <v>3</v>
      </c>
    </row>
    <row r="4" spans="2:11" ht="12.75" customHeight="1" x14ac:dyDescent="0.35">
      <c r="B4" s="10">
        <v>1862</v>
      </c>
      <c r="C4" s="10">
        <v>505</v>
      </c>
      <c r="D4" s="10">
        <v>445</v>
      </c>
      <c r="E4" s="10">
        <v>605</v>
      </c>
      <c r="F4" s="10">
        <v>93</v>
      </c>
      <c r="H4" s="9"/>
      <c r="K4" s="8"/>
    </row>
  </sheetData>
  <printOptions horizontalCentered="1" verticalCentered="1"/>
  <pageMargins left="0" right="0" top="0" bottom="0"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9"/>
  <sheetViews>
    <sheetView workbookViewId="0">
      <selection activeCell="O4" sqref="O4"/>
    </sheetView>
  </sheetViews>
  <sheetFormatPr baseColWidth="10" defaultRowHeight="12.75" x14ac:dyDescent="0.2"/>
  <cols>
    <col min="1" max="16384" width="11.42578125" style="7"/>
  </cols>
  <sheetData>
    <row r="1" spans="2:10" ht="12.75" customHeight="1" x14ac:dyDescent="0.2"/>
    <row r="2" spans="2:10" ht="12.75" customHeight="1" x14ac:dyDescent="0.2">
      <c r="J2" s="11"/>
    </row>
    <row r="3" spans="2:10" ht="12.75" customHeight="1" x14ac:dyDescent="0.2">
      <c r="B3" s="7" t="s">
        <v>10</v>
      </c>
      <c r="C3" s="7" t="s">
        <v>9</v>
      </c>
      <c r="D3" s="7" t="s">
        <v>8</v>
      </c>
      <c r="H3" s="14"/>
    </row>
    <row r="4" spans="2:10" ht="12.75" customHeight="1" x14ac:dyDescent="0.25">
      <c r="B4" s="7">
        <v>97.18</v>
      </c>
      <c r="C4" s="7">
        <v>2.2400000000000002</v>
      </c>
      <c r="D4" s="7">
        <v>0.57999999999999996</v>
      </c>
      <c r="E4" s="13"/>
      <c r="F4" s="13"/>
      <c r="H4" s="12"/>
    </row>
    <row r="5" spans="2:10" x14ac:dyDescent="0.2">
      <c r="B5" s="7">
        <v>97.18</v>
      </c>
      <c r="C5" s="7">
        <v>2.2400000000000002</v>
      </c>
      <c r="D5" s="7">
        <v>0.57999999999999996</v>
      </c>
    </row>
    <row r="29" s="7" customFormat="1" ht="13.5" customHeight="1" x14ac:dyDescent="0.2"/>
  </sheetData>
  <printOptions horizontalCentered="1" verticalCentered="1"/>
  <pageMargins left="0.70866141732283472" right="0.70866141732283472" top="0.74803149606299213" bottom="0.74803149606299213" header="0.31496062992125984" footer="0.31496062992125984"/>
  <pageSetup scale="10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15"/>
  <sheetViews>
    <sheetView workbookViewId="0">
      <selection activeCell="K15" sqref="K15"/>
    </sheetView>
  </sheetViews>
  <sheetFormatPr baseColWidth="10" defaultRowHeight="12.75" x14ac:dyDescent="0.2"/>
  <cols>
    <col min="1" max="16384" width="11.42578125" style="7"/>
  </cols>
  <sheetData>
    <row r="2" spans="1:10" x14ac:dyDescent="0.2">
      <c r="C2" s="7" t="s">
        <v>21</v>
      </c>
      <c r="D2" s="7" t="s">
        <v>20</v>
      </c>
      <c r="G2" s="7" t="s">
        <v>11</v>
      </c>
      <c r="H2" s="7" t="s">
        <v>19</v>
      </c>
    </row>
    <row r="3" spans="1:10" x14ac:dyDescent="0.2">
      <c r="B3" s="7" t="s">
        <v>18</v>
      </c>
      <c r="C3" s="7">
        <v>59</v>
      </c>
      <c r="D3" s="7">
        <v>93</v>
      </c>
      <c r="F3" s="7" t="s">
        <v>17</v>
      </c>
      <c r="G3" s="7">
        <v>59</v>
      </c>
      <c r="H3" s="7">
        <v>93</v>
      </c>
    </row>
    <row r="4" spans="1:10" x14ac:dyDescent="0.2">
      <c r="B4" s="7" t="s">
        <v>16</v>
      </c>
      <c r="C4" s="15">
        <v>200</v>
      </c>
      <c r="D4" s="15">
        <v>211</v>
      </c>
      <c r="F4" s="7" t="s">
        <v>15</v>
      </c>
      <c r="G4" s="15">
        <v>200</v>
      </c>
      <c r="H4" s="15">
        <v>211</v>
      </c>
      <c r="I4" s="17"/>
      <c r="J4" s="17"/>
    </row>
    <row r="5" spans="1:10" x14ac:dyDescent="0.2">
      <c r="B5" s="7" t="s">
        <v>14</v>
      </c>
      <c r="C5" s="7">
        <v>261</v>
      </c>
      <c r="D5" s="7">
        <v>458</v>
      </c>
      <c r="F5" s="7" t="s">
        <v>13</v>
      </c>
      <c r="G5" s="7">
        <v>261</v>
      </c>
      <c r="H5" s="7">
        <v>458</v>
      </c>
    </row>
    <row r="6" spans="1:10" x14ac:dyDescent="0.2">
      <c r="B6" s="7" t="s">
        <v>12</v>
      </c>
      <c r="C6" s="7">
        <v>316</v>
      </c>
      <c r="D6" s="7">
        <v>283</v>
      </c>
      <c r="F6" s="7" t="s">
        <v>11</v>
      </c>
      <c r="G6" s="7">
        <v>316</v>
      </c>
      <c r="H6" s="7">
        <v>283</v>
      </c>
    </row>
    <row r="11" spans="1:10" x14ac:dyDescent="0.2">
      <c r="A11" s="16"/>
      <c r="B11" s="16"/>
    </row>
    <row r="12" spans="1:10" x14ac:dyDescent="0.2">
      <c r="A12" s="15"/>
      <c r="B12" s="15"/>
    </row>
    <row r="13" spans="1:10" x14ac:dyDescent="0.2">
      <c r="A13" s="15"/>
      <c r="B13" s="15"/>
    </row>
    <row r="14" spans="1:10" x14ac:dyDescent="0.2">
      <c r="A14" s="15"/>
      <c r="B14" s="15"/>
    </row>
    <row r="15" spans="1:10" x14ac:dyDescent="0.2">
      <c r="A15" s="15"/>
      <c r="B15" s="15"/>
    </row>
  </sheetData>
  <pageMargins left="0.7" right="0.7" top="0.75" bottom="0.75" header="0.3" footer="0.3"/>
  <pageSetup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41"/>
  <sheetViews>
    <sheetView workbookViewId="0">
      <selection activeCell="K12" sqref="K12"/>
    </sheetView>
  </sheetViews>
  <sheetFormatPr baseColWidth="10" defaultRowHeight="12.75" x14ac:dyDescent="0.2"/>
  <cols>
    <col min="1" max="8" width="11.42578125" style="7"/>
    <col min="9" max="10" width="11.5703125" style="7" bestFit="1" customWidth="1"/>
    <col min="11" max="11" width="12.42578125" style="7" bestFit="1" customWidth="1"/>
    <col min="12" max="13" width="11.5703125" style="7" bestFit="1" customWidth="1"/>
    <col min="14" max="16384" width="11.42578125" style="7"/>
  </cols>
  <sheetData>
    <row r="1" spans="2:15" ht="12.75" customHeight="1" x14ac:dyDescent="0.2"/>
    <row r="2" spans="2:15" ht="12.75" customHeight="1" x14ac:dyDescent="0.2">
      <c r="J2" s="11"/>
    </row>
    <row r="3" spans="2:15" ht="12.75" customHeight="1" x14ac:dyDescent="0.2">
      <c r="B3" s="7" t="s">
        <v>26</v>
      </c>
      <c r="C3" s="7" t="s">
        <v>25</v>
      </c>
      <c r="D3" s="7" t="s">
        <v>24</v>
      </c>
      <c r="E3" s="7" t="s">
        <v>23</v>
      </c>
      <c r="F3" s="7" t="s">
        <v>22</v>
      </c>
    </row>
    <row r="4" spans="2:15" ht="12.75" customHeight="1" x14ac:dyDescent="0.2">
      <c r="B4" s="19">
        <v>219287</v>
      </c>
      <c r="C4" s="19">
        <v>67186</v>
      </c>
      <c r="D4" s="19">
        <v>48406</v>
      </c>
      <c r="E4" s="19">
        <v>11277</v>
      </c>
      <c r="F4" s="19">
        <v>10566</v>
      </c>
      <c r="G4" s="13">
        <f>SUM(B4:F4)</f>
        <v>356722</v>
      </c>
      <c r="H4" s="13"/>
      <c r="J4" s="19"/>
      <c r="K4" s="19"/>
      <c r="L4" s="19"/>
      <c r="M4" s="19"/>
      <c r="N4" s="19"/>
      <c r="O4" s="13"/>
    </row>
    <row r="6" spans="2:15" x14ac:dyDescent="0.2">
      <c r="B6" s="19"/>
      <c r="C6" s="19"/>
      <c r="D6" s="19"/>
      <c r="E6" s="19"/>
      <c r="F6" s="19"/>
    </row>
    <row r="41" spans="2:21" x14ac:dyDescent="0.2">
      <c r="B41" s="18"/>
      <c r="C41" s="18"/>
      <c r="D41" s="18"/>
      <c r="E41" s="18"/>
      <c r="F41" s="18"/>
      <c r="G41" s="18"/>
      <c r="I41" s="18"/>
      <c r="J41" s="18"/>
      <c r="K41" s="18"/>
      <c r="M41" s="18"/>
      <c r="N41" s="18"/>
      <c r="P41" s="18"/>
      <c r="Q41" s="18"/>
      <c r="R41" s="18"/>
      <c r="T41" s="18"/>
      <c r="U41" s="1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0"/>
  <sheetViews>
    <sheetView workbookViewId="0">
      <selection activeCell="A4" sqref="A4"/>
    </sheetView>
  </sheetViews>
  <sheetFormatPr baseColWidth="10" defaultColWidth="8.85546875" defaultRowHeight="12.75" x14ac:dyDescent="0.2"/>
  <cols>
    <col min="1" max="1" width="30.85546875" style="7" customWidth="1"/>
    <col min="2" max="2" width="2.42578125" style="7" customWidth="1"/>
    <col min="3" max="3" width="9.5703125" style="13" customWidth="1"/>
    <col min="4" max="4" width="8.5703125" style="7" customWidth="1"/>
    <col min="5" max="5" width="2.5703125" style="7" customWidth="1"/>
    <col min="6" max="6" width="9.5703125" style="13" customWidth="1"/>
    <col min="7" max="7" width="8.5703125" style="13" customWidth="1"/>
    <col min="8" max="8" width="2.5703125" style="13" customWidth="1"/>
    <col min="9" max="9" width="9.5703125" style="13" customWidth="1"/>
    <col min="10" max="10" width="8.5703125" style="13" customWidth="1"/>
    <col min="11" max="11" width="2.85546875" style="13" customWidth="1"/>
    <col min="12" max="12" width="9.42578125" style="13" customWidth="1"/>
    <col min="13" max="13" width="9.5703125" style="13" customWidth="1"/>
    <col min="14" max="14" width="3.5703125" style="13" customWidth="1"/>
    <col min="15" max="16384" width="8.85546875" style="7"/>
  </cols>
  <sheetData>
    <row r="1" spans="1:14" x14ac:dyDescent="0.2">
      <c r="A1" s="7" t="s">
        <v>112</v>
      </c>
    </row>
    <row r="2" spans="1:14" x14ac:dyDescent="0.2">
      <c r="A2" s="7" t="s">
        <v>111</v>
      </c>
    </row>
    <row r="3" spans="1:14" ht="6.95" customHeight="1" x14ac:dyDescent="0.2"/>
    <row r="4" spans="1:14" x14ac:dyDescent="0.2">
      <c r="A4" s="7" t="s">
        <v>110</v>
      </c>
    </row>
    <row r="5" spans="1:14" ht="7.5" customHeight="1" thickBot="1" x14ac:dyDescent="0.25"/>
    <row r="6" spans="1:14" ht="6.95" customHeight="1" x14ac:dyDescent="0.2">
      <c r="A6" s="36"/>
      <c r="B6" s="36"/>
      <c r="C6" s="35"/>
      <c r="D6" s="36"/>
      <c r="E6" s="36"/>
      <c r="F6" s="35"/>
      <c r="G6" s="35"/>
      <c r="H6" s="35"/>
      <c r="I6" s="35"/>
      <c r="J6" s="35"/>
      <c r="K6" s="35"/>
      <c r="L6" s="35"/>
      <c r="M6" s="35"/>
    </row>
    <row r="7" spans="1:14" ht="14.25" x14ac:dyDescent="0.2">
      <c r="C7" s="37" t="s">
        <v>109</v>
      </c>
      <c r="D7" s="37"/>
      <c r="E7" s="37"/>
      <c r="F7" s="37"/>
      <c r="G7" s="37"/>
      <c r="H7" s="37"/>
      <c r="I7" s="37"/>
      <c r="J7" s="37"/>
      <c r="K7" s="37"/>
      <c r="L7" s="37"/>
      <c r="M7" s="37"/>
      <c r="N7" s="31"/>
    </row>
    <row r="8" spans="1:14" x14ac:dyDescent="0.2">
      <c r="A8" s="26" t="s">
        <v>108</v>
      </c>
      <c r="C8" s="38" t="s">
        <v>107</v>
      </c>
      <c r="D8" s="38"/>
      <c r="F8" s="33" t="s">
        <v>1</v>
      </c>
      <c r="G8" s="32"/>
      <c r="H8" s="34"/>
      <c r="I8" s="33" t="s">
        <v>0</v>
      </c>
      <c r="J8" s="32"/>
      <c r="K8" s="34"/>
      <c r="L8" s="33" t="s">
        <v>2</v>
      </c>
      <c r="M8" s="32"/>
      <c r="N8" s="31"/>
    </row>
    <row r="9" spans="1:14" x14ac:dyDescent="0.2">
      <c r="C9" s="30" t="s">
        <v>106</v>
      </c>
      <c r="D9" s="29" t="s">
        <v>105</v>
      </c>
      <c r="F9" s="29" t="s">
        <v>106</v>
      </c>
      <c r="G9" s="29" t="s">
        <v>105</v>
      </c>
      <c r="I9" s="29" t="s">
        <v>106</v>
      </c>
      <c r="J9" s="29" t="s">
        <v>105</v>
      </c>
      <c r="L9" s="29" t="s">
        <v>106</v>
      </c>
      <c r="M9" s="29" t="s">
        <v>105</v>
      </c>
      <c r="N9" s="28"/>
    </row>
    <row r="10" spans="1:14" ht="6.95" customHeight="1" thickBot="1" x14ac:dyDescent="0.25">
      <c r="A10" s="23"/>
      <c r="B10" s="23"/>
      <c r="C10" s="22"/>
      <c r="D10" s="23"/>
      <c r="E10" s="23"/>
      <c r="F10" s="22"/>
      <c r="G10" s="22"/>
      <c r="H10" s="22"/>
      <c r="I10" s="22"/>
      <c r="J10" s="22"/>
      <c r="K10" s="22"/>
      <c r="L10" s="22"/>
      <c r="M10" s="22"/>
    </row>
    <row r="11" spans="1:14" ht="6.95" customHeight="1" x14ac:dyDescent="0.2"/>
    <row r="12" spans="1:14" x14ac:dyDescent="0.2">
      <c r="A12" s="26" t="s">
        <v>104</v>
      </c>
      <c r="C12" s="13">
        <f t="shared" ref="C12:C33" si="0">IF($A12&lt;&gt;0,F12+I12+L12,"")</f>
        <v>1093.527</v>
      </c>
      <c r="D12" s="24">
        <f t="shared" ref="D12:D33" si="1">IF($A12&lt;&gt;0,G12+J12+M12,"")</f>
        <v>99.999999999999986</v>
      </c>
      <c r="F12" s="13">
        <f>SUM(F14+F85)</f>
        <v>360.52199999999999</v>
      </c>
      <c r="G12" s="13">
        <f t="shared" ref="G12:G43" si="2">IF($A12&lt;&gt;0,F12/$C12*100,"")</f>
        <v>32.968733282305784</v>
      </c>
      <c r="I12" s="13">
        <f>SUM(I14+I85)</f>
        <v>380.505</v>
      </c>
      <c r="J12" s="13">
        <f t="shared" ref="J12:J43" si="3">IF($A12&lt;&gt;0,I12/$C12*100,"")</f>
        <v>34.796123003821577</v>
      </c>
      <c r="L12" s="13">
        <f>SUM(L14+L85)</f>
        <v>352.5</v>
      </c>
      <c r="M12" s="13">
        <f t="shared" ref="M12:M43" si="4">IF($A12&lt;&gt;0,L12/$C12*100,"")</f>
        <v>32.235143713872631</v>
      </c>
    </row>
    <row r="13" spans="1:14" ht="6.95" customHeight="1" x14ac:dyDescent="0.2">
      <c r="C13" s="13" t="str">
        <f t="shared" si="0"/>
        <v/>
      </c>
      <c r="D13" s="24" t="str">
        <f t="shared" si="1"/>
        <v/>
      </c>
      <c r="G13" s="13" t="str">
        <f t="shared" si="2"/>
        <v/>
      </c>
      <c r="J13" s="13" t="str">
        <f t="shared" si="3"/>
        <v/>
      </c>
      <c r="L13" s="13" t="s">
        <v>37</v>
      </c>
      <c r="M13" s="13" t="str">
        <f t="shared" si="4"/>
        <v/>
      </c>
    </row>
    <row r="14" spans="1:14" x14ac:dyDescent="0.2">
      <c r="A14" s="26" t="s">
        <v>103</v>
      </c>
      <c r="C14" s="13">
        <f t="shared" si="0"/>
        <v>1030.1970000000001</v>
      </c>
      <c r="D14" s="24">
        <f t="shared" si="1"/>
        <v>99.999999999999986</v>
      </c>
      <c r="F14" s="13">
        <f>F16+F33+F83</f>
        <v>345.69200000000001</v>
      </c>
      <c r="G14" s="13">
        <f t="shared" si="2"/>
        <v>33.555912121662161</v>
      </c>
      <c r="I14" s="13">
        <f>I16+I33+I83</f>
        <v>336.505</v>
      </c>
      <c r="J14" s="13">
        <f t="shared" si="3"/>
        <v>32.664140936151043</v>
      </c>
      <c r="L14" s="13">
        <f>L16+L33+L83</f>
        <v>348</v>
      </c>
      <c r="M14" s="13">
        <f t="shared" si="4"/>
        <v>33.779946942186783</v>
      </c>
    </row>
    <row r="15" spans="1:14" ht="6.95" customHeight="1" x14ac:dyDescent="0.2">
      <c r="C15" s="13" t="str">
        <f t="shared" si="0"/>
        <v/>
      </c>
      <c r="D15" s="24" t="str">
        <f t="shared" si="1"/>
        <v/>
      </c>
      <c r="G15" s="13" t="str">
        <f t="shared" si="2"/>
        <v/>
      </c>
      <c r="J15" s="13" t="str">
        <f t="shared" si="3"/>
        <v/>
      </c>
      <c r="L15" s="13" t="s">
        <v>37</v>
      </c>
      <c r="M15" s="13" t="str">
        <f t="shared" si="4"/>
        <v/>
      </c>
    </row>
    <row r="16" spans="1:14" x14ac:dyDescent="0.2">
      <c r="A16" s="7" t="s">
        <v>102</v>
      </c>
      <c r="C16" s="13">
        <f t="shared" si="0"/>
        <v>454.02499999999998</v>
      </c>
      <c r="D16" s="24">
        <f t="shared" si="1"/>
        <v>100</v>
      </c>
      <c r="F16" s="13">
        <f>SUM(F18:F31)</f>
        <v>88.9</v>
      </c>
      <c r="G16" s="13">
        <f t="shared" si="2"/>
        <v>19.580419580419584</v>
      </c>
      <c r="I16" s="13">
        <f>SUM(I18:I31)</f>
        <v>205.625</v>
      </c>
      <c r="J16" s="13">
        <f t="shared" si="3"/>
        <v>45.289356312978363</v>
      </c>
      <c r="L16" s="13">
        <f>SUM(L18:L31)</f>
        <v>159.5</v>
      </c>
      <c r="M16" s="13">
        <f t="shared" si="4"/>
        <v>35.130224106602057</v>
      </c>
    </row>
    <row r="17" spans="1:15" x14ac:dyDescent="0.2">
      <c r="C17" s="13" t="str">
        <f t="shared" si="0"/>
        <v/>
      </c>
      <c r="D17" s="24" t="str">
        <f t="shared" si="1"/>
        <v/>
      </c>
      <c r="G17" s="13" t="str">
        <f t="shared" si="2"/>
        <v/>
      </c>
      <c r="J17" s="13" t="str">
        <f t="shared" si="3"/>
        <v/>
      </c>
      <c r="L17" s="13" t="s">
        <v>37</v>
      </c>
      <c r="M17" s="13" t="str">
        <f t="shared" si="4"/>
        <v/>
      </c>
    </row>
    <row r="18" spans="1:15" x14ac:dyDescent="0.2">
      <c r="A18" s="7" t="s">
        <v>101</v>
      </c>
      <c r="C18" s="13">
        <f t="shared" si="0"/>
        <v>63.625</v>
      </c>
      <c r="D18" s="24">
        <f t="shared" si="1"/>
        <v>100</v>
      </c>
      <c r="F18" s="13">
        <v>53.875</v>
      </c>
      <c r="G18" s="13">
        <f t="shared" si="2"/>
        <v>84.675834970530445</v>
      </c>
      <c r="I18" s="13">
        <v>7</v>
      </c>
      <c r="J18" s="13">
        <f t="shared" si="3"/>
        <v>11.00196463654224</v>
      </c>
      <c r="L18" s="13">
        <v>2.75</v>
      </c>
      <c r="M18" s="13">
        <f t="shared" si="4"/>
        <v>4.3222003929273081</v>
      </c>
      <c r="O18" s="13"/>
    </row>
    <row r="19" spans="1:15" x14ac:dyDescent="0.2">
      <c r="A19" s="7" t="s">
        <v>100</v>
      </c>
      <c r="C19" s="13">
        <f t="shared" si="0"/>
        <v>63</v>
      </c>
      <c r="D19" s="24">
        <f t="shared" si="1"/>
        <v>100</v>
      </c>
      <c r="F19" s="13">
        <v>1</v>
      </c>
      <c r="G19" s="13">
        <f t="shared" si="2"/>
        <v>1.5873015873015872</v>
      </c>
      <c r="I19" s="13">
        <v>3</v>
      </c>
      <c r="J19" s="13">
        <f t="shared" si="3"/>
        <v>4.7619047619047619</v>
      </c>
      <c r="L19" s="13">
        <v>59</v>
      </c>
      <c r="M19" s="13">
        <f t="shared" si="4"/>
        <v>93.650793650793645</v>
      </c>
    </row>
    <row r="20" spans="1:15" x14ac:dyDescent="0.2">
      <c r="A20" s="7" t="s">
        <v>99</v>
      </c>
      <c r="C20" s="13">
        <f t="shared" si="0"/>
        <v>165.625</v>
      </c>
      <c r="D20" s="24">
        <f t="shared" si="1"/>
        <v>100.00000000000001</v>
      </c>
      <c r="F20" s="13">
        <v>0</v>
      </c>
      <c r="G20" s="13">
        <f t="shared" si="2"/>
        <v>0</v>
      </c>
      <c r="I20" s="13">
        <v>130.625</v>
      </c>
      <c r="J20" s="13">
        <f t="shared" si="3"/>
        <v>78.867924528301899</v>
      </c>
      <c r="L20" s="13">
        <v>35</v>
      </c>
      <c r="M20" s="13">
        <f t="shared" si="4"/>
        <v>21.132075471698116</v>
      </c>
    </row>
    <row r="21" spans="1:15" x14ac:dyDescent="0.2">
      <c r="A21" s="25" t="s">
        <v>98</v>
      </c>
      <c r="C21" s="13">
        <f t="shared" si="0"/>
        <v>23.25</v>
      </c>
      <c r="D21" s="24">
        <f t="shared" si="1"/>
        <v>100</v>
      </c>
      <c r="F21" s="13">
        <v>4.25</v>
      </c>
      <c r="G21" s="13">
        <f t="shared" si="2"/>
        <v>18.27956989247312</v>
      </c>
      <c r="I21" s="13">
        <v>9</v>
      </c>
      <c r="J21" s="13">
        <f t="shared" si="3"/>
        <v>38.70967741935484</v>
      </c>
      <c r="L21" s="13">
        <v>10</v>
      </c>
      <c r="M21" s="13">
        <f t="shared" si="4"/>
        <v>43.01075268817204</v>
      </c>
    </row>
    <row r="22" spans="1:15" x14ac:dyDescent="0.2">
      <c r="A22" s="25" t="s">
        <v>97</v>
      </c>
      <c r="C22" s="13">
        <f t="shared" si="0"/>
        <v>76.525000000000006</v>
      </c>
      <c r="D22" s="24">
        <f t="shared" si="1"/>
        <v>99.999999999999986</v>
      </c>
      <c r="F22" s="13">
        <v>18.274999999999999</v>
      </c>
      <c r="G22" s="13">
        <f t="shared" si="2"/>
        <v>23.881084612871607</v>
      </c>
      <c r="I22" s="13">
        <v>32.25</v>
      </c>
      <c r="J22" s="13">
        <f t="shared" si="3"/>
        <v>42.143090493302836</v>
      </c>
      <c r="L22" s="13">
        <v>26</v>
      </c>
      <c r="M22" s="13">
        <f t="shared" si="4"/>
        <v>33.975824893825546</v>
      </c>
    </row>
    <row r="23" spans="1:15" x14ac:dyDescent="0.2">
      <c r="A23" s="25" t="s">
        <v>96</v>
      </c>
      <c r="C23" s="13">
        <f t="shared" si="0"/>
        <v>24.75</v>
      </c>
      <c r="D23" s="24">
        <f t="shared" si="1"/>
        <v>100</v>
      </c>
      <c r="F23" s="13">
        <v>4.25</v>
      </c>
      <c r="G23" s="13">
        <f t="shared" si="2"/>
        <v>17.171717171717169</v>
      </c>
      <c r="I23" s="13">
        <v>13</v>
      </c>
      <c r="J23" s="13">
        <f t="shared" si="3"/>
        <v>52.525252525252533</v>
      </c>
      <c r="L23" s="13">
        <v>7.5</v>
      </c>
      <c r="M23" s="13">
        <f t="shared" si="4"/>
        <v>30.303030303030305</v>
      </c>
    </row>
    <row r="24" spans="1:15" x14ac:dyDescent="0.2">
      <c r="A24" s="25" t="s">
        <v>95</v>
      </c>
      <c r="C24" s="13">
        <f t="shared" si="0"/>
        <v>11</v>
      </c>
      <c r="D24" s="24">
        <f t="shared" si="1"/>
        <v>99.999999999999986</v>
      </c>
      <c r="F24" s="13">
        <v>2</v>
      </c>
      <c r="G24" s="13">
        <f t="shared" si="2"/>
        <v>18.181818181818183</v>
      </c>
      <c r="I24" s="13">
        <v>6</v>
      </c>
      <c r="J24" s="13">
        <f t="shared" si="3"/>
        <v>54.54545454545454</v>
      </c>
      <c r="L24" s="13">
        <v>3</v>
      </c>
      <c r="M24" s="13">
        <f t="shared" si="4"/>
        <v>27.27272727272727</v>
      </c>
    </row>
    <row r="25" spans="1:15" x14ac:dyDescent="0.2">
      <c r="A25" s="25" t="s">
        <v>94</v>
      </c>
      <c r="C25" s="13">
        <f t="shared" si="0"/>
        <v>6</v>
      </c>
      <c r="D25" s="24">
        <f t="shared" si="1"/>
        <v>100</v>
      </c>
      <c r="F25" s="13">
        <v>0</v>
      </c>
      <c r="G25" s="13">
        <f t="shared" si="2"/>
        <v>0</v>
      </c>
      <c r="I25" s="13">
        <v>1</v>
      </c>
      <c r="J25" s="13">
        <f t="shared" si="3"/>
        <v>16.666666666666664</v>
      </c>
      <c r="L25" s="13">
        <v>5</v>
      </c>
      <c r="M25" s="13">
        <f t="shared" si="4"/>
        <v>83.333333333333343</v>
      </c>
    </row>
    <row r="26" spans="1:15" x14ac:dyDescent="0.2">
      <c r="A26" s="25" t="s">
        <v>93</v>
      </c>
      <c r="C26" s="13">
        <f t="shared" si="0"/>
        <v>5.75</v>
      </c>
      <c r="D26" s="24">
        <f t="shared" si="1"/>
        <v>100</v>
      </c>
      <c r="F26" s="13">
        <v>1.75</v>
      </c>
      <c r="G26" s="13">
        <f t="shared" si="2"/>
        <v>30.434782608695656</v>
      </c>
      <c r="I26" s="13">
        <v>2</v>
      </c>
      <c r="J26" s="13">
        <f t="shared" si="3"/>
        <v>34.782608695652172</v>
      </c>
      <c r="L26" s="13">
        <v>2</v>
      </c>
      <c r="M26" s="13">
        <f t="shared" si="4"/>
        <v>34.782608695652172</v>
      </c>
    </row>
    <row r="27" spans="1:15" x14ac:dyDescent="0.2">
      <c r="A27" s="25" t="s">
        <v>92</v>
      </c>
      <c r="C27" s="13">
        <f t="shared" si="0"/>
        <v>2</v>
      </c>
      <c r="D27" s="24">
        <f t="shared" si="1"/>
        <v>100</v>
      </c>
      <c r="F27" s="13">
        <v>1</v>
      </c>
      <c r="G27" s="13">
        <f t="shared" si="2"/>
        <v>50</v>
      </c>
      <c r="I27" s="13">
        <v>0</v>
      </c>
      <c r="J27" s="13">
        <f t="shared" si="3"/>
        <v>0</v>
      </c>
      <c r="L27" s="13">
        <v>1</v>
      </c>
      <c r="M27" s="13">
        <f t="shared" si="4"/>
        <v>50</v>
      </c>
    </row>
    <row r="28" spans="1:15" x14ac:dyDescent="0.2">
      <c r="A28" s="25" t="s">
        <v>91</v>
      </c>
      <c r="C28" s="13">
        <f t="shared" si="0"/>
        <v>1.5</v>
      </c>
      <c r="D28" s="24">
        <f t="shared" si="1"/>
        <v>99.999999999999986</v>
      </c>
      <c r="F28" s="13">
        <v>0.5</v>
      </c>
      <c r="G28" s="13">
        <f t="shared" si="2"/>
        <v>33.333333333333329</v>
      </c>
      <c r="I28" s="13">
        <v>0</v>
      </c>
      <c r="J28" s="13">
        <f t="shared" si="3"/>
        <v>0</v>
      </c>
      <c r="L28" s="13">
        <v>1</v>
      </c>
      <c r="M28" s="13">
        <f t="shared" si="4"/>
        <v>66.666666666666657</v>
      </c>
    </row>
    <row r="29" spans="1:15" x14ac:dyDescent="0.2">
      <c r="A29" s="25" t="s">
        <v>90</v>
      </c>
      <c r="C29" s="13">
        <f t="shared" si="0"/>
        <v>6</v>
      </c>
      <c r="D29" s="24">
        <f t="shared" si="1"/>
        <v>99.999999999999986</v>
      </c>
      <c r="F29" s="13">
        <v>0.5</v>
      </c>
      <c r="G29" s="13">
        <f t="shared" si="2"/>
        <v>8.3333333333333321</v>
      </c>
      <c r="I29" s="13">
        <v>0</v>
      </c>
      <c r="J29" s="13">
        <f t="shared" si="3"/>
        <v>0</v>
      </c>
      <c r="L29" s="13">
        <v>5.5</v>
      </c>
      <c r="M29" s="13">
        <f t="shared" si="4"/>
        <v>91.666666666666657</v>
      </c>
    </row>
    <row r="30" spans="1:15" x14ac:dyDescent="0.2">
      <c r="A30" s="25" t="s">
        <v>89</v>
      </c>
      <c r="C30" s="13">
        <f t="shared" si="0"/>
        <v>3</v>
      </c>
      <c r="D30" s="24">
        <f t="shared" si="1"/>
        <v>100</v>
      </c>
      <c r="F30" s="13">
        <v>0.5</v>
      </c>
      <c r="G30" s="13">
        <f t="shared" si="2"/>
        <v>16.666666666666664</v>
      </c>
      <c r="I30" s="13">
        <v>1.75</v>
      </c>
      <c r="J30" s="13">
        <f t="shared" si="3"/>
        <v>58.333333333333336</v>
      </c>
      <c r="L30" s="13">
        <v>0.75</v>
      </c>
      <c r="M30" s="13">
        <f t="shared" si="4"/>
        <v>25</v>
      </c>
    </row>
    <row r="31" spans="1:15" x14ac:dyDescent="0.2">
      <c r="A31" s="25" t="s">
        <v>88</v>
      </c>
      <c r="C31" s="13">
        <f t="shared" si="0"/>
        <v>2</v>
      </c>
      <c r="D31" s="24">
        <f t="shared" si="1"/>
        <v>100</v>
      </c>
      <c r="F31" s="13">
        <v>1</v>
      </c>
      <c r="G31" s="13">
        <f t="shared" si="2"/>
        <v>50</v>
      </c>
      <c r="I31" s="13">
        <v>0</v>
      </c>
      <c r="J31" s="13">
        <f t="shared" si="3"/>
        <v>0</v>
      </c>
      <c r="L31" s="13">
        <v>1</v>
      </c>
      <c r="M31" s="13">
        <f t="shared" si="4"/>
        <v>50</v>
      </c>
    </row>
    <row r="32" spans="1:15" x14ac:dyDescent="0.2">
      <c r="A32" s="27"/>
      <c r="C32" s="13" t="str">
        <f t="shared" si="0"/>
        <v/>
      </c>
      <c r="D32" s="24" t="str">
        <f t="shared" si="1"/>
        <v/>
      </c>
      <c r="G32" s="13" t="str">
        <f t="shared" si="2"/>
        <v/>
      </c>
      <c r="J32" s="13" t="str">
        <f t="shared" si="3"/>
        <v/>
      </c>
      <c r="L32" s="13" t="s">
        <v>37</v>
      </c>
      <c r="M32" s="13" t="str">
        <f t="shared" si="4"/>
        <v/>
      </c>
    </row>
    <row r="33" spans="1:13" x14ac:dyDescent="0.2">
      <c r="A33" s="7" t="s">
        <v>87</v>
      </c>
      <c r="C33" s="13">
        <f t="shared" si="0"/>
        <v>476.79700000000003</v>
      </c>
      <c r="D33" s="24">
        <f t="shared" si="1"/>
        <v>100</v>
      </c>
      <c r="F33" s="13">
        <f>SUM(F35:F81)</f>
        <v>193.917</v>
      </c>
      <c r="G33" s="13">
        <f t="shared" si="2"/>
        <v>40.670767643252788</v>
      </c>
      <c r="I33" s="13">
        <f>SUM(I35:I81)</f>
        <v>130.38</v>
      </c>
      <c r="J33" s="13">
        <f t="shared" si="3"/>
        <v>27.344970710805644</v>
      </c>
      <c r="L33" s="13">
        <f>SUM(L35:L81)</f>
        <v>152.5</v>
      </c>
      <c r="M33" s="13">
        <f t="shared" si="4"/>
        <v>31.984261645941565</v>
      </c>
    </row>
    <row r="34" spans="1:13" x14ac:dyDescent="0.2">
      <c r="A34" s="27"/>
      <c r="D34" s="24" t="str">
        <f t="shared" ref="D34:D65" si="5">IF($A34&lt;&gt;0,G34+J34+M34,"")</f>
        <v/>
      </c>
      <c r="G34" s="13" t="str">
        <f t="shared" si="2"/>
        <v/>
      </c>
      <c r="J34" s="13" t="str">
        <f t="shared" si="3"/>
        <v/>
      </c>
      <c r="L34" s="13" t="s">
        <v>37</v>
      </c>
      <c r="M34" s="13" t="str">
        <f t="shared" si="4"/>
        <v/>
      </c>
    </row>
    <row r="35" spans="1:13" x14ac:dyDescent="0.2">
      <c r="A35" s="25" t="s">
        <v>86</v>
      </c>
      <c r="C35" s="13">
        <f t="shared" ref="C35:C66" si="6">IF($A35&lt;&gt;0,F35+I35+L35,"")</f>
        <v>24</v>
      </c>
      <c r="D35" s="24">
        <f t="shared" si="5"/>
        <v>100</v>
      </c>
      <c r="F35" s="13">
        <v>12</v>
      </c>
      <c r="G35" s="13">
        <f t="shared" si="2"/>
        <v>50</v>
      </c>
      <c r="I35" s="13">
        <v>6.5</v>
      </c>
      <c r="J35" s="13">
        <f t="shared" si="3"/>
        <v>27.083333333333332</v>
      </c>
      <c r="L35" s="13">
        <v>5.5</v>
      </c>
      <c r="M35" s="13">
        <f t="shared" si="4"/>
        <v>22.916666666666664</v>
      </c>
    </row>
    <row r="36" spans="1:13" x14ac:dyDescent="0.2">
      <c r="A36" s="25" t="s">
        <v>85</v>
      </c>
      <c r="C36" s="13">
        <f t="shared" si="6"/>
        <v>9.25</v>
      </c>
      <c r="D36" s="24">
        <f t="shared" si="5"/>
        <v>100</v>
      </c>
      <c r="F36" s="13">
        <v>3.25</v>
      </c>
      <c r="G36" s="13">
        <f t="shared" si="2"/>
        <v>35.135135135135137</v>
      </c>
      <c r="I36" s="13">
        <v>2</v>
      </c>
      <c r="J36" s="13">
        <f t="shared" si="3"/>
        <v>21.621621621621621</v>
      </c>
      <c r="L36" s="13">
        <v>4</v>
      </c>
      <c r="M36" s="13">
        <f t="shared" si="4"/>
        <v>43.243243243243242</v>
      </c>
    </row>
    <row r="37" spans="1:13" x14ac:dyDescent="0.2">
      <c r="A37" s="25" t="s">
        <v>84</v>
      </c>
      <c r="C37" s="13">
        <f t="shared" si="6"/>
        <v>6</v>
      </c>
      <c r="D37" s="24">
        <f t="shared" si="5"/>
        <v>100</v>
      </c>
      <c r="F37" s="13">
        <v>2</v>
      </c>
      <c r="G37" s="13">
        <f t="shared" si="2"/>
        <v>33.333333333333329</v>
      </c>
      <c r="I37" s="13">
        <v>1</v>
      </c>
      <c r="J37" s="13">
        <f t="shared" si="3"/>
        <v>16.666666666666664</v>
      </c>
      <c r="L37" s="13">
        <v>3</v>
      </c>
      <c r="M37" s="13">
        <f t="shared" si="4"/>
        <v>50</v>
      </c>
    </row>
    <row r="38" spans="1:13" x14ac:dyDescent="0.2">
      <c r="A38" s="25" t="s">
        <v>83</v>
      </c>
      <c r="C38" s="13">
        <f t="shared" si="6"/>
        <v>6.75</v>
      </c>
      <c r="D38" s="24">
        <f t="shared" si="5"/>
        <v>99.999999999999986</v>
      </c>
      <c r="F38" s="13">
        <v>1.75</v>
      </c>
      <c r="G38" s="13">
        <f t="shared" si="2"/>
        <v>25.925925925925924</v>
      </c>
      <c r="I38" s="13">
        <v>4</v>
      </c>
      <c r="J38" s="13">
        <f t="shared" si="3"/>
        <v>59.259259259259252</v>
      </c>
      <c r="L38" s="13">
        <v>1</v>
      </c>
      <c r="M38" s="13">
        <f t="shared" si="4"/>
        <v>14.814814814814813</v>
      </c>
    </row>
    <row r="39" spans="1:13" x14ac:dyDescent="0.2">
      <c r="A39" s="25" t="s">
        <v>82</v>
      </c>
      <c r="C39" s="13">
        <f t="shared" si="6"/>
        <v>7.75</v>
      </c>
      <c r="D39" s="24">
        <f t="shared" si="5"/>
        <v>100</v>
      </c>
      <c r="F39" s="13">
        <v>2.75</v>
      </c>
      <c r="G39" s="13">
        <f t="shared" si="2"/>
        <v>35.483870967741936</v>
      </c>
      <c r="I39" s="13">
        <v>3</v>
      </c>
      <c r="J39" s="13">
        <f t="shared" si="3"/>
        <v>38.70967741935484</v>
      </c>
      <c r="L39" s="13">
        <v>2</v>
      </c>
      <c r="M39" s="13">
        <f t="shared" si="4"/>
        <v>25.806451612903224</v>
      </c>
    </row>
    <row r="40" spans="1:13" x14ac:dyDescent="0.2">
      <c r="A40" s="25" t="s">
        <v>81</v>
      </c>
      <c r="C40" s="13">
        <f t="shared" si="6"/>
        <v>7.25</v>
      </c>
      <c r="D40" s="24">
        <f t="shared" si="5"/>
        <v>100</v>
      </c>
      <c r="F40" s="13">
        <v>1.25</v>
      </c>
      <c r="G40" s="13">
        <f t="shared" si="2"/>
        <v>17.241379310344829</v>
      </c>
      <c r="I40" s="13">
        <v>4</v>
      </c>
      <c r="J40" s="13">
        <f t="shared" si="3"/>
        <v>55.172413793103445</v>
      </c>
      <c r="L40" s="13">
        <v>2</v>
      </c>
      <c r="M40" s="13">
        <f t="shared" si="4"/>
        <v>27.586206896551722</v>
      </c>
    </row>
    <row r="41" spans="1:13" x14ac:dyDescent="0.2">
      <c r="A41" s="25" t="s">
        <v>80</v>
      </c>
      <c r="C41" s="13">
        <f t="shared" si="6"/>
        <v>4</v>
      </c>
      <c r="D41" s="24">
        <f t="shared" si="5"/>
        <v>100</v>
      </c>
      <c r="F41" s="13">
        <v>1</v>
      </c>
      <c r="G41" s="13">
        <f t="shared" si="2"/>
        <v>25</v>
      </c>
      <c r="I41" s="13">
        <v>0</v>
      </c>
      <c r="J41" s="13">
        <f t="shared" si="3"/>
        <v>0</v>
      </c>
      <c r="L41" s="13">
        <v>3</v>
      </c>
      <c r="M41" s="13">
        <f t="shared" si="4"/>
        <v>75</v>
      </c>
    </row>
    <row r="42" spans="1:13" x14ac:dyDescent="0.2">
      <c r="A42" s="25" t="s">
        <v>79</v>
      </c>
      <c r="C42" s="13">
        <f t="shared" si="6"/>
        <v>9.5</v>
      </c>
      <c r="D42" s="24">
        <f t="shared" si="5"/>
        <v>100</v>
      </c>
      <c r="F42" s="13">
        <v>4.5</v>
      </c>
      <c r="G42" s="13">
        <f t="shared" si="2"/>
        <v>47.368421052631575</v>
      </c>
      <c r="I42" s="13">
        <v>2</v>
      </c>
      <c r="J42" s="13">
        <f t="shared" si="3"/>
        <v>21.052631578947366</v>
      </c>
      <c r="L42" s="13">
        <v>3</v>
      </c>
      <c r="M42" s="13">
        <f t="shared" si="4"/>
        <v>31.578947368421051</v>
      </c>
    </row>
    <row r="43" spans="1:13" x14ac:dyDescent="0.2">
      <c r="A43" s="25" t="s">
        <v>78</v>
      </c>
      <c r="C43" s="13">
        <f t="shared" si="6"/>
        <v>21.125</v>
      </c>
      <c r="D43" s="24">
        <f t="shared" si="5"/>
        <v>100</v>
      </c>
      <c r="F43" s="13">
        <v>8.875</v>
      </c>
      <c r="G43" s="13">
        <f t="shared" si="2"/>
        <v>42.011834319526628</v>
      </c>
      <c r="I43" s="13">
        <v>7.25</v>
      </c>
      <c r="J43" s="13">
        <f t="shared" si="3"/>
        <v>34.319526627218934</v>
      </c>
      <c r="L43" s="13">
        <v>5</v>
      </c>
      <c r="M43" s="13">
        <f t="shared" si="4"/>
        <v>23.668639053254438</v>
      </c>
    </row>
    <row r="44" spans="1:13" x14ac:dyDescent="0.2">
      <c r="A44" s="25" t="s">
        <v>77</v>
      </c>
      <c r="C44" s="13">
        <f t="shared" si="6"/>
        <v>24.75</v>
      </c>
      <c r="D44" s="24">
        <f t="shared" si="5"/>
        <v>99.999999999999986</v>
      </c>
      <c r="F44" s="13">
        <v>10.25</v>
      </c>
      <c r="G44" s="13">
        <f t="shared" ref="G44:G75" si="7">IF($A44&lt;&gt;0,F44/$C44*100,"")</f>
        <v>41.414141414141412</v>
      </c>
      <c r="I44" s="13">
        <v>6</v>
      </c>
      <c r="J44" s="13">
        <f t="shared" ref="J44:J75" si="8">IF($A44&lt;&gt;0,I44/$C44*100,"")</f>
        <v>24.242424242424242</v>
      </c>
      <c r="L44" s="13">
        <v>8.5</v>
      </c>
      <c r="M44" s="13">
        <f t="shared" ref="M44:M75" si="9">IF($A44&lt;&gt;0,L44/$C44*100,"")</f>
        <v>34.343434343434339</v>
      </c>
    </row>
    <row r="45" spans="1:13" x14ac:dyDescent="0.2">
      <c r="A45" s="25" t="s">
        <v>76</v>
      </c>
      <c r="C45" s="13">
        <f t="shared" si="6"/>
        <v>23.5</v>
      </c>
      <c r="D45" s="24">
        <f t="shared" si="5"/>
        <v>100</v>
      </c>
      <c r="F45" s="13">
        <v>10</v>
      </c>
      <c r="G45" s="13">
        <f t="shared" si="7"/>
        <v>42.553191489361701</v>
      </c>
      <c r="I45" s="13">
        <v>8</v>
      </c>
      <c r="J45" s="13">
        <f t="shared" si="8"/>
        <v>34.042553191489361</v>
      </c>
      <c r="L45" s="13">
        <v>5.5</v>
      </c>
      <c r="M45" s="13">
        <f t="shared" si="9"/>
        <v>23.404255319148938</v>
      </c>
    </row>
    <row r="46" spans="1:13" x14ac:dyDescent="0.2">
      <c r="A46" s="25" t="s">
        <v>75</v>
      </c>
      <c r="C46" s="13">
        <f t="shared" si="6"/>
        <v>37</v>
      </c>
      <c r="D46" s="24">
        <f t="shared" si="5"/>
        <v>100</v>
      </c>
      <c r="F46" s="13">
        <v>16</v>
      </c>
      <c r="G46" s="13">
        <f t="shared" si="7"/>
        <v>43.243243243243242</v>
      </c>
      <c r="I46" s="13">
        <v>12.5</v>
      </c>
      <c r="J46" s="13">
        <f t="shared" si="8"/>
        <v>33.783783783783782</v>
      </c>
      <c r="L46" s="13">
        <v>8.5</v>
      </c>
      <c r="M46" s="13">
        <f t="shared" si="9"/>
        <v>22.972972972972975</v>
      </c>
    </row>
    <row r="47" spans="1:13" x14ac:dyDescent="0.2">
      <c r="A47" s="25" t="s">
        <v>74</v>
      </c>
      <c r="C47" s="13">
        <f t="shared" si="6"/>
        <v>18.75</v>
      </c>
      <c r="D47" s="24">
        <f t="shared" si="5"/>
        <v>100</v>
      </c>
      <c r="F47" s="13">
        <v>5.75</v>
      </c>
      <c r="G47" s="13">
        <f t="shared" si="7"/>
        <v>30.666666666666664</v>
      </c>
      <c r="I47" s="13">
        <v>9</v>
      </c>
      <c r="J47" s="13">
        <f t="shared" si="8"/>
        <v>48</v>
      </c>
      <c r="L47" s="13">
        <v>4</v>
      </c>
      <c r="M47" s="13">
        <f t="shared" si="9"/>
        <v>21.333333333333336</v>
      </c>
    </row>
    <row r="48" spans="1:13" x14ac:dyDescent="0.2">
      <c r="A48" s="25" t="s">
        <v>73</v>
      </c>
      <c r="C48" s="13">
        <f t="shared" si="6"/>
        <v>33.042000000000002</v>
      </c>
      <c r="D48" s="24">
        <f t="shared" si="5"/>
        <v>99.999999999999986</v>
      </c>
      <c r="F48" s="13">
        <v>17.542000000000002</v>
      </c>
      <c r="G48" s="13">
        <f t="shared" si="7"/>
        <v>53.0900066581926</v>
      </c>
      <c r="I48" s="13">
        <v>4</v>
      </c>
      <c r="J48" s="13">
        <f t="shared" si="8"/>
        <v>12.10580473336965</v>
      </c>
      <c r="L48" s="13">
        <v>11.5</v>
      </c>
      <c r="M48" s="13">
        <f t="shared" si="9"/>
        <v>34.804188608437741</v>
      </c>
    </row>
    <row r="49" spans="1:13" x14ac:dyDescent="0.2">
      <c r="A49" s="25" t="s">
        <v>72</v>
      </c>
      <c r="C49" s="13">
        <f t="shared" si="6"/>
        <v>20.75</v>
      </c>
      <c r="D49" s="24">
        <f t="shared" si="5"/>
        <v>100</v>
      </c>
      <c r="F49" s="13">
        <v>8.75</v>
      </c>
      <c r="G49" s="13">
        <f t="shared" si="7"/>
        <v>42.168674698795186</v>
      </c>
      <c r="I49" s="13">
        <v>6.75</v>
      </c>
      <c r="J49" s="13">
        <f t="shared" si="8"/>
        <v>32.53012048192771</v>
      </c>
      <c r="L49" s="13">
        <v>5.25</v>
      </c>
      <c r="M49" s="13">
        <f t="shared" si="9"/>
        <v>25.301204819277107</v>
      </c>
    </row>
    <row r="50" spans="1:13" x14ac:dyDescent="0.2">
      <c r="A50" s="25" t="s">
        <v>71</v>
      </c>
      <c r="C50" s="13">
        <f t="shared" si="6"/>
        <v>22.88</v>
      </c>
      <c r="D50" s="24">
        <f t="shared" si="5"/>
        <v>100</v>
      </c>
      <c r="F50" s="13">
        <v>12.25</v>
      </c>
      <c r="G50" s="13">
        <f t="shared" si="7"/>
        <v>53.540209790209794</v>
      </c>
      <c r="I50" s="13">
        <v>4.13</v>
      </c>
      <c r="J50" s="13">
        <f t="shared" si="8"/>
        <v>18.050699300699304</v>
      </c>
      <c r="L50" s="13">
        <v>6.5</v>
      </c>
      <c r="M50" s="13">
        <f t="shared" si="9"/>
        <v>28.40909090909091</v>
      </c>
    </row>
    <row r="51" spans="1:13" x14ac:dyDescent="0.2">
      <c r="A51" s="25" t="s">
        <v>70</v>
      </c>
      <c r="C51" s="13">
        <f t="shared" si="6"/>
        <v>39.25</v>
      </c>
      <c r="D51" s="24">
        <f t="shared" si="5"/>
        <v>100.00000000000001</v>
      </c>
      <c r="F51" s="13">
        <v>12</v>
      </c>
      <c r="G51" s="13">
        <f t="shared" si="7"/>
        <v>30.573248407643312</v>
      </c>
      <c r="I51" s="13">
        <v>18.75</v>
      </c>
      <c r="J51" s="13">
        <f t="shared" si="8"/>
        <v>47.770700636942678</v>
      </c>
      <c r="L51" s="13">
        <v>8.5</v>
      </c>
      <c r="M51" s="13">
        <f t="shared" si="9"/>
        <v>21.656050955414013</v>
      </c>
    </row>
    <row r="52" spans="1:13" x14ac:dyDescent="0.2">
      <c r="A52" s="25" t="s">
        <v>69</v>
      </c>
      <c r="C52" s="13">
        <f t="shared" si="6"/>
        <v>29.625</v>
      </c>
      <c r="D52" s="24">
        <f t="shared" si="5"/>
        <v>100</v>
      </c>
      <c r="F52" s="13">
        <v>14.625</v>
      </c>
      <c r="G52" s="13">
        <f t="shared" si="7"/>
        <v>49.367088607594937</v>
      </c>
      <c r="I52" s="13">
        <v>8</v>
      </c>
      <c r="J52" s="13">
        <f t="shared" si="8"/>
        <v>27.004219409282697</v>
      </c>
      <c r="L52" s="13">
        <v>7</v>
      </c>
      <c r="M52" s="13">
        <f t="shared" si="9"/>
        <v>23.628691983122362</v>
      </c>
    </row>
    <row r="53" spans="1:13" x14ac:dyDescent="0.2">
      <c r="A53" s="25" t="s">
        <v>68</v>
      </c>
      <c r="C53" s="13">
        <f t="shared" si="6"/>
        <v>24.5</v>
      </c>
      <c r="D53" s="24">
        <f t="shared" si="5"/>
        <v>100</v>
      </c>
      <c r="F53" s="13">
        <v>8.75</v>
      </c>
      <c r="G53" s="13">
        <f t="shared" si="7"/>
        <v>35.714285714285715</v>
      </c>
      <c r="I53" s="13">
        <v>8.75</v>
      </c>
      <c r="J53" s="13">
        <f t="shared" si="8"/>
        <v>35.714285714285715</v>
      </c>
      <c r="L53" s="13">
        <v>7</v>
      </c>
      <c r="M53" s="13">
        <f t="shared" si="9"/>
        <v>28.571428571428569</v>
      </c>
    </row>
    <row r="54" spans="1:13" x14ac:dyDescent="0.2">
      <c r="A54" s="25" t="s">
        <v>67</v>
      </c>
      <c r="C54" s="13">
        <f t="shared" si="6"/>
        <v>2.5</v>
      </c>
      <c r="D54" s="24">
        <f t="shared" si="5"/>
        <v>100</v>
      </c>
      <c r="F54" s="13">
        <v>1.5</v>
      </c>
      <c r="G54" s="13">
        <f t="shared" si="7"/>
        <v>60</v>
      </c>
      <c r="I54" s="13">
        <v>1</v>
      </c>
      <c r="J54" s="13">
        <f t="shared" si="8"/>
        <v>40</v>
      </c>
      <c r="L54" s="13">
        <v>0</v>
      </c>
      <c r="M54" s="13">
        <f t="shared" si="9"/>
        <v>0</v>
      </c>
    </row>
    <row r="55" spans="1:13" x14ac:dyDescent="0.2">
      <c r="A55" s="25" t="s">
        <v>66</v>
      </c>
      <c r="C55" s="13">
        <f t="shared" si="6"/>
        <v>4</v>
      </c>
      <c r="D55" s="24">
        <f t="shared" si="5"/>
        <v>100</v>
      </c>
      <c r="F55" s="13">
        <v>1</v>
      </c>
      <c r="G55" s="13">
        <f t="shared" si="7"/>
        <v>25</v>
      </c>
      <c r="I55" s="13">
        <v>1</v>
      </c>
      <c r="J55" s="13">
        <f t="shared" si="8"/>
        <v>25</v>
      </c>
      <c r="L55" s="13">
        <v>2</v>
      </c>
      <c r="M55" s="13">
        <f t="shared" si="9"/>
        <v>50</v>
      </c>
    </row>
    <row r="56" spans="1:13" x14ac:dyDescent="0.2">
      <c r="A56" s="25" t="s">
        <v>65</v>
      </c>
      <c r="C56" s="13">
        <f t="shared" si="6"/>
        <v>1.5</v>
      </c>
      <c r="D56" s="24">
        <f t="shared" si="5"/>
        <v>99.999999999999986</v>
      </c>
      <c r="F56" s="13">
        <v>0.5</v>
      </c>
      <c r="G56" s="13">
        <f t="shared" si="7"/>
        <v>33.333333333333329</v>
      </c>
      <c r="I56" s="13">
        <v>0</v>
      </c>
      <c r="J56" s="13">
        <f t="shared" si="8"/>
        <v>0</v>
      </c>
      <c r="L56" s="13">
        <v>1</v>
      </c>
      <c r="M56" s="13">
        <f t="shared" si="9"/>
        <v>66.666666666666657</v>
      </c>
    </row>
    <row r="57" spans="1:13" x14ac:dyDescent="0.2">
      <c r="A57" s="25" t="s">
        <v>64</v>
      </c>
      <c r="C57" s="13">
        <f t="shared" si="6"/>
        <v>2.5</v>
      </c>
      <c r="D57" s="24">
        <f t="shared" si="5"/>
        <v>100</v>
      </c>
      <c r="F57" s="13">
        <v>1.5</v>
      </c>
      <c r="G57" s="13">
        <f t="shared" si="7"/>
        <v>60</v>
      </c>
      <c r="I57" s="13">
        <v>0</v>
      </c>
      <c r="J57" s="13">
        <f t="shared" si="8"/>
        <v>0</v>
      </c>
      <c r="L57" s="13">
        <v>1</v>
      </c>
      <c r="M57" s="13">
        <f t="shared" si="9"/>
        <v>40</v>
      </c>
    </row>
    <row r="58" spans="1:13" x14ac:dyDescent="0.2">
      <c r="A58" s="25" t="s">
        <v>63</v>
      </c>
      <c r="C58" s="13">
        <f t="shared" si="6"/>
        <v>2</v>
      </c>
      <c r="D58" s="24">
        <f t="shared" si="5"/>
        <v>100</v>
      </c>
      <c r="F58" s="13">
        <v>1</v>
      </c>
      <c r="G58" s="13">
        <f t="shared" si="7"/>
        <v>50</v>
      </c>
      <c r="I58" s="13">
        <v>0</v>
      </c>
      <c r="J58" s="13">
        <f t="shared" si="8"/>
        <v>0</v>
      </c>
      <c r="L58" s="13">
        <v>1</v>
      </c>
      <c r="M58" s="13">
        <f t="shared" si="9"/>
        <v>50</v>
      </c>
    </row>
    <row r="59" spans="1:13" x14ac:dyDescent="0.2">
      <c r="A59" s="25" t="s">
        <v>62</v>
      </c>
      <c r="C59" s="13">
        <f t="shared" si="6"/>
        <v>4.5</v>
      </c>
      <c r="D59" s="24">
        <f t="shared" si="5"/>
        <v>100</v>
      </c>
      <c r="F59" s="13">
        <v>0.5</v>
      </c>
      <c r="G59" s="13">
        <f t="shared" si="7"/>
        <v>11.111111111111111</v>
      </c>
      <c r="I59" s="13">
        <v>2.5</v>
      </c>
      <c r="J59" s="13">
        <f t="shared" si="8"/>
        <v>55.555555555555557</v>
      </c>
      <c r="L59" s="13">
        <v>1.5</v>
      </c>
      <c r="M59" s="13">
        <f t="shared" si="9"/>
        <v>33.333333333333329</v>
      </c>
    </row>
    <row r="60" spans="1:13" x14ac:dyDescent="0.2">
      <c r="A60" s="25" t="s">
        <v>61</v>
      </c>
      <c r="C60" s="13">
        <f t="shared" si="6"/>
        <v>6</v>
      </c>
      <c r="D60" s="24">
        <f t="shared" si="5"/>
        <v>100</v>
      </c>
      <c r="F60" s="13">
        <v>1.75</v>
      </c>
      <c r="G60" s="13">
        <f t="shared" si="7"/>
        <v>29.166666666666668</v>
      </c>
      <c r="I60" s="13">
        <v>1.75</v>
      </c>
      <c r="J60" s="13">
        <f t="shared" si="8"/>
        <v>29.166666666666668</v>
      </c>
      <c r="L60" s="13">
        <v>2.5</v>
      </c>
      <c r="M60" s="13">
        <f t="shared" si="9"/>
        <v>41.666666666666671</v>
      </c>
    </row>
    <row r="61" spans="1:13" x14ac:dyDescent="0.2">
      <c r="A61" s="25" t="s">
        <v>60</v>
      </c>
      <c r="C61" s="13">
        <f t="shared" si="6"/>
        <v>4.375</v>
      </c>
      <c r="D61" s="24">
        <f t="shared" si="5"/>
        <v>100</v>
      </c>
      <c r="F61" s="13">
        <v>1.375</v>
      </c>
      <c r="G61" s="13">
        <f t="shared" si="7"/>
        <v>31.428571428571427</v>
      </c>
      <c r="I61" s="13">
        <v>0</v>
      </c>
      <c r="J61" s="13">
        <f t="shared" si="8"/>
        <v>0</v>
      </c>
      <c r="L61" s="13">
        <v>3</v>
      </c>
      <c r="M61" s="13">
        <f t="shared" si="9"/>
        <v>68.571428571428569</v>
      </c>
    </row>
    <row r="62" spans="1:13" x14ac:dyDescent="0.2">
      <c r="A62" s="25" t="s">
        <v>59</v>
      </c>
      <c r="C62" s="13">
        <f t="shared" si="6"/>
        <v>8</v>
      </c>
      <c r="D62" s="24">
        <f t="shared" si="5"/>
        <v>100</v>
      </c>
      <c r="F62" s="13">
        <v>3.5</v>
      </c>
      <c r="G62" s="13">
        <f t="shared" si="7"/>
        <v>43.75</v>
      </c>
      <c r="I62" s="13">
        <v>1</v>
      </c>
      <c r="J62" s="13">
        <f t="shared" si="8"/>
        <v>12.5</v>
      </c>
      <c r="L62" s="13">
        <v>3.5</v>
      </c>
      <c r="M62" s="13">
        <f t="shared" si="9"/>
        <v>43.75</v>
      </c>
    </row>
    <row r="63" spans="1:13" x14ac:dyDescent="0.2">
      <c r="A63" s="25" t="s">
        <v>58</v>
      </c>
      <c r="C63" s="13">
        <f t="shared" si="6"/>
        <v>1</v>
      </c>
      <c r="D63" s="24">
        <f t="shared" si="5"/>
        <v>100</v>
      </c>
      <c r="F63" s="13">
        <v>1</v>
      </c>
      <c r="G63" s="13">
        <f t="shared" si="7"/>
        <v>100</v>
      </c>
      <c r="I63" s="13">
        <v>0</v>
      </c>
      <c r="J63" s="13">
        <f t="shared" si="8"/>
        <v>0</v>
      </c>
      <c r="L63" s="13">
        <v>0</v>
      </c>
      <c r="M63" s="13">
        <f t="shared" si="9"/>
        <v>0</v>
      </c>
    </row>
    <row r="64" spans="1:13" x14ac:dyDescent="0.2">
      <c r="A64" s="25" t="s">
        <v>57</v>
      </c>
      <c r="C64" s="13">
        <f t="shared" si="6"/>
        <v>2.5</v>
      </c>
      <c r="D64" s="24">
        <f t="shared" si="5"/>
        <v>100</v>
      </c>
      <c r="F64" s="13">
        <v>0.5</v>
      </c>
      <c r="G64" s="13">
        <f t="shared" si="7"/>
        <v>20</v>
      </c>
      <c r="I64" s="13">
        <v>0</v>
      </c>
      <c r="J64" s="13">
        <f t="shared" si="8"/>
        <v>0</v>
      </c>
      <c r="L64" s="13">
        <v>2</v>
      </c>
      <c r="M64" s="13">
        <f t="shared" si="9"/>
        <v>80</v>
      </c>
    </row>
    <row r="65" spans="1:13" x14ac:dyDescent="0.2">
      <c r="A65" s="25" t="s">
        <v>56</v>
      </c>
      <c r="C65" s="13">
        <f t="shared" si="6"/>
        <v>3.5</v>
      </c>
      <c r="D65" s="24">
        <f t="shared" si="5"/>
        <v>100</v>
      </c>
      <c r="F65" s="13">
        <v>1</v>
      </c>
      <c r="G65" s="13">
        <f t="shared" si="7"/>
        <v>28.571428571428569</v>
      </c>
      <c r="I65" s="13">
        <v>0.5</v>
      </c>
      <c r="J65" s="13">
        <f t="shared" si="8"/>
        <v>14.285714285714285</v>
      </c>
      <c r="L65" s="13">
        <v>2</v>
      </c>
      <c r="M65" s="13">
        <f t="shared" si="9"/>
        <v>57.142857142857139</v>
      </c>
    </row>
    <row r="66" spans="1:13" x14ac:dyDescent="0.2">
      <c r="A66" s="25" t="s">
        <v>55</v>
      </c>
      <c r="C66" s="13">
        <f t="shared" si="6"/>
        <v>3.5</v>
      </c>
      <c r="D66" s="24">
        <f t="shared" ref="D66:D91" si="10">IF($A66&lt;&gt;0,G66+J66+M66,"")</f>
        <v>100</v>
      </c>
      <c r="F66" s="13">
        <v>1</v>
      </c>
      <c r="G66" s="13">
        <f t="shared" si="7"/>
        <v>28.571428571428569</v>
      </c>
      <c r="I66" s="13">
        <v>0</v>
      </c>
      <c r="J66" s="13">
        <f t="shared" si="8"/>
        <v>0</v>
      </c>
      <c r="L66" s="13">
        <v>2.5</v>
      </c>
      <c r="M66" s="13">
        <f t="shared" si="9"/>
        <v>71.428571428571431</v>
      </c>
    </row>
    <row r="67" spans="1:13" x14ac:dyDescent="0.2">
      <c r="A67" s="25" t="s">
        <v>54</v>
      </c>
      <c r="C67" s="13">
        <f t="shared" ref="C67:C91" si="11">IF($A67&lt;&gt;0,F67+I67+L67,"")</f>
        <v>2.5</v>
      </c>
      <c r="D67" s="24">
        <f t="shared" si="10"/>
        <v>100</v>
      </c>
      <c r="F67" s="13">
        <v>1.5</v>
      </c>
      <c r="G67" s="13">
        <f t="shared" si="7"/>
        <v>60</v>
      </c>
      <c r="I67" s="13">
        <v>0</v>
      </c>
      <c r="J67" s="13">
        <f t="shared" si="8"/>
        <v>0</v>
      </c>
      <c r="L67" s="13">
        <v>1</v>
      </c>
      <c r="M67" s="13">
        <f t="shared" si="9"/>
        <v>40</v>
      </c>
    </row>
    <row r="68" spans="1:13" x14ac:dyDescent="0.2">
      <c r="A68" s="25" t="s">
        <v>53</v>
      </c>
      <c r="C68" s="13">
        <f t="shared" si="11"/>
        <v>12.25</v>
      </c>
      <c r="D68" s="24">
        <f t="shared" si="10"/>
        <v>100</v>
      </c>
      <c r="F68" s="13">
        <v>6.25</v>
      </c>
      <c r="G68" s="13">
        <f t="shared" si="7"/>
        <v>51.020408163265309</v>
      </c>
      <c r="I68" s="13">
        <v>3</v>
      </c>
      <c r="J68" s="13">
        <f t="shared" si="8"/>
        <v>24.489795918367346</v>
      </c>
      <c r="L68" s="13">
        <v>3</v>
      </c>
      <c r="M68" s="13">
        <f t="shared" si="9"/>
        <v>24.489795918367346</v>
      </c>
    </row>
    <row r="69" spans="1:13" x14ac:dyDescent="0.2">
      <c r="A69" s="25" t="s">
        <v>52</v>
      </c>
      <c r="C69" s="13">
        <f t="shared" si="11"/>
        <v>2.75</v>
      </c>
      <c r="D69" s="24">
        <f t="shared" si="10"/>
        <v>100</v>
      </c>
      <c r="F69" s="13">
        <v>0.75</v>
      </c>
      <c r="G69" s="13">
        <f t="shared" si="7"/>
        <v>27.27272727272727</v>
      </c>
      <c r="I69" s="13">
        <v>0</v>
      </c>
      <c r="J69" s="13">
        <f t="shared" si="8"/>
        <v>0</v>
      </c>
      <c r="L69" s="13">
        <v>2</v>
      </c>
      <c r="M69" s="13">
        <f t="shared" si="9"/>
        <v>72.727272727272734</v>
      </c>
    </row>
    <row r="70" spans="1:13" x14ac:dyDescent="0.2">
      <c r="A70" s="25" t="s">
        <v>51</v>
      </c>
      <c r="C70" s="13">
        <f t="shared" si="11"/>
        <v>4.5</v>
      </c>
      <c r="D70" s="24">
        <f t="shared" si="10"/>
        <v>99.999999999999986</v>
      </c>
      <c r="F70" s="13">
        <v>1.5</v>
      </c>
      <c r="G70" s="13">
        <f t="shared" si="7"/>
        <v>33.333333333333329</v>
      </c>
      <c r="I70" s="13">
        <v>0</v>
      </c>
      <c r="J70" s="13">
        <f t="shared" si="8"/>
        <v>0</v>
      </c>
      <c r="L70" s="13">
        <v>3</v>
      </c>
      <c r="M70" s="13">
        <f t="shared" si="9"/>
        <v>66.666666666666657</v>
      </c>
    </row>
    <row r="71" spans="1:13" x14ac:dyDescent="0.2">
      <c r="A71" s="25" t="s">
        <v>50</v>
      </c>
      <c r="C71" s="13">
        <f t="shared" si="11"/>
        <v>3.5</v>
      </c>
      <c r="D71" s="24">
        <f t="shared" si="10"/>
        <v>99.999999999999986</v>
      </c>
      <c r="F71" s="13">
        <v>0.5</v>
      </c>
      <c r="G71" s="13">
        <f t="shared" si="7"/>
        <v>14.285714285714285</v>
      </c>
      <c r="I71" s="13">
        <v>2</v>
      </c>
      <c r="J71" s="13">
        <f t="shared" si="8"/>
        <v>57.142857142857139</v>
      </c>
      <c r="L71" s="13">
        <v>1</v>
      </c>
      <c r="M71" s="13">
        <f t="shared" si="9"/>
        <v>28.571428571428569</v>
      </c>
    </row>
    <row r="72" spans="1:13" x14ac:dyDescent="0.2">
      <c r="A72" s="25" t="s">
        <v>49</v>
      </c>
      <c r="C72" s="13">
        <f t="shared" si="11"/>
        <v>8.5</v>
      </c>
      <c r="D72" s="24">
        <f t="shared" si="10"/>
        <v>100</v>
      </c>
      <c r="F72" s="13">
        <v>2.5</v>
      </c>
      <c r="G72" s="13">
        <f t="shared" si="7"/>
        <v>29.411764705882355</v>
      </c>
      <c r="I72" s="13">
        <v>0</v>
      </c>
      <c r="J72" s="13">
        <f t="shared" si="8"/>
        <v>0</v>
      </c>
      <c r="L72" s="13">
        <v>6</v>
      </c>
      <c r="M72" s="13">
        <f t="shared" si="9"/>
        <v>70.588235294117652</v>
      </c>
    </row>
    <row r="73" spans="1:13" x14ac:dyDescent="0.2">
      <c r="A73" s="25" t="s">
        <v>48</v>
      </c>
      <c r="C73" s="13">
        <f t="shared" si="11"/>
        <v>3</v>
      </c>
      <c r="D73" s="24">
        <f t="shared" si="10"/>
        <v>100</v>
      </c>
      <c r="F73" s="13">
        <v>0.5</v>
      </c>
      <c r="G73" s="13">
        <f t="shared" si="7"/>
        <v>16.666666666666664</v>
      </c>
      <c r="I73" s="13">
        <v>0</v>
      </c>
      <c r="J73" s="13">
        <f t="shared" si="8"/>
        <v>0</v>
      </c>
      <c r="L73" s="13">
        <v>2.5</v>
      </c>
      <c r="M73" s="13">
        <f t="shared" si="9"/>
        <v>83.333333333333343</v>
      </c>
    </row>
    <row r="74" spans="1:13" x14ac:dyDescent="0.2">
      <c r="A74" s="25" t="s">
        <v>47</v>
      </c>
      <c r="C74" s="13">
        <f t="shared" si="11"/>
        <v>4.25</v>
      </c>
      <c r="D74" s="24">
        <f t="shared" si="10"/>
        <v>100</v>
      </c>
      <c r="F74" s="13">
        <v>0.75</v>
      </c>
      <c r="G74" s="13">
        <f t="shared" si="7"/>
        <v>17.647058823529413</v>
      </c>
      <c r="I74" s="13">
        <v>0.5</v>
      </c>
      <c r="J74" s="13">
        <f t="shared" si="8"/>
        <v>11.76470588235294</v>
      </c>
      <c r="L74" s="13">
        <v>3</v>
      </c>
      <c r="M74" s="13">
        <f t="shared" si="9"/>
        <v>70.588235294117652</v>
      </c>
    </row>
    <row r="75" spans="1:13" x14ac:dyDescent="0.2">
      <c r="A75" s="25" t="s">
        <v>46</v>
      </c>
      <c r="C75" s="13">
        <f t="shared" si="11"/>
        <v>6.5</v>
      </c>
      <c r="D75" s="24">
        <f t="shared" si="10"/>
        <v>100</v>
      </c>
      <c r="F75" s="13">
        <v>3.5</v>
      </c>
      <c r="G75" s="13">
        <f t="shared" si="7"/>
        <v>53.846153846153847</v>
      </c>
      <c r="I75" s="13">
        <v>0</v>
      </c>
      <c r="J75" s="13">
        <f t="shared" si="8"/>
        <v>0</v>
      </c>
      <c r="L75" s="13">
        <v>3</v>
      </c>
      <c r="M75" s="13">
        <f t="shared" si="9"/>
        <v>46.153846153846153</v>
      </c>
    </row>
    <row r="76" spans="1:13" x14ac:dyDescent="0.2">
      <c r="A76" s="25" t="s">
        <v>45</v>
      </c>
      <c r="C76" s="13">
        <f t="shared" si="11"/>
        <v>3.5</v>
      </c>
      <c r="D76" s="24">
        <f t="shared" si="10"/>
        <v>100</v>
      </c>
      <c r="F76" s="13">
        <v>1.5</v>
      </c>
      <c r="G76" s="13">
        <f t="shared" ref="G76:G107" si="12">IF($A76&lt;&gt;0,F76/$C76*100,"")</f>
        <v>42.857142857142854</v>
      </c>
      <c r="I76" s="13">
        <v>0</v>
      </c>
      <c r="J76" s="13">
        <f t="shared" ref="J76:J107" si="13">IF($A76&lt;&gt;0,I76/$C76*100,"")</f>
        <v>0</v>
      </c>
      <c r="L76" s="13">
        <v>2</v>
      </c>
      <c r="M76" s="13">
        <f t="shared" ref="M76:M107" si="14">IF($A76&lt;&gt;0,L76/$C76*100,"")</f>
        <v>57.142857142857139</v>
      </c>
    </row>
    <row r="77" spans="1:13" x14ac:dyDescent="0.2">
      <c r="A77" s="25" t="s">
        <v>44</v>
      </c>
      <c r="C77" s="13">
        <f t="shared" si="11"/>
        <v>0.5</v>
      </c>
      <c r="D77" s="24">
        <f t="shared" si="10"/>
        <v>100</v>
      </c>
      <c r="F77" s="13">
        <v>0.5</v>
      </c>
      <c r="G77" s="13">
        <f t="shared" si="12"/>
        <v>100</v>
      </c>
      <c r="I77" s="13">
        <v>0</v>
      </c>
      <c r="J77" s="13">
        <f t="shared" si="13"/>
        <v>0</v>
      </c>
      <c r="L77" s="13">
        <v>0</v>
      </c>
      <c r="M77" s="13">
        <f t="shared" si="14"/>
        <v>0</v>
      </c>
    </row>
    <row r="78" spans="1:13" x14ac:dyDescent="0.2">
      <c r="A78" s="25" t="s">
        <v>43</v>
      </c>
      <c r="C78" s="13">
        <f t="shared" si="11"/>
        <v>5.5</v>
      </c>
      <c r="D78" s="24">
        <f t="shared" si="10"/>
        <v>99.999999999999986</v>
      </c>
      <c r="F78" s="13">
        <v>2.5</v>
      </c>
      <c r="G78" s="13">
        <f t="shared" si="12"/>
        <v>45.454545454545453</v>
      </c>
      <c r="I78" s="13">
        <v>1.5</v>
      </c>
      <c r="J78" s="13">
        <f t="shared" si="13"/>
        <v>27.27272727272727</v>
      </c>
      <c r="L78" s="13">
        <v>1.5</v>
      </c>
      <c r="M78" s="13">
        <f t="shared" si="14"/>
        <v>27.27272727272727</v>
      </c>
    </row>
    <row r="79" spans="1:13" x14ac:dyDescent="0.2">
      <c r="A79" s="25" t="s">
        <v>42</v>
      </c>
      <c r="C79" s="13">
        <f t="shared" si="11"/>
        <v>2</v>
      </c>
      <c r="D79" s="24">
        <f t="shared" si="10"/>
        <v>100</v>
      </c>
      <c r="F79" s="13">
        <v>1.25</v>
      </c>
      <c r="G79" s="13">
        <f t="shared" si="12"/>
        <v>62.5</v>
      </c>
      <c r="I79" s="13">
        <v>0</v>
      </c>
      <c r="J79" s="13">
        <f t="shared" si="13"/>
        <v>0</v>
      </c>
      <c r="L79" s="13">
        <v>0.75</v>
      </c>
      <c r="M79" s="13">
        <f t="shared" si="14"/>
        <v>37.5</v>
      </c>
    </row>
    <row r="80" spans="1:13" x14ac:dyDescent="0.2">
      <c r="A80" s="25" t="s">
        <v>41</v>
      </c>
      <c r="C80" s="13">
        <f t="shared" si="11"/>
        <v>1.5</v>
      </c>
      <c r="D80" s="24">
        <f t="shared" si="10"/>
        <v>99.999999999999986</v>
      </c>
      <c r="F80" s="13">
        <v>0.5</v>
      </c>
      <c r="G80" s="13">
        <f t="shared" si="12"/>
        <v>33.333333333333329</v>
      </c>
      <c r="I80" s="13">
        <v>0</v>
      </c>
      <c r="J80" s="13">
        <f t="shared" si="13"/>
        <v>0</v>
      </c>
      <c r="L80" s="13">
        <v>1</v>
      </c>
      <c r="M80" s="13">
        <f t="shared" si="14"/>
        <v>66.666666666666657</v>
      </c>
    </row>
    <row r="81" spans="1:13" x14ac:dyDescent="0.2">
      <c r="A81" s="25" t="s">
        <v>40</v>
      </c>
      <c r="C81" s="13">
        <f t="shared" si="11"/>
        <v>0.5</v>
      </c>
      <c r="D81" s="24">
        <f t="shared" si="10"/>
        <v>100</v>
      </c>
      <c r="F81" s="13">
        <v>0.5</v>
      </c>
      <c r="G81" s="13">
        <f t="shared" si="12"/>
        <v>100</v>
      </c>
      <c r="I81" s="13">
        <v>0</v>
      </c>
      <c r="J81" s="13">
        <f t="shared" si="13"/>
        <v>0</v>
      </c>
      <c r="L81" s="13">
        <v>0</v>
      </c>
      <c r="M81" s="13">
        <f t="shared" si="14"/>
        <v>0</v>
      </c>
    </row>
    <row r="82" spans="1:13" ht="6.75" customHeight="1" x14ac:dyDescent="0.2">
      <c r="A82" s="27"/>
      <c r="C82" s="13" t="str">
        <f t="shared" si="11"/>
        <v/>
      </c>
      <c r="D82" s="24" t="str">
        <f t="shared" si="10"/>
        <v/>
      </c>
      <c r="G82" s="13" t="str">
        <f t="shared" si="12"/>
        <v/>
      </c>
      <c r="J82" s="13" t="str">
        <f t="shared" si="13"/>
        <v/>
      </c>
      <c r="L82" s="13" t="s">
        <v>37</v>
      </c>
      <c r="M82" s="13" t="str">
        <f t="shared" si="14"/>
        <v/>
      </c>
    </row>
    <row r="83" spans="1:13" x14ac:dyDescent="0.2">
      <c r="A83" s="7" t="s">
        <v>39</v>
      </c>
      <c r="C83" s="13">
        <f t="shared" si="11"/>
        <v>99.375</v>
      </c>
      <c r="D83" s="24">
        <f t="shared" si="10"/>
        <v>100</v>
      </c>
      <c r="F83" s="13">
        <v>62.875</v>
      </c>
      <c r="G83" s="13">
        <f t="shared" si="12"/>
        <v>63.270440251572325</v>
      </c>
      <c r="I83" s="13">
        <v>0.5</v>
      </c>
      <c r="J83" s="13">
        <f t="shared" si="13"/>
        <v>0.50314465408805031</v>
      </c>
      <c r="L83" s="13">
        <v>36</v>
      </c>
      <c r="M83" s="13">
        <f t="shared" si="14"/>
        <v>36.226415094339622</v>
      </c>
    </row>
    <row r="84" spans="1:13" ht="6.95" customHeight="1" x14ac:dyDescent="0.2">
      <c r="C84" s="13" t="str">
        <f t="shared" si="11"/>
        <v/>
      </c>
      <c r="D84" s="24" t="str">
        <f t="shared" si="10"/>
        <v/>
      </c>
      <c r="G84" s="13" t="str">
        <f t="shared" si="12"/>
        <v/>
      </c>
      <c r="J84" s="13" t="str">
        <f t="shared" si="13"/>
        <v/>
      </c>
      <c r="L84" s="13" t="s">
        <v>37</v>
      </c>
      <c r="M84" s="13" t="str">
        <f t="shared" si="14"/>
        <v/>
      </c>
    </row>
    <row r="85" spans="1:13" x14ac:dyDescent="0.2">
      <c r="A85" s="26" t="s">
        <v>38</v>
      </c>
      <c r="C85" s="13">
        <f t="shared" si="11"/>
        <v>63.33</v>
      </c>
      <c r="D85" s="24">
        <f t="shared" si="10"/>
        <v>100.00000000000001</v>
      </c>
      <c r="F85" s="13">
        <f>SUM(F87:F91)</f>
        <v>14.83</v>
      </c>
      <c r="G85" s="13">
        <f t="shared" si="12"/>
        <v>23.417021948523608</v>
      </c>
      <c r="I85" s="13">
        <f>SUM(I87:I91)</f>
        <v>44</v>
      </c>
      <c r="J85" s="13">
        <f t="shared" si="13"/>
        <v>69.477340912679622</v>
      </c>
      <c r="L85" s="13">
        <f>SUM(L87:L91)</f>
        <v>4.5</v>
      </c>
      <c r="M85" s="13">
        <f t="shared" si="14"/>
        <v>7.1056371387967792</v>
      </c>
    </row>
    <row r="86" spans="1:13" ht="6.95" customHeight="1" x14ac:dyDescent="0.2">
      <c r="C86" s="13" t="str">
        <f t="shared" si="11"/>
        <v/>
      </c>
      <c r="D86" s="24" t="str">
        <f t="shared" si="10"/>
        <v/>
      </c>
      <c r="G86" s="13" t="str">
        <f t="shared" si="12"/>
        <v/>
      </c>
      <c r="J86" s="13" t="str">
        <f t="shared" si="13"/>
        <v/>
      </c>
      <c r="L86" s="13" t="s">
        <v>37</v>
      </c>
      <c r="M86" s="13" t="str">
        <f t="shared" si="14"/>
        <v/>
      </c>
    </row>
    <row r="87" spans="1:13" x14ac:dyDescent="0.2">
      <c r="A87" s="25" t="s">
        <v>36</v>
      </c>
      <c r="C87" s="13">
        <f t="shared" si="11"/>
        <v>31</v>
      </c>
      <c r="D87" s="24">
        <f t="shared" si="10"/>
        <v>100</v>
      </c>
      <c r="F87" s="13">
        <v>6</v>
      </c>
      <c r="G87" s="13">
        <f t="shared" si="12"/>
        <v>19.35483870967742</v>
      </c>
      <c r="I87" s="13">
        <v>22.5</v>
      </c>
      <c r="J87" s="13">
        <f t="shared" si="13"/>
        <v>72.58064516129032</v>
      </c>
      <c r="L87" s="13">
        <v>2.5</v>
      </c>
      <c r="M87" s="13">
        <f t="shared" si="14"/>
        <v>8.064516129032258</v>
      </c>
    </row>
    <row r="88" spans="1:13" x14ac:dyDescent="0.2">
      <c r="A88" s="25" t="s">
        <v>35</v>
      </c>
      <c r="C88" s="13">
        <f t="shared" si="11"/>
        <v>16.829999999999998</v>
      </c>
      <c r="D88" s="24">
        <f t="shared" si="10"/>
        <v>100.00000000000001</v>
      </c>
      <c r="F88" s="13">
        <v>8.83</v>
      </c>
      <c r="G88" s="13">
        <f t="shared" si="12"/>
        <v>52.465834818776003</v>
      </c>
      <c r="I88" s="13">
        <v>7</v>
      </c>
      <c r="J88" s="13">
        <f t="shared" si="13"/>
        <v>41.59239453357101</v>
      </c>
      <c r="L88" s="13">
        <v>1</v>
      </c>
      <c r="M88" s="13">
        <f t="shared" si="14"/>
        <v>5.9417706476530014</v>
      </c>
    </row>
    <row r="89" spans="1:13" ht="14.25" x14ac:dyDescent="0.2">
      <c r="A89" s="25" t="s">
        <v>34</v>
      </c>
      <c r="C89" s="13">
        <f t="shared" si="11"/>
        <v>8.5</v>
      </c>
      <c r="D89" s="24">
        <f t="shared" si="10"/>
        <v>100</v>
      </c>
      <c r="F89" s="13">
        <v>0</v>
      </c>
      <c r="G89" s="13">
        <f t="shared" si="12"/>
        <v>0</v>
      </c>
      <c r="I89" s="13">
        <v>8.5</v>
      </c>
      <c r="J89" s="13">
        <f t="shared" si="13"/>
        <v>100</v>
      </c>
      <c r="L89" s="13">
        <v>0</v>
      </c>
      <c r="M89" s="13">
        <f t="shared" si="14"/>
        <v>0</v>
      </c>
    </row>
    <row r="90" spans="1:13" x14ac:dyDescent="0.2">
      <c r="A90" s="25" t="s">
        <v>33</v>
      </c>
      <c r="C90" s="13">
        <f t="shared" si="11"/>
        <v>2</v>
      </c>
      <c r="D90" s="24">
        <f t="shared" si="10"/>
        <v>100</v>
      </c>
      <c r="F90" s="13">
        <v>0</v>
      </c>
      <c r="G90" s="13">
        <f t="shared" si="12"/>
        <v>0</v>
      </c>
      <c r="I90" s="13">
        <v>1</v>
      </c>
      <c r="J90" s="13">
        <f t="shared" si="13"/>
        <v>50</v>
      </c>
      <c r="L90" s="13">
        <v>1</v>
      </c>
      <c r="M90" s="13">
        <f t="shared" si="14"/>
        <v>50</v>
      </c>
    </row>
    <row r="91" spans="1:13" x14ac:dyDescent="0.2">
      <c r="A91" s="25" t="s">
        <v>32</v>
      </c>
      <c r="C91" s="13">
        <f t="shared" si="11"/>
        <v>5</v>
      </c>
      <c r="D91" s="24">
        <f t="shared" si="10"/>
        <v>100</v>
      </c>
      <c r="F91" s="13">
        <v>0</v>
      </c>
      <c r="G91" s="13">
        <f t="shared" si="12"/>
        <v>0</v>
      </c>
      <c r="I91" s="13">
        <v>5</v>
      </c>
      <c r="J91" s="13">
        <f t="shared" si="13"/>
        <v>100</v>
      </c>
      <c r="L91" s="13">
        <v>0</v>
      </c>
      <c r="M91" s="13">
        <f t="shared" si="14"/>
        <v>0</v>
      </c>
    </row>
    <row r="92" spans="1:13" ht="6.95" customHeight="1" thickBot="1" x14ac:dyDescent="0.25">
      <c r="A92" s="23"/>
      <c r="B92" s="23"/>
      <c r="C92" s="22"/>
      <c r="D92" s="23"/>
      <c r="E92" s="23"/>
      <c r="F92" s="22"/>
      <c r="G92" s="22"/>
      <c r="H92" s="22"/>
      <c r="I92" s="22"/>
      <c r="J92" s="22"/>
      <c r="K92" s="22"/>
      <c r="L92" s="22"/>
      <c r="M92" s="22"/>
    </row>
    <row r="93" spans="1:13" ht="6.95" customHeight="1" x14ac:dyDescent="0.2"/>
    <row r="94" spans="1:13" ht="13.5" customHeight="1" x14ac:dyDescent="0.2">
      <c r="A94" s="21" t="s">
        <v>31</v>
      </c>
    </row>
    <row r="95" spans="1:13" ht="14.25" x14ac:dyDescent="0.2">
      <c r="A95" s="21" t="s">
        <v>30</v>
      </c>
    </row>
    <row r="96" spans="1:13" ht="4.5" customHeight="1" x14ac:dyDescent="0.2">
      <c r="A96" s="21" t="s">
        <v>29</v>
      </c>
    </row>
    <row r="97" spans="1:1" x14ac:dyDescent="0.2">
      <c r="A97" s="7" t="s">
        <v>28</v>
      </c>
    </row>
    <row r="98" spans="1:1" x14ac:dyDescent="0.2">
      <c r="A98" s="7" t="s">
        <v>27</v>
      </c>
    </row>
    <row r="100" spans="1:1" ht="15.75" x14ac:dyDescent="0.25">
      <c r="A100" s="20"/>
    </row>
  </sheetData>
  <mergeCells count="2">
    <mergeCell ref="C7:M7"/>
    <mergeCell ref="C8:D8"/>
  </mergeCells>
  <conditionalFormatting sqref="A4 A12:A14">
    <cfRule type="cellIs" dxfId="48" priority="2" stopIfTrue="1" operator="equal">
      <formula>0</formula>
    </cfRule>
  </conditionalFormatting>
  <conditionalFormatting sqref="A95">
    <cfRule type="cellIs" dxfId="47" priority="1" stopIfTrue="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37129-8E04-4BC4-9D70-FEECC96C3DB4}">
  <dimension ref="A1:V249"/>
  <sheetViews>
    <sheetView zoomScale="95" zoomScaleNormal="100" workbookViewId="0">
      <selection activeCell="A2" sqref="A2"/>
    </sheetView>
  </sheetViews>
  <sheetFormatPr baseColWidth="10" defaultColWidth="11.42578125" defaultRowHeight="12.75" x14ac:dyDescent="0.2"/>
  <cols>
    <col min="1" max="1" width="32.140625" style="40" customWidth="1"/>
    <col min="2" max="3" width="7.140625" style="40" customWidth="1"/>
    <col min="4" max="4" width="3.140625" style="40" customWidth="1"/>
    <col min="5" max="5" width="7.5703125" style="40" customWidth="1"/>
    <col min="6" max="6" width="7.140625" style="40" customWidth="1"/>
    <col min="7" max="7" width="3.140625" style="40" customWidth="1"/>
    <col min="8" max="8" width="7.5703125" style="40" customWidth="1"/>
    <col min="9" max="9" width="6.85546875" style="40" customWidth="1"/>
    <col min="10" max="10" width="3.140625" style="40" customWidth="1"/>
    <col min="11" max="11" width="7.140625" style="42" customWidth="1"/>
    <col min="12" max="12" width="7.140625" style="41" customWidth="1"/>
    <col min="13" max="13" width="3.140625" style="40" customWidth="1"/>
    <col min="14" max="15" width="7.140625" style="40" customWidth="1"/>
    <col min="16" max="16" width="3.140625" style="40" customWidth="1"/>
    <col min="17" max="18" width="7.140625" style="40" customWidth="1"/>
    <col min="19" max="19" width="2.85546875" style="40" customWidth="1"/>
    <col min="20" max="20" width="8" style="39" customWidth="1"/>
    <col min="21" max="22" width="7.140625" style="39" customWidth="1"/>
    <col min="23" max="16384" width="11.42578125" style="39"/>
  </cols>
  <sheetData>
    <row r="1" spans="1:21" x14ac:dyDescent="0.2">
      <c r="A1" s="40" t="s">
        <v>281</v>
      </c>
    </row>
    <row r="2" spans="1:21" x14ac:dyDescent="0.2">
      <c r="A2" s="40" t="s">
        <v>280</v>
      </c>
      <c r="K2" s="89"/>
      <c r="N2" s="88"/>
      <c r="Q2" s="88"/>
      <c r="T2" s="88"/>
    </row>
    <row r="3" spans="1:21" x14ac:dyDescent="0.2">
      <c r="A3" s="40" t="s">
        <v>279</v>
      </c>
    </row>
    <row r="4" spans="1:21" ht="13.5" thickBot="1" x14ac:dyDescent="0.25">
      <c r="E4" s="72"/>
      <c r="F4" s="62"/>
      <c r="G4" s="62"/>
      <c r="H4" s="62"/>
      <c r="I4" s="62"/>
      <c r="J4" s="62"/>
      <c r="K4" s="61"/>
      <c r="L4" s="61"/>
      <c r="M4" s="61"/>
      <c r="N4" s="61"/>
      <c r="O4" s="61"/>
      <c r="P4" s="61"/>
      <c r="R4" s="39"/>
      <c r="S4" s="61"/>
      <c r="T4" s="40"/>
    </row>
    <row r="5" spans="1:21" x14ac:dyDescent="0.2">
      <c r="A5" s="45"/>
      <c r="B5" s="45"/>
      <c r="C5" s="45"/>
      <c r="D5" s="45"/>
      <c r="E5" s="70"/>
      <c r="F5" s="87"/>
      <c r="G5" s="87"/>
      <c r="H5" s="87"/>
      <c r="I5" s="87"/>
      <c r="J5" s="87"/>
      <c r="K5" s="45"/>
      <c r="L5" s="45"/>
      <c r="M5" s="45"/>
      <c r="N5" s="45"/>
      <c r="O5" s="45"/>
      <c r="P5" s="45"/>
      <c r="Q5" s="69"/>
      <c r="R5" s="69"/>
      <c r="S5" s="45"/>
      <c r="T5" s="69"/>
      <c r="U5" s="69"/>
    </row>
    <row r="6" spans="1:21" ht="14.25" x14ac:dyDescent="0.2">
      <c r="A6" s="40" t="s">
        <v>108</v>
      </c>
      <c r="B6" s="68" t="s">
        <v>142</v>
      </c>
      <c r="C6" s="68"/>
      <c r="E6" s="68" t="s">
        <v>141</v>
      </c>
      <c r="F6" s="68"/>
      <c r="G6" s="67"/>
      <c r="H6" s="68" t="s">
        <v>140</v>
      </c>
      <c r="I6" s="68"/>
      <c r="J6" s="67"/>
      <c r="K6" s="66" t="s">
        <v>139</v>
      </c>
      <c r="L6" s="66"/>
      <c r="N6" s="66" t="s">
        <v>138</v>
      </c>
      <c r="O6" s="66"/>
      <c r="Q6" s="65" t="s">
        <v>137</v>
      </c>
      <c r="R6" s="65"/>
      <c r="T6" s="65" t="s">
        <v>136</v>
      </c>
      <c r="U6" s="65"/>
    </row>
    <row r="7" spans="1:21" x14ac:dyDescent="0.2">
      <c r="A7" s="40" t="s">
        <v>278</v>
      </c>
      <c r="B7" s="64" t="s">
        <v>134</v>
      </c>
      <c r="C7" s="63" t="s">
        <v>133</v>
      </c>
      <c r="E7" s="64" t="s">
        <v>134</v>
      </c>
      <c r="F7" s="63" t="s">
        <v>133</v>
      </c>
      <c r="G7" s="62"/>
      <c r="H7" s="64" t="s">
        <v>134</v>
      </c>
      <c r="I7" s="63" t="s">
        <v>133</v>
      </c>
      <c r="J7" s="62"/>
      <c r="K7" s="60" t="s">
        <v>134</v>
      </c>
      <c r="L7" s="59" t="s">
        <v>133</v>
      </c>
      <c r="M7" s="61"/>
      <c r="N7" s="60" t="s">
        <v>134</v>
      </c>
      <c r="O7" s="59" t="s">
        <v>133</v>
      </c>
      <c r="P7" s="61"/>
      <c r="Q7" s="60" t="s">
        <v>134</v>
      </c>
      <c r="R7" s="59" t="s">
        <v>133</v>
      </c>
      <c r="S7" s="61"/>
      <c r="T7" s="60" t="s">
        <v>134</v>
      </c>
      <c r="U7" s="59" t="s">
        <v>133</v>
      </c>
    </row>
    <row r="8" spans="1:21" ht="13.5" thickBot="1" x14ac:dyDescent="0.25">
      <c r="A8" s="57"/>
      <c r="B8" s="57"/>
      <c r="C8" s="57"/>
      <c r="D8" s="57"/>
      <c r="E8" s="86"/>
      <c r="F8" s="85"/>
      <c r="G8" s="85"/>
      <c r="H8" s="85"/>
      <c r="I8" s="85"/>
      <c r="J8" s="85"/>
      <c r="K8" s="54"/>
      <c r="L8" s="54"/>
      <c r="M8" s="54"/>
      <c r="N8" s="54"/>
      <c r="O8" s="54"/>
      <c r="P8" s="54"/>
      <c r="Q8" s="54"/>
      <c r="R8" s="54"/>
      <c r="S8" s="54"/>
      <c r="T8" s="54"/>
      <c r="U8" s="53"/>
    </row>
    <row r="9" spans="1:21" x14ac:dyDescent="0.2">
      <c r="E9" s="84"/>
      <c r="F9" s="83"/>
      <c r="G9" s="83"/>
      <c r="H9" s="83"/>
      <c r="I9" s="83"/>
      <c r="J9" s="83"/>
      <c r="K9" s="49"/>
      <c r="L9" s="49"/>
      <c r="M9" s="49"/>
      <c r="N9" s="49"/>
      <c r="O9" s="49"/>
      <c r="P9" s="49"/>
      <c r="Q9" s="49"/>
      <c r="R9" s="49"/>
      <c r="S9" s="49"/>
      <c r="T9" s="49"/>
    </row>
    <row r="10" spans="1:21" x14ac:dyDescent="0.2">
      <c r="A10" s="49" t="s">
        <v>277</v>
      </c>
      <c r="B10" s="48">
        <f>SUM(B12+B231)</f>
        <v>1862</v>
      </c>
      <c r="C10" s="41">
        <f>SUM(C12+C231)</f>
        <v>100</v>
      </c>
      <c r="D10" s="49"/>
      <c r="E10" s="50">
        <f>SUM(E12+E231)</f>
        <v>505</v>
      </c>
      <c r="F10" s="41">
        <f>SUM(F12+F231)</f>
        <v>100</v>
      </c>
      <c r="G10" s="41"/>
      <c r="H10" s="40">
        <f>SUM(H12+H231)</f>
        <v>26</v>
      </c>
      <c r="I10" s="41">
        <f>SUM(I12+I231)</f>
        <v>100</v>
      </c>
      <c r="J10" s="41"/>
      <c r="K10" s="50">
        <f>SUM(K12+K231)</f>
        <v>40</v>
      </c>
      <c r="L10" s="41">
        <f>SUM(L12+L231)</f>
        <v>100</v>
      </c>
      <c r="N10" s="50">
        <f>SUM(N12+N231)</f>
        <v>445</v>
      </c>
      <c r="O10" s="41">
        <f>SUM(O12+O231)</f>
        <v>100</v>
      </c>
      <c r="Q10" s="50">
        <f>SUM(Q12+Q231)</f>
        <v>605</v>
      </c>
      <c r="R10" s="41">
        <f>SUM(R12+R231)</f>
        <v>100.00000000000001</v>
      </c>
      <c r="T10" s="50">
        <f>SUM(T12+T231)</f>
        <v>27</v>
      </c>
      <c r="U10" s="41">
        <f>SUM(U12+U231)</f>
        <v>100</v>
      </c>
    </row>
    <row r="11" spans="1:21" x14ac:dyDescent="0.2">
      <c r="B11" s="48"/>
      <c r="C11" s="41"/>
      <c r="E11" s="50"/>
      <c r="F11" s="41"/>
      <c r="G11" s="41"/>
      <c r="I11" s="41"/>
      <c r="J11" s="41"/>
      <c r="K11" s="50"/>
      <c r="N11" s="50"/>
      <c r="O11" s="41" t="str">
        <f>IF(A11&lt;&gt;0,N11/$N$10*100,"")</f>
        <v/>
      </c>
      <c r="Q11" s="50"/>
      <c r="R11" s="41"/>
      <c r="T11" s="50"/>
      <c r="U11" s="41" t="str">
        <f>IF(A11&lt;&gt;0,T11/$T$10*100,"")</f>
        <v/>
      </c>
    </row>
    <row r="12" spans="1:21" x14ac:dyDescent="0.2">
      <c r="A12" s="49" t="s">
        <v>103</v>
      </c>
      <c r="B12" s="48">
        <f>SUM(B13+B129+B227)</f>
        <v>1749</v>
      </c>
      <c r="C12" s="41">
        <f>IF($A12&lt;&gt;0,B12/B$10*100,"")</f>
        <v>93.931256713211596</v>
      </c>
      <c r="D12" s="49"/>
      <c r="E12" s="42">
        <f>SUM(E13+E129+E227)</f>
        <v>471</v>
      </c>
      <c r="F12" s="41">
        <f>IF($A12&lt;&gt;0,E12/E$10*100,"")</f>
        <v>93.267326732673268</v>
      </c>
      <c r="G12" s="41"/>
      <c r="H12" s="80">
        <f>SUM(H13+H129+H227)</f>
        <v>24</v>
      </c>
      <c r="I12" s="41">
        <f>IF($A12&lt;&gt;0,H12/H$10*100,"")</f>
        <v>92.307692307692307</v>
      </c>
      <c r="J12" s="41"/>
      <c r="K12" s="50">
        <f>SUM(K13+K129+K227)</f>
        <v>40</v>
      </c>
      <c r="L12" s="41">
        <f>IF($A12&lt;&gt;0,K12/K$10*100,"")</f>
        <v>100</v>
      </c>
      <c r="N12" s="50">
        <f>SUM(N13+N129+N227)</f>
        <v>418</v>
      </c>
      <c r="O12" s="41">
        <f>IF(A12&lt;&gt;0,N12/$N$10*100,"")</f>
        <v>93.932584269662925</v>
      </c>
      <c r="Q12" s="50">
        <f>SUM(Q13+Q129+Q227)</f>
        <v>582</v>
      </c>
      <c r="R12" s="41">
        <f>IF($A12&lt;&gt;0,Q12/Q$10*100,"")</f>
        <v>96.198347107438025</v>
      </c>
      <c r="T12" s="42">
        <f>SUM(T13+T129+T227)</f>
        <v>27</v>
      </c>
      <c r="U12" s="41">
        <f>IF(A12&lt;&gt;0,T12/$T$10*100,"")</f>
        <v>100</v>
      </c>
    </row>
    <row r="13" spans="1:21" x14ac:dyDescent="0.2">
      <c r="A13" s="49" t="s">
        <v>276</v>
      </c>
      <c r="B13" s="48">
        <f>SUM(B15+B27+B35+B63+B77+B118+B126+B127)</f>
        <v>437</v>
      </c>
      <c r="C13" s="41">
        <f>IF($A13&lt;&gt;0,B13/B$10*100,"")</f>
        <v>23.469387755102041</v>
      </c>
      <c r="D13" s="49"/>
      <c r="E13" s="48">
        <f>SUM(E15+E27+E35+E63+E77+E118+E126+E127)</f>
        <v>126</v>
      </c>
      <c r="F13" s="41">
        <f>IF($A13&lt;&gt;0,E13/E$10*100,"")</f>
        <v>24.950495049504951</v>
      </c>
      <c r="G13" s="41"/>
      <c r="H13" s="52">
        <f>SUM(H15+H27+H35+H63+H77+H118+H126+H127)</f>
        <v>7</v>
      </c>
      <c r="I13" s="41">
        <f>IF($A13&lt;&gt;0,H13/H$10*100,"")</f>
        <v>26.923076923076923</v>
      </c>
      <c r="J13" s="41"/>
      <c r="K13" s="48">
        <f>SUM(K15+K27+K35+K63+K77+K118+K126+K127)</f>
        <v>20</v>
      </c>
      <c r="L13" s="41">
        <f>IF($A13&lt;&gt;0,K13/K$10*100,"")</f>
        <v>50</v>
      </c>
      <c r="N13" s="48">
        <f>SUM(N15+N27+N35+N63+N77+N118+N126+N127)</f>
        <v>110</v>
      </c>
      <c r="O13" s="41">
        <f>IF(A13&lt;&gt;0,N13/$N$10*100,"")</f>
        <v>24.719101123595504</v>
      </c>
      <c r="Q13" s="48">
        <f>SUM(Q15+Q27+Q35+Q63+Q77+Q118+Q126+Q127)</f>
        <v>133</v>
      </c>
      <c r="R13" s="41">
        <f>IF($A13&lt;&gt;0,Q13/Q$10*100,"")</f>
        <v>21.983471074380166</v>
      </c>
      <c r="T13" s="48">
        <f>SUM(T15+T27+T35+T63+T77+T118+T126+T127)</f>
        <v>8</v>
      </c>
      <c r="U13" s="41">
        <f>IF(A13&lt;&gt;0,T13/$T$10*100,"")</f>
        <v>29.629629629629626</v>
      </c>
    </row>
    <row r="14" spans="1:21" x14ac:dyDescent="0.2">
      <c r="B14" s="48"/>
      <c r="C14" s="41" t="str">
        <f>IF($A14&lt;&gt;0,B14/B$10*100,"")</f>
        <v/>
      </c>
      <c r="E14" s="50"/>
      <c r="F14" s="41" t="str">
        <f>IF($A14&lt;&gt;0,E14/E$10*100,"")</f>
        <v/>
      </c>
      <c r="G14" s="41"/>
      <c r="H14" s="41"/>
      <c r="I14" s="41" t="str">
        <f>IF($A14&lt;&gt;0,H14/H$10*100,"")</f>
        <v/>
      </c>
      <c r="J14" s="41"/>
      <c r="K14" s="40"/>
      <c r="L14" s="41" t="str">
        <f>IF($A14&lt;&gt;0,K14/K$10*100,"")</f>
        <v/>
      </c>
      <c r="O14" s="41" t="str">
        <f>IF(A14&lt;&gt;0,N14/$N$10*100,"")</f>
        <v/>
      </c>
      <c r="Q14" s="39"/>
      <c r="R14" s="41" t="str">
        <f>IF($A14&lt;&gt;0,Q14/Q$10*100,"")</f>
        <v/>
      </c>
      <c r="U14" s="41" t="str">
        <f>IF(A14&lt;&gt;0,T14/$T$10*100,"")</f>
        <v/>
      </c>
    </row>
    <row r="15" spans="1:21" x14ac:dyDescent="0.2">
      <c r="A15" s="49" t="s">
        <v>275</v>
      </c>
      <c r="B15" s="48">
        <f>SUM(B16+B22)</f>
        <v>33</v>
      </c>
      <c r="C15" s="41">
        <f>IF($A15&lt;&gt;0,B15/B$10*100,"")</f>
        <v>1.7722878625134264</v>
      </c>
      <c r="D15" s="49"/>
      <c r="E15" s="50">
        <f>SUM(E16+E22)</f>
        <v>15</v>
      </c>
      <c r="F15" s="41">
        <f>IF($A15&lt;&gt;0,E15/E$10*100,"")</f>
        <v>2.9702970297029703</v>
      </c>
      <c r="G15" s="41"/>
      <c r="H15" s="40">
        <f>SUM(H16+H22)</f>
        <v>1</v>
      </c>
      <c r="I15" s="41">
        <f>IF($A15&lt;&gt;0,H15/H$10*100,"")</f>
        <v>3.8461538461538463</v>
      </c>
      <c r="J15" s="41"/>
      <c r="K15" s="40">
        <f>SUM(K16+K22)</f>
        <v>0</v>
      </c>
      <c r="L15" s="41">
        <f>IF($A15&lt;&gt;0,K15/K$10*100,"")</f>
        <v>0</v>
      </c>
      <c r="N15" s="40">
        <f>SUM(N16+N22)</f>
        <v>5</v>
      </c>
      <c r="O15" s="41">
        <f>IF(A15&lt;&gt;0,N15/$N$10*100,"")</f>
        <v>1.1235955056179776</v>
      </c>
      <c r="Q15" s="40">
        <f>SUM(Q16+Q22)</f>
        <v>6</v>
      </c>
      <c r="R15" s="41">
        <f>IF($A15&lt;&gt;0,Q15/Q$10*100,"")</f>
        <v>0.99173553719008267</v>
      </c>
      <c r="T15" s="40">
        <f>SUM(T16+T22)</f>
        <v>2</v>
      </c>
      <c r="U15" s="41">
        <f>IF(A15&lt;&gt;0,T15/$T$10*100,"")</f>
        <v>7.4074074074074066</v>
      </c>
    </row>
    <row r="16" spans="1:21" x14ac:dyDescent="0.2">
      <c r="A16" s="40" t="s">
        <v>274</v>
      </c>
      <c r="B16" s="48">
        <f>SUM(B17:B20)</f>
        <v>2</v>
      </c>
      <c r="C16" s="41">
        <f>IF($A16&lt;&gt;0,B16/B$10*100,"")</f>
        <v>0.10741138560687433</v>
      </c>
      <c r="E16" s="50">
        <f>SUM(E17:E20)</f>
        <v>1</v>
      </c>
      <c r="F16" s="41">
        <f>IF($A16&lt;&gt;0,E16/E$10*100,"")</f>
        <v>0.19801980198019803</v>
      </c>
      <c r="G16" s="41"/>
      <c r="H16" s="40">
        <f>SUM(H17:H20)</f>
        <v>0</v>
      </c>
      <c r="I16" s="41">
        <f>IF($A16&lt;&gt;0,H16/H$10*100,"")</f>
        <v>0</v>
      </c>
      <c r="J16" s="41"/>
      <c r="K16" s="50">
        <f>SUM(K17:K20)</f>
        <v>0</v>
      </c>
      <c r="L16" s="41">
        <f>IF($A16&lt;&gt;0,K16/K$10*100,"")</f>
        <v>0</v>
      </c>
      <c r="N16" s="50">
        <f>SUM(N17:N20)</f>
        <v>2</v>
      </c>
      <c r="O16" s="41">
        <f>IF(A16&lt;&gt;0,N16/$N$10*100,"")</f>
        <v>0.44943820224719105</v>
      </c>
      <c r="Q16" s="50">
        <f>SUM(Q17:Q20)</f>
        <v>1</v>
      </c>
      <c r="R16" s="41">
        <f>IF($A16&lt;&gt;0,Q16/Q$10*100,"")</f>
        <v>0.16528925619834711</v>
      </c>
      <c r="T16" s="50">
        <f>SUM(T17:T20)</f>
        <v>0</v>
      </c>
      <c r="U16" s="41">
        <f>IF(A16&lt;&gt;0,T16/$T$10*100,"")</f>
        <v>0</v>
      </c>
    </row>
    <row r="17" spans="1:21" hidden="1" x14ac:dyDescent="0.2">
      <c r="A17" s="40" t="s">
        <v>273</v>
      </c>
      <c r="B17" s="39"/>
      <c r="C17" s="41">
        <f>IF($A17&lt;&gt;0,B17/B$10*100,"")</f>
        <v>0</v>
      </c>
      <c r="D17" s="39"/>
      <c r="E17" s="39"/>
      <c r="F17" s="41">
        <f>IF($A17&lt;&gt;0,E17/E$10*100,"")</f>
        <v>0</v>
      </c>
      <c r="G17" s="39"/>
      <c r="I17" s="41">
        <f>IF($A17&lt;&gt;0,H17/H$10*100,"")</f>
        <v>0</v>
      </c>
      <c r="J17" s="39"/>
      <c r="K17" s="39"/>
      <c r="L17" s="41">
        <f>IF($A17&lt;&gt;0,K17/K$10*100,"")</f>
        <v>0</v>
      </c>
      <c r="M17" s="39"/>
      <c r="N17" s="39"/>
      <c r="O17" s="41">
        <f>IF(A17&lt;&gt;0,N17/$N$10*100,"")</f>
        <v>0</v>
      </c>
      <c r="P17" s="39"/>
      <c r="Q17" s="39"/>
      <c r="R17" s="41">
        <f>IF($A17&lt;&gt;0,Q17/Q$10*100,"")</f>
        <v>0</v>
      </c>
      <c r="S17" s="39"/>
      <c r="U17" s="41">
        <f>IF(A17&lt;&gt;0,T17/$T$10*100,"")</f>
        <v>0</v>
      </c>
    </row>
    <row r="18" spans="1:21" x14ac:dyDescent="0.2">
      <c r="A18" s="40" t="s">
        <v>272</v>
      </c>
      <c r="B18" s="47">
        <v>2</v>
      </c>
      <c r="C18" s="41">
        <f>IF($A18&lt;&gt;0,B18/B$10*100,"")</f>
        <v>0.10741138560687433</v>
      </c>
      <c r="D18" s="47"/>
      <c r="E18" s="47">
        <v>1</v>
      </c>
      <c r="F18" s="47"/>
      <c r="G18" s="47"/>
      <c r="H18" s="82"/>
      <c r="I18" s="41">
        <f>IF($A18&lt;&gt;0,H18/H$10*100,"")</f>
        <v>0</v>
      </c>
      <c r="J18" s="47"/>
      <c r="K18" s="47"/>
      <c r="L18" s="41">
        <f>IF($A18&lt;&gt;0,K18/K$10*100,"")</f>
        <v>0</v>
      </c>
      <c r="M18" s="47"/>
      <c r="N18" s="47">
        <v>2</v>
      </c>
      <c r="O18" s="41">
        <f>IF(A18&lt;&gt;0,N18/$N$10*100,"")</f>
        <v>0.44943820224719105</v>
      </c>
      <c r="P18" s="47"/>
      <c r="Q18" s="47">
        <v>1</v>
      </c>
      <c r="R18" s="41">
        <f>IF($A18&lt;&gt;0,Q18/Q$10*100,"")</f>
        <v>0.16528925619834711</v>
      </c>
      <c r="S18" s="47"/>
      <c r="T18" s="47"/>
      <c r="U18" s="41">
        <f>IF(A18&lt;&gt;0,T18/$T$10*100,"")</f>
        <v>0</v>
      </c>
    </row>
    <row r="19" spans="1:21" hidden="1" x14ac:dyDescent="0.2">
      <c r="A19" s="40" t="s">
        <v>271</v>
      </c>
      <c r="B19" s="39"/>
      <c r="C19" s="41">
        <f>IF($A19&lt;&gt;0,B19/B$10*100,"")</f>
        <v>0</v>
      </c>
      <c r="D19" s="39"/>
      <c r="E19" s="39"/>
      <c r="F19" s="41">
        <f>IF($A19&lt;&gt;0,E19/E$10*100,"")</f>
        <v>0</v>
      </c>
      <c r="G19" s="39"/>
      <c r="I19" s="41">
        <f>IF($A19&lt;&gt;0,H19/H$10*100,"")</f>
        <v>0</v>
      </c>
      <c r="J19" s="39"/>
      <c r="K19" s="39"/>
      <c r="L19" s="41">
        <f>IF($A19&lt;&gt;0,K19/K$10*100,"")</f>
        <v>0</v>
      </c>
      <c r="M19" s="39"/>
      <c r="N19" s="39"/>
      <c r="O19" s="41">
        <f>IF(A19&lt;&gt;0,N19/$N$10*100,"")</f>
        <v>0</v>
      </c>
      <c r="P19" s="39"/>
      <c r="Q19" s="39"/>
      <c r="R19" s="41">
        <f>IF($A19&lt;&gt;0,Q19/Q$10*100,"")</f>
        <v>0</v>
      </c>
      <c r="S19" s="39"/>
      <c r="U19" s="41">
        <f>IF(A19&lt;&gt;0,T19/$T$10*100,"")</f>
        <v>0</v>
      </c>
    </row>
    <row r="20" spans="1:21" hidden="1" x14ac:dyDescent="0.2">
      <c r="A20" s="40" t="s">
        <v>270</v>
      </c>
      <c r="C20" s="41">
        <f>IF($A20&lt;&gt;0,B20/B$10*100,"")</f>
        <v>0</v>
      </c>
      <c r="F20" s="41">
        <f>IF($A20&lt;&gt;0,E20/E$10*100,"")</f>
        <v>0</v>
      </c>
      <c r="I20" s="41">
        <f>IF($A20&lt;&gt;0,H20/H$10*100,"")</f>
        <v>0</v>
      </c>
      <c r="K20" s="40"/>
      <c r="L20" s="41">
        <f>IF($A20&lt;&gt;0,K20/K$10*100,"")</f>
        <v>0</v>
      </c>
      <c r="O20" s="41">
        <f>IF(A20&lt;&gt;0,N20/$N$10*100,"")</f>
        <v>0</v>
      </c>
      <c r="R20" s="41">
        <f>IF($A20&lt;&gt;0,Q20/Q$10*100,"")</f>
        <v>0</v>
      </c>
      <c r="T20" s="40"/>
      <c r="U20" s="41">
        <f>IF(A20&lt;&gt;0,T20/$T$10*100,"")</f>
        <v>0</v>
      </c>
    </row>
    <row r="21" spans="1:21" x14ac:dyDescent="0.2">
      <c r="B21" s="48"/>
      <c r="C21" s="41" t="str">
        <f>IF($A21&lt;&gt;0,B21/B$10*100,"")</f>
        <v/>
      </c>
      <c r="E21" s="50"/>
      <c r="F21" s="41" t="str">
        <f>IF($A21&lt;&gt;0,E21/E$10*100,"")</f>
        <v/>
      </c>
      <c r="G21" s="41"/>
      <c r="H21" s="41"/>
      <c r="I21" s="41" t="str">
        <f>IF($A21&lt;&gt;0,H21/H$10*100,"")</f>
        <v/>
      </c>
      <c r="J21" s="41"/>
      <c r="K21" s="40"/>
      <c r="L21" s="41" t="str">
        <f>IF($A21&lt;&gt;0,K21/K$10*100,"")</f>
        <v/>
      </c>
      <c r="O21" s="41" t="str">
        <f>IF(A21&lt;&gt;0,N21/$N$10*100,"")</f>
        <v/>
      </c>
      <c r="R21" s="41" t="str">
        <f>IF($A21&lt;&gt;0,Q21/Q$10*100,"")</f>
        <v/>
      </c>
      <c r="T21" s="50"/>
      <c r="U21" s="41" t="str">
        <f>IF(A21&lt;&gt;0,T21/$T$10*100,"")</f>
        <v/>
      </c>
    </row>
    <row r="22" spans="1:21" x14ac:dyDescent="0.2">
      <c r="A22" s="40" t="s">
        <v>269</v>
      </c>
      <c r="B22" s="48">
        <f>SUM(B23:B25)</f>
        <v>31</v>
      </c>
      <c r="C22" s="41">
        <f>IF($A22&lt;&gt;0,B22/B$10*100,"")</f>
        <v>1.664876476906552</v>
      </c>
      <c r="E22" s="42">
        <f>SUM(E23:E25)</f>
        <v>14</v>
      </c>
      <c r="F22" s="41">
        <f>IF($A22&lt;&gt;0,E22/E$10*100,"")</f>
        <v>2.7722772277227725</v>
      </c>
      <c r="G22" s="41"/>
      <c r="H22" s="42">
        <f>SUM(H23:H25)</f>
        <v>1</v>
      </c>
      <c r="I22" s="41">
        <f>IF($A22&lt;&gt;0,H22/H$10*100,"")</f>
        <v>3.8461538461538463</v>
      </c>
      <c r="J22" s="41"/>
      <c r="K22" s="42">
        <f>SUM(K23:K25)</f>
        <v>0</v>
      </c>
      <c r="L22" s="41">
        <f>IF($A22&lt;&gt;0,K22/K$10*100,"")</f>
        <v>0</v>
      </c>
      <c r="N22" s="42">
        <f>SUM(N23:N25)</f>
        <v>3</v>
      </c>
      <c r="O22" s="41">
        <f>IF(A22&lt;&gt;0,N22/$N$10*100,"")</f>
        <v>0.6741573033707865</v>
      </c>
      <c r="Q22" s="42">
        <f>SUM(Q23:Q25)</f>
        <v>5</v>
      </c>
      <c r="R22" s="41">
        <f>IF($A22&lt;&gt;0,Q22/Q$10*100,"")</f>
        <v>0.82644628099173556</v>
      </c>
      <c r="T22" s="50">
        <f>SUM(T23:T25)</f>
        <v>2</v>
      </c>
      <c r="U22" s="41">
        <f>IF(A22&lt;&gt;0,T22/$T$10*100,"")</f>
        <v>7.4074074074074066</v>
      </c>
    </row>
    <row r="23" spans="1:21" x14ac:dyDescent="0.2">
      <c r="A23" s="40" t="s">
        <v>268</v>
      </c>
      <c r="B23" s="47">
        <v>11</v>
      </c>
      <c r="C23" s="41">
        <f>IF($A23&lt;&gt;0,B23/B$10*100,"")</f>
        <v>0.59076262083780884</v>
      </c>
      <c r="D23" s="47"/>
      <c r="E23" s="47">
        <v>2</v>
      </c>
      <c r="F23" s="47"/>
      <c r="G23" s="47"/>
      <c r="H23" s="47">
        <v>1</v>
      </c>
      <c r="I23" s="41">
        <f>IF($A23&lt;&gt;0,H23/H$10*100,"")</f>
        <v>3.8461538461538463</v>
      </c>
      <c r="J23" s="47"/>
      <c r="K23" s="47">
        <v>0</v>
      </c>
      <c r="L23" s="41">
        <f>IF($A23&lt;&gt;0,K23/K$10*100,"")</f>
        <v>0</v>
      </c>
      <c r="M23" s="47"/>
      <c r="N23" s="47">
        <v>2</v>
      </c>
      <c r="O23" s="41">
        <f>IF(A23&lt;&gt;0,N23/$N$10*100,"")</f>
        <v>0.44943820224719105</v>
      </c>
      <c r="P23" s="47"/>
      <c r="Q23" s="47">
        <v>3</v>
      </c>
      <c r="R23" s="41">
        <f>IF($A23&lt;&gt;0,Q23/Q$10*100,"")</f>
        <v>0.49586776859504134</v>
      </c>
      <c r="S23" s="47"/>
      <c r="T23" s="47">
        <v>2</v>
      </c>
      <c r="U23" s="41">
        <f>IF(A23&lt;&gt;0,T23/$T$10*100,"")</f>
        <v>7.4074074074074066</v>
      </c>
    </row>
    <row r="24" spans="1:21" ht="12.6" hidden="1" customHeight="1" x14ac:dyDescent="0.2">
      <c r="A24" s="40" t="s">
        <v>267</v>
      </c>
      <c r="B24" s="47"/>
      <c r="C24" s="41">
        <f>IF($A24&lt;&gt;0,B24/B$10*100,"")</f>
        <v>0</v>
      </c>
      <c r="D24" s="47"/>
      <c r="E24" s="47"/>
      <c r="F24" s="47"/>
      <c r="G24" s="47"/>
      <c r="H24" s="47"/>
      <c r="I24" s="41">
        <f>IF($A24&lt;&gt;0,H24/H$10*100,"")</f>
        <v>0</v>
      </c>
      <c r="J24" s="47"/>
      <c r="K24" s="47"/>
      <c r="L24" s="41">
        <f>IF($A24&lt;&gt;0,K24/K$10*100,"")</f>
        <v>0</v>
      </c>
      <c r="M24" s="47"/>
      <c r="N24" s="47"/>
      <c r="O24" s="41">
        <f>IF(A24&lt;&gt;0,N24/$N$10*100,"")</f>
        <v>0</v>
      </c>
      <c r="P24" s="47"/>
      <c r="Q24" s="47"/>
      <c r="R24" s="41">
        <f>IF($A24&lt;&gt;0,Q24/Q$10*100,"")</f>
        <v>0</v>
      </c>
      <c r="S24" s="47"/>
      <c r="T24" s="47"/>
      <c r="U24" s="41">
        <f>IF(A24&lt;&gt;0,T24/$T$10*100,"")</f>
        <v>0</v>
      </c>
    </row>
    <row r="25" spans="1:21" x14ac:dyDescent="0.2">
      <c r="A25" s="40" t="s">
        <v>266</v>
      </c>
      <c r="B25" s="47">
        <v>20</v>
      </c>
      <c r="C25" s="41">
        <f>IF($A25&lt;&gt;0,B25/B$10*100,"")</f>
        <v>1.0741138560687433</v>
      </c>
      <c r="D25" s="47"/>
      <c r="E25" s="47">
        <v>12</v>
      </c>
      <c r="F25" s="47"/>
      <c r="G25" s="47"/>
      <c r="H25" s="47">
        <v>0</v>
      </c>
      <c r="I25" s="41">
        <f>IF($A25&lt;&gt;0,H25/H$10*100,"")</f>
        <v>0</v>
      </c>
      <c r="J25" s="47"/>
      <c r="K25" s="47">
        <v>0</v>
      </c>
      <c r="L25" s="41">
        <f>IF($A25&lt;&gt;0,K25/K$10*100,"")</f>
        <v>0</v>
      </c>
      <c r="M25" s="47"/>
      <c r="N25" s="47">
        <v>1</v>
      </c>
      <c r="O25" s="41">
        <f>IF(A25&lt;&gt;0,N25/$N$10*100,"")</f>
        <v>0.22471910112359553</v>
      </c>
      <c r="P25" s="47"/>
      <c r="Q25" s="47">
        <v>2</v>
      </c>
      <c r="R25" s="41">
        <f>IF($A25&lt;&gt;0,Q25/Q$10*100,"")</f>
        <v>0.33057851239669422</v>
      </c>
      <c r="S25" s="47"/>
      <c r="T25" s="47">
        <v>0</v>
      </c>
      <c r="U25" s="41">
        <f>IF(A25&lt;&gt;0,T25/$T$10*100,"")</f>
        <v>0</v>
      </c>
    </row>
    <row r="26" spans="1:21" x14ac:dyDescent="0.2">
      <c r="B26" s="48"/>
      <c r="C26" s="41" t="str">
        <f>IF($A26&lt;&gt;0,B26/B$10*100,"")</f>
        <v/>
      </c>
      <c r="E26" s="50"/>
      <c r="F26" s="41" t="str">
        <f>IF($A26&lt;&gt;0,E26/E$10*100,"")</f>
        <v/>
      </c>
      <c r="G26" s="41"/>
      <c r="H26" s="41"/>
      <c r="I26" s="41" t="str">
        <f>IF($A26&lt;&gt;0,H26/H$10*100,"")</f>
        <v/>
      </c>
      <c r="J26" s="41"/>
      <c r="K26" s="40"/>
      <c r="L26" s="41" t="str">
        <f>IF($A26&lt;&gt;0,K26/K$10*100,"")</f>
        <v/>
      </c>
      <c r="O26" s="41" t="str">
        <f>IF(A26&lt;&gt;0,N26/$N$10*100,"")</f>
        <v/>
      </c>
      <c r="Q26" s="39"/>
      <c r="R26" s="41" t="str">
        <f>IF($A26&lt;&gt;0,Q26/Q$10*100,"")</f>
        <v/>
      </c>
      <c r="T26" s="50"/>
      <c r="U26" s="41" t="str">
        <f>IF(A26&lt;&gt;0,T26/$T$10*100,"")</f>
        <v/>
      </c>
    </row>
    <row r="27" spans="1:21" x14ac:dyDescent="0.2">
      <c r="A27" s="49" t="s">
        <v>265</v>
      </c>
      <c r="B27" s="48">
        <f>SUM(B28)</f>
        <v>98</v>
      </c>
      <c r="C27" s="41">
        <f>IF($A27&lt;&gt;0,B27/B$10*100,"")</f>
        <v>5.2631578947368416</v>
      </c>
      <c r="D27" s="49"/>
      <c r="E27" s="50">
        <f>SUM(E28)</f>
        <v>34</v>
      </c>
      <c r="F27" s="41">
        <f>IF($A27&lt;&gt;0,E27/E$10*100,"")</f>
        <v>6.7326732673267333</v>
      </c>
      <c r="G27" s="41"/>
      <c r="H27" s="50">
        <f>SUM(H28)</f>
        <v>2</v>
      </c>
      <c r="I27" s="41">
        <f>IF($A27&lt;&gt;0,H27/H$10*100,"")</f>
        <v>7.6923076923076925</v>
      </c>
      <c r="J27" s="41"/>
      <c r="K27" s="80">
        <f>SUM(K28)</f>
        <v>11</v>
      </c>
      <c r="L27" s="41">
        <f>IF($A27&lt;&gt;0,K27/K$10*100,"")</f>
        <v>27.500000000000004</v>
      </c>
      <c r="N27" s="40">
        <f>SUM(N28)</f>
        <v>22</v>
      </c>
      <c r="O27" s="41">
        <f>IF(A27&lt;&gt;0,N27/$N$10*100,"")</f>
        <v>4.9438202247191008</v>
      </c>
      <c r="Q27" s="40">
        <f>SUM(Q28)</f>
        <v>23</v>
      </c>
      <c r="R27" s="41">
        <f>IF($A27&lt;&gt;0,Q27/Q$10*100,"")</f>
        <v>3.8016528925619832</v>
      </c>
      <c r="T27" s="40">
        <f>SUM(T28)</f>
        <v>1</v>
      </c>
      <c r="U27" s="41">
        <f>IF(A27&lt;&gt;0,T27/$T$10*100,"")</f>
        <v>3.7037037037037033</v>
      </c>
    </row>
    <row r="28" spans="1:21" x14ac:dyDescent="0.2">
      <c r="A28" s="40" t="s">
        <v>264</v>
      </c>
      <c r="B28" s="48">
        <f>SUM(B29:B33)</f>
        <v>98</v>
      </c>
      <c r="C28" s="41">
        <f>IF($A28&lt;&gt;0,B28/B$10*100,"")</f>
        <v>5.2631578947368416</v>
      </c>
      <c r="E28" s="50">
        <f>SUM(E29:E33)</f>
        <v>34</v>
      </c>
      <c r="F28" s="41">
        <f>IF($A28&lt;&gt;0,E28/E$10*100,"")</f>
        <v>6.7326732673267333</v>
      </c>
      <c r="G28" s="41"/>
      <c r="H28" s="50">
        <f>SUM(H29:H33)</f>
        <v>2</v>
      </c>
      <c r="I28" s="41">
        <f>IF($A28&lt;&gt;0,H28/H$10*100,"")</f>
        <v>7.6923076923076925</v>
      </c>
      <c r="J28" s="41"/>
      <c r="K28" s="40">
        <f>SUM(K29:K33)</f>
        <v>11</v>
      </c>
      <c r="L28" s="41">
        <f>IF($A28&lt;&gt;0,K28/K$10*100,"")</f>
        <v>27.500000000000004</v>
      </c>
      <c r="N28" s="40">
        <f>SUM(N29:N33)</f>
        <v>22</v>
      </c>
      <c r="O28" s="41">
        <f>IF(A28&lt;&gt;0,N28/$N$10*100,"")</f>
        <v>4.9438202247191008</v>
      </c>
      <c r="Q28" s="40">
        <f>SUM(Q29:Q33)</f>
        <v>23</v>
      </c>
      <c r="R28" s="41">
        <f>IF($A28&lt;&gt;0,Q28/Q$10*100,"")</f>
        <v>3.8016528925619832</v>
      </c>
      <c r="T28" s="50">
        <f>SUM(T29:T33)</f>
        <v>1</v>
      </c>
      <c r="U28" s="41">
        <f>IF(A28&lt;&gt;0,T28/$T$10*100,"")</f>
        <v>3.7037037037037033</v>
      </c>
    </row>
    <row r="29" spans="1:21" x14ac:dyDescent="0.2">
      <c r="A29" s="40" t="s">
        <v>263</v>
      </c>
      <c r="B29" s="47">
        <v>57</v>
      </c>
      <c r="C29" s="41">
        <f>IF($A29&lt;&gt;0,B29/B$10*100,"")</f>
        <v>3.0612244897959182</v>
      </c>
      <c r="D29" s="47"/>
      <c r="E29" s="47">
        <v>23</v>
      </c>
      <c r="F29" s="47"/>
      <c r="G29" s="47"/>
      <c r="H29" s="47">
        <v>2</v>
      </c>
      <c r="I29" s="41">
        <f>IF($A29&lt;&gt;0,H29/H$10*100,"")</f>
        <v>7.6923076923076925</v>
      </c>
      <c r="J29" s="47"/>
      <c r="K29" s="47">
        <v>5</v>
      </c>
      <c r="L29" s="41">
        <f>IF($A29&lt;&gt;0,K29/K$10*100,"")</f>
        <v>12.5</v>
      </c>
      <c r="M29" s="47"/>
      <c r="N29" s="47">
        <v>16</v>
      </c>
      <c r="O29" s="41">
        <f>IF(A29&lt;&gt;0,N29/$N$10*100,"")</f>
        <v>3.5955056179775284</v>
      </c>
      <c r="P29" s="47"/>
      <c r="Q29" s="47">
        <v>9</v>
      </c>
      <c r="R29" s="41">
        <f>IF($A29&lt;&gt;0,Q29/Q$10*100,"")</f>
        <v>1.4876033057851239</v>
      </c>
      <c r="S29" s="47"/>
      <c r="T29" s="47">
        <v>1</v>
      </c>
      <c r="U29" s="41">
        <f>IF(A29&lt;&gt;0,T29/$T$10*100,"")</f>
        <v>3.7037037037037033</v>
      </c>
    </row>
    <row r="30" spans="1:21" x14ac:dyDescent="0.2">
      <c r="A30" s="40" t="s">
        <v>262</v>
      </c>
      <c r="B30" s="47">
        <v>6</v>
      </c>
      <c r="C30" s="41">
        <f>IF($A30&lt;&gt;0,B30/B$10*100,"")</f>
        <v>0.32223415682062301</v>
      </c>
      <c r="D30" s="47"/>
      <c r="E30" s="47">
        <v>2</v>
      </c>
      <c r="F30" s="47"/>
      <c r="G30" s="47"/>
      <c r="H30" s="47"/>
      <c r="I30" s="41">
        <f>IF($A30&lt;&gt;0,H30/H$10*100,"")</f>
        <v>0</v>
      </c>
      <c r="J30" s="47"/>
      <c r="K30" s="47">
        <v>2</v>
      </c>
      <c r="L30" s="41">
        <f>IF($A30&lt;&gt;0,K30/K$10*100,"")</f>
        <v>5</v>
      </c>
      <c r="M30" s="47"/>
      <c r="N30" s="47">
        <v>1</v>
      </c>
      <c r="O30" s="41">
        <f>IF(A30&lt;&gt;0,N30/$N$10*100,"")</f>
        <v>0.22471910112359553</v>
      </c>
      <c r="P30" s="47"/>
      <c r="Q30" s="47">
        <v>1</v>
      </c>
      <c r="R30" s="41">
        <f>IF($A30&lt;&gt;0,Q30/Q$10*100,"")</f>
        <v>0.16528925619834711</v>
      </c>
      <c r="S30" s="47"/>
      <c r="T30" s="47"/>
      <c r="U30" s="41">
        <f>IF(A30&lt;&gt;0,T30/$T$10*100,"")</f>
        <v>0</v>
      </c>
    </row>
    <row r="31" spans="1:21" x14ac:dyDescent="0.2">
      <c r="A31" s="40" t="s">
        <v>261</v>
      </c>
      <c r="B31" s="47">
        <v>16</v>
      </c>
      <c r="C31" s="41">
        <f>IF($A31&lt;&gt;0,B31/B$10*100,"")</f>
        <v>0.85929108485499461</v>
      </c>
      <c r="D31" s="47"/>
      <c r="E31" s="47"/>
      <c r="F31" s="47"/>
      <c r="G31" s="47"/>
      <c r="H31" s="47"/>
      <c r="I31" s="41">
        <f>IF($A31&lt;&gt;0,H31/H$10*100,"")</f>
        <v>0</v>
      </c>
      <c r="J31" s="47"/>
      <c r="K31" s="47">
        <v>4</v>
      </c>
      <c r="L31" s="41">
        <f>IF($A31&lt;&gt;0,K31/K$10*100,"")</f>
        <v>10</v>
      </c>
      <c r="M31" s="47"/>
      <c r="N31" s="47">
        <v>1</v>
      </c>
      <c r="O31" s="41">
        <f>IF(A31&lt;&gt;0,N31/$N$10*100,"")</f>
        <v>0.22471910112359553</v>
      </c>
      <c r="P31" s="47"/>
      <c r="Q31" s="47">
        <v>10</v>
      </c>
      <c r="R31" s="41">
        <f>IF($A31&lt;&gt;0,Q31/Q$10*100,"")</f>
        <v>1.6528925619834711</v>
      </c>
      <c r="S31" s="47"/>
      <c r="T31" s="47"/>
      <c r="U31" s="41">
        <f>IF(A31&lt;&gt;0,T31/$T$10*100,"")</f>
        <v>0</v>
      </c>
    </row>
    <row r="32" spans="1:21" ht="12.6" hidden="1" customHeight="1" x14ac:dyDescent="0.2">
      <c r="A32" s="40" t="s">
        <v>260</v>
      </c>
      <c r="B32" s="47"/>
      <c r="C32" s="41">
        <f>IF($A32&lt;&gt;0,B32/B$10*100,"")</f>
        <v>0</v>
      </c>
      <c r="D32" s="47"/>
      <c r="E32" s="47"/>
      <c r="F32" s="47"/>
      <c r="G32" s="47"/>
      <c r="H32" s="47"/>
      <c r="I32" s="41">
        <f>IF($A32&lt;&gt;0,H32/H$10*100,"")</f>
        <v>0</v>
      </c>
      <c r="J32" s="47"/>
      <c r="K32" s="47"/>
      <c r="L32" s="41">
        <f>IF($A32&lt;&gt;0,K32/K$10*100,"")</f>
        <v>0</v>
      </c>
      <c r="M32" s="47"/>
      <c r="N32" s="47">
        <v>1</v>
      </c>
      <c r="O32" s="41">
        <f>IF(A32&lt;&gt;0,N32/$N$10*100,"")</f>
        <v>0.22471910112359553</v>
      </c>
      <c r="P32" s="47"/>
      <c r="Q32" s="47"/>
      <c r="R32" s="41">
        <f>IF($A32&lt;&gt;0,Q32/Q$10*100,"")</f>
        <v>0</v>
      </c>
      <c r="S32" s="47"/>
      <c r="T32" s="47"/>
      <c r="U32" s="41">
        <f>IF(A32&lt;&gt;0,T32/$T$10*100,"")</f>
        <v>0</v>
      </c>
    </row>
    <row r="33" spans="1:21" x14ac:dyDescent="0.2">
      <c r="A33" s="40" t="s">
        <v>259</v>
      </c>
      <c r="B33" s="47">
        <v>19</v>
      </c>
      <c r="C33" s="41">
        <f>IF($A33&lt;&gt;0,B33/B$10*100,"")</f>
        <v>1.0204081632653061</v>
      </c>
      <c r="D33" s="47"/>
      <c r="E33" s="47">
        <v>9</v>
      </c>
      <c r="F33" s="47"/>
      <c r="G33" s="47"/>
      <c r="H33" s="47"/>
      <c r="I33" s="41">
        <f>IF($A33&lt;&gt;0,H33/H$10*100,"")</f>
        <v>0</v>
      </c>
      <c r="J33" s="47"/>
      <c r="K33" s="47"/>
      <c r="L33" s="41">
        <f>IF($A33&lt;&gt;0,K33/K$10*100,"")</f>
        <v>0</v>
      </c>
      <c r="M33" s="47"/>
      <c r="N33" s="47">
        <v>3</v>
      </c>
      <c r="O33" s="41">
        <f>IF(A33&lt;&gt;0,N33/$N$10*100,"")</f>
        <v>0.6741573033707865</v>
      </c>
      <c r="P33" s="47"/>
      <c r="Q33" s="47">
        <v>3</v>
      </c>
      <c r="R33" s="41">
        <f>IF($A33&lt;&gt;0,Q33/Q$10*100,"")</f>
        <v>0.49586776859504134</v>
      </c>
      <c r="S33" s="47"/>
      <c r="T33" s="47"/>
      <c r="U33" s="41">
        <f>IF(A33&lt;&gt;0,T33/$T$10*100,"")</f>
        <v>0</v>
      </c>
    </row>
    <row r="34" spans="1:21" x14ac:dyDescent="0.2">
      <c r="B34" s="48"/>
      <c r="C34" s="41" t="str">
        <f>IF($A34&lt;&gt;0,B34/B$10*100,"")</f>
        <v/>
      </c>
      <c r="E34" s="50"/>
      <c r="F34" s="41" t="str">
        <f>IF($A34&lt;&gt;0,E34/E$10*100,"")</f>
        <v/>
      </c>
      <c r="G34" s="41"/>
      <c r="H34" s="41"/>
      <c r="I34" s="41" t="str">
        <f>IF($A34&lt;&gt;0,H34/H$10*100,"")</f>
        <v/>
      </c>
      <c r="J34" s="41"/>
      <c r="K34" s="40"/>
      <c r="L34" s="41" t="str">
        <f>IF($A34&lt;&gt;0,K34/K$10*100,"")</f>
        <v/>
      </c>
      <c r="O34" s="41" t="str">
        <f>IF(A34&lt;&gt;0,N34/$N$10*100,"")</f>
        <v/>
      </c>
      <c r="Q34" s="39"/>
      <c r="R34" s="41" t="str">
        <f>IF($A34&lt;&gt;0,Q34/Q$10*100,"")</f>
        <v/>
      </c>
      <c r="T34" s="50"/>
      <c r="U34" s="41" t="str">
        <f>IF(A34&lt;&gt;0,T34/$T$10*100,"")</f>
        <v/>
      </c>
    </row>
    <row r="35" spans="1:21" x14ac:dyDescent="0.2">
      <c r="A35" s="49" t="s">
        <v>258</v>
      </c>
      <c r="B35" s="48">
        <f>SUM(B36+B42+B44+B55)</f>
        <v>84</v>
      </c>
      <c r="C35" s="41">
        <f>IF($A35&lt;&gt;0,B35/B$10*100,"")</f>
        <v>4.5112781954887211</v>
      </c>
      <c r="D35" s="49"/>
      <c r="E35" s="50">
        <f>SUM(E36+E42+E44+E55)</f>
        <v>26</v>
      </c>
      <c r="F35" s="41">
        <f>IF($A35&lt;&gt;0,E35/E$10*100,"")</f>
        <v>5.1485148514851486</v>
      </c>
      <c r="G35" s="41"/>
      <c r="H35" s="50">
        <f>SUM(H36+H42+H44+H55)</f>
        <v>0</v>
      </c>
      <c r="I35" s="41">
        <f>IF($A35&lt;&gt;0,H35/H$10*100,"")</f>
        <v>0</v>
      </c>
      <c r="J35" s="41"/>
      <c r="K35" s="50">
        <f>SUM(K36+K42+K44+K55)</f>
        <v>2</v>
      </c>
      <c r="L35" s="41">
        <f>IF($A35&lt;&gt;0,K35/K$10*100,"")</f>
        <v>5</v>
      </c>
      <c r="N35" s="50">
        <f>SUM(N36+N42+N44+N55)</f>
        <v>38</v>
      </c>
      <c r="O35" s="41">
        <f>IF(A35&lt;&gt;0,N35/$N$10*100,"")</f>
        <v>8.5393258426966288</v>
      </c>
      <c r="Q35" s="50">
        <f>SUM(Q36+Q42+Q44+Q55)</f>
        <v>27</v>
      </c>
      <c r="R35" s="41">
        <f>IF($A35&lt;&gt;0,Q35/Q$10*100,"")</f>
        <v>4.4628099173553721</v>
      </c>
      <c r="T35" s="50">
        <f>SUM(T36+T42+T44+T55)</f>
        <v>3</v>
      </c>
      <c r="U35" s="41">
        <f>IF(A35&lt;&gt;0,T35/$T$10*100,"")</f>
        <v>11.111111111111111</v>
      </c>
    </row>
    <row r="36" spans="1:21" x14ac:dyDescent="0.2">
      <c r="A36" s="40" t="s">
        <v>257</v>
      </c>
      <c r="B36" s="48">
        <f>SUM(B38:B41)</f>
        <v>28</v>
      </c>
      <c r="C36" s="41">
        <f>IF($A36&lt;&gt;0,B36/B$10*100,"")</f>
        <v>1.5037593984962405</v>
      </c>
      <c r="E36" s="50">
        <f>SUM(E38:E41)</f>
        <v>9</v>
      </c>
      <c r="F36" s="41">
        <f>IF($A36&lt;&gt;0,E36/E$10*100,"")</f>
        <v>1.782178217821782</v>
      </c>
      <c r="G36" s="41"/>
      <c r="H36" s="50">
        <f>SUM(H38:H41)</f>
        <v>0</v>
      </c>
      <c r="I36" s="41">
        <f>IF($A36&lt;&gt;0,H36/H$10*100,"")</f>
        <v>0</v>
      </c>
      <c r="J36" s="41"/>
      <c r="K36" s="40">
        <f>SUM(K38:K41)</f>
        <v>1</v>
      </c>
      <c r="L36" s="41">
        <f>IF($A36&lt;&gt;0,K36/K$10*100,"")</f>
        <v>2.5</v>
      </c>
      <c r="N36" s="40">
        <f>SUM(N38:N41)</f>
        <v>14</v>
      </c>
      <c r="O36" s="41">
        <f>IF(A36&lt;&gt;0,N36/$N$10*100,"")</f>
        <v>3.1460674157303372</v>
      </c>
      <c r="Q36" s="40">
        <f>SUM(Q38:Q41)</f>
        <v>8</v>
      </c>
      <c r="R36" s="41">
        <f>IF($A36&lt;&gt;0,Q36/Q$10*100,"")</f>
        <v>1.3223140495867769</v>
      </c>
      <c r="T36" s="50">
        <f>SUM(T38:T41)</f>
        <v>1</v>
      </c>
      <c r="U36" s="41">
        <f>IF(A36&lt;&gt;0,T36/$T$10*100,"")</f>
        <v>3.7037037037037033</v>
      </c>
    </row>
    <row r="37" spans="1:21" ht="12.6" hidden="1" customHeight="1" x14ac:dyDescent="0.2">
      <c r="A37" s="40" t="s">
        <v>256</v>
      </c>
      <c r="B37" s="48"/>
      <c r="C37" s="41">
        <f>IF($A37&lt;&gt;0,B37/B$10*100,"")</f>
        <v>0</v>
      </c>
      <c r="E37" s="50"/>
      <c r="F37" s="41">
        <f>IF($A37&lt;&gt;0,E37/E$10*100,"")</f>
        <v>0</v>
      </c>
      <c r="G37" s="41"/>
      <c r="H37" s="41"/>
      <c r="I37" s="41">
        <f>IF($A37&lt;&gt;0,H37/H$10*100,"")</f>
        <v>0</v>
      </c>
      <c r="J37" s="41"/>
      <c r="K37" s="40"/>
      <c r="L37" s="41">
        <f>IF($A37&lt;&gt;0,K37/K$10*100,"")</f>
        <v>0</v>
      </c>
      <c r="O37" s="41">
        <f>IF(A37&lt;&gt;0,N37/$N$10*100,"")</f>
        <v>0</v>
      </c>
      <c r="R37" s="41">
        <f>IF($A37&lt;&gt;0,Q37/Q$10*100,"")</f>
        <v>0</v>
      </c>
      <c r="T37" s="50"/>
      <c r="U37" s="41">
        <f>IF(A37&lt;&gt;0,T37/$T$10*100,"")</f>
        <v>0</v>
      </c>
    </row>
    <row r="38" spans="1:21" x14ac:dyDescent="0.2">
      <c r="A38" s="40" t="s">
        <v>255</v>
      </c>
      <c r="B38" s="47">
        <v>7</v>
      </c>
      <c r="C38" s="41">
        <f>IF($A38&lt;&gt;0,B38/B$10*100,"")</f>
        <v>0.37593984962406013</v>
      </c>
      <c r="D38" s="47"/>
      <c r="E38" s="47">
        <v>2</v>
      </c>
      <c r="F38" s="47"/>
      <c r="G38" s="47"/>
      <c r="H38" s="47"/>
      <c r="I38" s="41">
        <f>IF($A38&lt;&gt;0,H38/H$10*100,"")</f>
        <v>0</v>
      </c>
      <c r="J38" s="47"/>
      <c r="K38" s="47"/>
      <c r="L38" s="41">
        <f>IF($A38&lt;&gt;0,K38/K$10*100,"")</f>
        <v>0</v>
      </c>
      <c r="M38" s="47"/>
      <c r="N38" s="47"/>
      <c r="O38" s="41">
        <f>IF(A38&lt;&gt;0,N38/$N$10*100,"")</f>
        <v>0</v>
      </c>
      <c r="P38" s="47"/>
      <c r="Q38" s="47">
        <v>3</v>
      </c>
      <c r="R38" s="41">
        <f>IF($A38&lt;&gt;0,Q38/Q$10*100,"")</f>
        <v>0.49586776859504134</v>
      </c>
      <c r="S38" s="47"/>
      <c r="T38" s="47"/>
      <c r="U38" s="41">
        <f>IF(A38&lt;&gt;0,T38/$T$10*100,"")</f>
        <v>0</v>
      </c>
    </row>
    <row r="39" spans="1:21" x14ac:dyDescent="0.2">
      <c r="A39" s="40" t="s">
        <v>254</v>
      </c>
      <c r="B39" s="47">
        <v>4</v>
      </c>
      <c r="C39" s="41">
        <f>IF($A39&lt;&gt;0,B39/B$10*100,"")</f>
        <v>0.21482277121374865</v>
      </c>
      <c r="D39" s="47"/>
      <c r="E39" s="47">
        <v>1</v>
      </c>
      <c r="F39" s="47"/>
      <c r="G39" s="47"/>
      <c r="H39" s="47"/>
      <c r="I39" s="41">
        <f>IF($A39&lt;&gt;0,H39/H$10*100,"")</f>
        <v>0</v>
      </c>
      <c r="J39" s="47"/>
      <c r="K39" s="47">
        <v>1</v>
      </c>
      <c r="L39" s="41">
        <f>IF($A39&lt;&gt;0,K39/K$10*100,"")</f>
        <v>2.5</v>
      </c>
      <c r="M39" s="47"/>
      <c r="N39" s="47">
        <v>7</v>
      </c>
      <c r="O39" s="41">
        <f>IF(A39&lt;&gt;0,N39/$N$10*100,"")</f>
        <v>1.5730337078651686</v>
      </c>
      <c r="P39" s="47"/>
      <c r="Q39" s="47">
        <v>2</v>
      </c>
      <c r="R39" s="41">
        <f>IF($A39&lt;&gt;0,Q39/Q$10*100,"")</f>
        <v>0.33057851239669422</v>
      </c>
      <c r="S39" s="47"/>
      <c r="T39" s="47"/>
      <c r="U39" s="41">
        <f>IF(A39&lt;&gt;0,T39/$T$10*100,"")</f>
        <v>0</v>
      </c>
    </row>
    <row r="40" spans="1:21" x14ac:dyDescent="0.2">
      <c r="A40" s="40" t="s">
        <v>253</v>
      </c>
      <c r="B40" s="47">
        <v>16</v>
      </c>
      <c r="C40" s="41">
        <f>IF($A40&lt;&gt;0,B40/B$10*100,"")</f>
        <v>0.85929108485499461</v>
      </c>
      <c r="D40" s="47"/>
      <c r="E40" s="47">
        <v>6</v>
      </c>
      <c r="F40" s="47"/>
      <c r="G40" s="47"/>
      <c r="H40" s="47"/>
      <c r="I40" s="41">
        <f>IF($A40&lt;&gt;0,H40/H$10*100,"")</f>
        <v>0</v>
      </c>
      <c r="J40" s="47"/>
      <c r="K40" s="47"/>
      <c r="L40" s="41">
        <f>IF($A40&lt;&gt;0,K40/K$10*100,"")</f>
        <v>0</v>
      </c>
      <c r="M40" s="47"/>
      <c r="N40" s="47">
        <v>7</v>
      </c>
      <c r="O40" s="41">
        <f>IF(A40&lt;&gt;0,N40/$N$10*100,"")</f>
        <v>1.5730337078651686</v>
      </c>
      <c r="P40" s="47"/>
      <c r="Q40" s="47">
        <v>3</v>
      </c>
      <c r="R40" s="41">
        <f>IF($A40&lt;&gt;0,Q40/Q$10*100,"")</f>
        <v>0.49586776859504134</v>
      </c>
      <c r="S40" s="47"/>
      <c r="T40" s="47">
        <v>1</v>
      </c>
      <c r="U40" s="41">
        <f>IF(A40&lt;&gt;0,T40/$T$10*100,"")</f>
        <v>3.7037037037037033</v>
      </c>
    </row>
    <row r="41" spans="1:21" x14ac:dyDescent="0.2">
      <c r="A41" s="40" t="s">
        <v>252</v>
      </c>
      <c r="B41" s="47">
        <v>1</v>
      </c>
      <c r="C41" s="41">
        <f>IF($A41&lt;&gt;0,B41/B$10*100,"")</f>
        <v>5.3705692803437163E-2</v>
      </c>
      <c r="D41" s="47"/>
      <c r="E41" s="47"/>
      <c r="F41" s="47"/>
      <c r="G41" s="47"/>
      <c r="H41" s="47"/>
      <c r="I41" s="41">
        <f>IF($A41&lt;&gt;0,H41/H$10*100,"")</f>
        <v>0</v>
      </c>
      <c r="J41" s="47"/>
      <c r="K41" s="47"/>
      <c r="L41" s="41">
        <f>IF($A41&lt;&gt;0,K41/K$10*100,"")</f>
        <v>0</v>
      </c>
      <c r="M41" s="47"/>
      <c r="N41" s="47"/>
      <c r="O41" s="41">
        <f>IF(A41&lt;&gt;0,N41/$N$10*100,"")</f>
        <v>0</v>
      </c>
      <c r="P41" s="47"/>
      <c r="Q41" s="47"/>
      <c r="R41" s="41">
        <f>IF($A41&lt;&gt;0,Q41/Q$10*100,"")</f>
        <v>0</v>
      </c>
      <c r="S41" s="47"/>
      <c r="T41" s="47"/>
      <c r="U41" s="41">
        <f>IF(A41&lt;&gt;0,T41/$T$10*100,"")</f>
        <v>0</v>
      </c>
    </row>
    <row r="42" spans="1:21" ht="12.6" hidden="1" customHeight="1" x14ac:dyDescent="0.2">
      <c r="A42" s="40" t="s">
        <v>251</v>
      </c>
      <c r="B42" s="81"/>
      <c r="C42" s="41">
        <f>IF($A42&lt;&gt;0,B42/B$10*100,"")</f>
        <v>0</v>
      </c>
      <c r="D42" s="81"/>
      <c r="E42" s="81"/>
      <c r="F42" s="41">
        <f>IF($A42&lt;&gt;0,E42/E$10*100,"")</f>
        <v>0</v>
      </c>
      <c r="G42" s="81"/>
      <c r="H42" s="81"/>
      <c r="I42" s="41">
        <f>IF($A42&lt;&gt;0,H42/H$10*100,"")</f>
        <v>0</v>
      </c>
      <c r="J42" s="81"/>
      <c r="K42" s="81"/>
      <c r="L42" s="41">
        <f>IF($A42&lt;&gt;0,K42/K$10*100,"")</f>
        <v>0</v>
      </c>
      <c r="M42" s="81"/>
      <c r="N42" s="81"/>
      <c r="O42" s="41">
        <f>IF(A42&lt;&gt;0,N42/$N$10*100,"")</f>
        <v>0</v>
      </c>
      <c r="P42" s="81"/>
      <c r="Q42" s="81"/>
      <c r="R42" s="41">
        <f>IF($A42&lt;&gt;0,Q42/Q$10*100,"")</f>
        <v>0</v>
      </c>
      <c r="S42" s="81"/>
      <c r="T42" s="81"/>
      <c r="U42" s="41">
        <f>IF(A42&lt;&gt;0,T42/$T$10*100,"")</f>
        <v>0</v>
      </c>
    </row>
    <row r="43" spans="1:21" x14ac:dyDescent="0.2">
      <c r="B43" s="48"/>
      <c r="C43" s="41" t="str">
        <f>IF($A43&lt;&gt;0,B43/B$10*100,"")</f>
        <v/>
      </c>
      <c r="E43" s="50"/>
      <c r="F43" s="41" t="str">
        <f>IF($A43&lt;&gt;0,E43/E$10*100,"")</f>
        <v/>
      </c>
      <c r="G43" s="41"/>
      <c r="H43" s="41"/>
      <c r="I43" s="41" t="str">
        <f>IF($A43&lt;&gt;0,H43/H$10*100,"")</f>
        <v/>
      </c>
      <c r="J43" s="41"/>
      <c r="K43" s="40"/>
      <c r="L43" s="41" t="str">
        <f>IF($A43&lt;&gt;0,K43/K$10*100,"")</f>
        <v/>
      </c>
      <c r="O43" s="41" t="str">
        <f>IF(A43&lt;&gt;0,N43/$N$10*100,"")</f>
        <v/>
      </c>
      <c r="Q43" s="39"/>
      <c r="R43" s="41" t="str">
        <f>IF($A43&lt;&gt;0,Q43/Q$10*100,"")</f>
        <v/>
      </c>
      <c r="T43" s="50"/>
      <c r="U43" s="41" t="str">
        <f>IF(A43&lt;&gt;0,T43/$T$10*100,"")</f>
        <v/>
      </c>
    </row>
    <row r="44" spans="1:21" x14ac:dyDescent="0.2">
      <c r="A44" s="40" t="s">
        <v>250</v>
      </c>
      <c r="B44" s="48">
        <f>SUM(B45:B53)</f>
        <v>45</v>
      </c>
      <c r="C44" s="41">
        <f>IF($A44&lt;&gt;0,B44/B$10*100,"")</f>
        <v>2.4167561761546725</v>
      </c>
      <c r="E44" s="50">
        <f>SUM(E45:E53)</f>
        <v>14</v>
      </c>
      <c r="F44" s="41">
        <f>IF($A44&lt;&gt;0,E44/E$10*100,"")</f>
        <v>2.7722772277227725</v>
      </c>
      <c r="G44" s="41"/>
      <c r="H44" s="50">
        <f>SUM(H45:H53)</f>
        <v>0</v>
      </c>
      <c r="I44" s="41">
        <f>IF($A44&lt;&gt;0,H44/H$10*100,"")</f>
        <v>0</v>
      </c>
      <c r="J44" s="41"/>
      <c r="K44" s="80">
        <f>SUM(K45:K53)</f>
        <v>1</v>
      </c>
      <c r="L44" s="41">
        <f>IF($A44&lt;&gt;0,K44/K$10*100,"")</f>
        <v>2.5</v>
      </c>
      <c r="N44" s="40">
        <f>SUM(N45:N53)</f>
        <v>18</v>
      </c>
      <c r="O44" s="41">
        <f>IF(A44&lt;&gt;0,N44/$N$10*100,"")</f>
        <v>4.0449438202247192</v>
      </c>
      <c r="Q44" s="40">
        <f>SUM(Q45:Q53)</f>
        <v>15</v>
      </c>
      <c r="R44" s="41">
        <f>IF($A44&lt;&gt;0,Q44/Q$10*100,"")</f>
        <v>2.4793388429752068</v>
      </c>
      <c r="T44" s="50">
        <f>SUM(T45:T53)</f>
        <v>2</v>
      </c>
      <c r="U44" s="41">
        <f>IF(A44&lt;&gt;0,T44/$T$10*100,"")</f>
        <v>7.4074074074074066</v>
      </c>
    </row>
    <row r="45" spans="1:21" x14ac:dyDescent="0.2">
      <c r="A45" s="40" t="s">
        <v>249</v>
      </c>
      <c r="B45" s="47">
        <v>2</v>
      </c>
      <c r="C45" s="41">
        <f>IF($A45&lt;&gt;0,B45/B$10*100,"")</f>
        <v>0.10741138560687433</v>
      </c>
      <c r="D45" s="47"/>
      <c r="E45" s="47"/>
      <c r="F45" s="47"/>
      <c r="G45" s="47"/>
      <c r="H45" s="47"/>
      <c r="I45" s="41">
        <f>IF($A45&lt;&gt;0,H45/H$10*100,"")</f>
        <v>0</v>
      </c>
      <c r="J45" s="47"/>
      <c r="K45" s="47"/>
      <c r="L45" s="41">
        <f>IF($A45&lt;&gt;0,K45/K$10*100,"")</f>
        <v>0</v>
      </c>
      <c r="M45" s="47"/>
      <c r="N45" s="47"/>
      <c r="O45" s="41">
        <f>IF(A45&lt;&gt;0,N45/$N$10*100,"")</f>
        <v>0</v>
      </c>
      <c r="P45" s="47"/>
      <c r="Q45" s="47">
        <v>2</v>
      </c>
      <c r="R45" s="41">
        <f>IF($A45&lt;&gt;0,Q45/Q$10*100,"")</f>
        <v>0.33057851239669422</v>
      </c>
      <c r="S45" s="47"/>
      <c r="T45" s="47"/>
      <c r="U45" s="41">
        <f>IF(A45&lt;&gt;0,T45/$T$10*100,"")</f>
        <v>0</v>
      </c>
    </row>
    <row r="46" spans="1:21" x14ac:dyDescent="0.2">
      <c r="A46" s="40" t="s">
        <v>248</v>
      </c>
      <c r="B46" s="47">
        <v>1</v>
      </c>
      <c r="C46" s="41">
        <f>IF($A46&lt;&gt;0,B46/B$10*100,"")</f>
        <v>5.3705692803437163E-2</v>
      </c>
      <c r="D46" s="47"/>
      <c r="E46" s="47"/>
      <c r="F46" s="47"/>
      <c r="G46" s="47"/>
      <c r="H46" s="47"/>
      <c r="I46" s="41">
        <f>IF($A46&lt;&gt;0,H46/H$10*100,"")</f>
        <v>0</v>
      </c>
      <c r="J46" s="47"/>
      <c r="K46" s="47"/>
      <c r="L46" s="41">
        <f>IF($A46&lt;&gt;0,K46/K$10*100,"")</f>
        <v>0</v>
      </c>
      <c r="M46" s="47"/>
      <c r="N46" s="47">
        <v>1</v>
      </c>
      <c r="O46" s="41">
        <f>IF(A46&lt;&gt;0,N46/$N$10*100,"")</f>
        <v>0.22471910112359553</v>
      </c>
      <c r="P46" s="47"/>
      <c r="Q46" s="47">
        <v>1</v>
      </c>
      <c r="R46" s="41">
        <f>IF($A46&lt;&gt;0,Q46/Q$10*100,"")</f>
        <v>0.16528925619834711</v>
      </c>
      <c r="S46" s="47"/>
      <c r="T46" s="47"/>
      <c r="U46" s="41">
        <f>IF(A46&lt;&gt;0,T46/$T$10*100,"")</f>
        <v>0</v>
      </c>
    </row>
    <row r="47" spans="1:21" x14ac:dyDescent="0.2">
      <c r="A47" s="40" t="s">
        <v>247</v>
      </c>
      <c r="B47" s="47">
        <v>6</v>
      </c>
      <c r="C47" s="41">
        <f>IF($A47&lt;&gt;0,B47/B$10*100,"")</f>
        <v>0.32223415682062301</v>
      </c>
      <c r="D47" s="47"/>
      <c r="E47" s="47">
        <v>2</v>
      </c>
      <c r="F47" s="47"/>
      <c r="G47" s="47"/>
      <c r="H47" s="47"/>
      <c r="I47" s="41">
        <f>IF($A47&lt;&gt;0,H47/H$10*100,"")</f>
        <v>0</v>
      </c>
      <c r="J47" s="47"/>
      <c r="K47" s="47"/>
      <c r="L47" s="41">
        <f>IF($A47&lt;&gt;0,K47/K$10*100,"")</f>
        <v>0</v>
      </c>
      <c r="M47" s="47"/>
      <c r="N47" s="47">
        <v>2</v>
      </c>
      <c r="O47" s="41">
        <f>IF(A47&lt;&gt;0,N47/$N$10*100,"")</f>
        <v>0.44943820224719105</v>
      </c>
      <c r="P47" s="47"/>
      <c r="Q47" s="47">
        <v>1</v>
      </c>
      <c r="R47" s="41">
        <f>IF($A47&lt;&gt;0,Q47/Q$10*100,"")</f>
        <v>0.16528925619834711</v>
      </c>
      <c r="S47" s="47"/>
      <c r="T47" s="47">
        <v>1</v>
      </c>
      <c r="U47" s="41">
        <f>IF(A47&lt;&gt;0,T47/$T$10*100,"")</f>
        <v>3.7037037037037033</v>
      </c>
    </row>
    <row r="48" spans="1:21" ht="12.6" hidden="1" customHeight="1" x14ac:dyDescent="0.2">
      <c r="A48" s="40" t="s">
        <v>246</v>
      </c>
      <c r="B48" s="47"/>
      <c r="C48" s="41">
        <f>IF($A48&lt;&gt;0,B48/B$10*100,"")</f>
        <v>0</v>
      </c>
      <c r="D48" s="47"/>
      <c r="E48" s="47"/>
      <c r="F48" s="47"/>
      <c r="G48" s="47"/>
      <c r="H48" s="47"/>
      <c r="I48" s="41">
        <f>IF($A48&lt;&gt;0,H48/H$10*100,"")</f>
        <v>0</v>
      </c>
      <c r="J48" s="47"/>
      <c r="K48" s="47"/>
      <c r="L48" s="41">
        <f>IF($A48&lt;&gt;0,K48/K$10*100,"")</f>
        <v>0</v>
      </c>
      <c r="M48" s="47"/>
      <c r="N48" s="47"/>
      <c r="O48" s="41">
        <f>IF(A48&lt;&gt;0,N48/$N$10*100,"")</f>
        <v>0</v>
      </c>
      <c r="P48" s="47"/>
      <c r="Q48" s="47"/>
      <c r="R48" s="41">
        <f>IF($A48&lt;&gt;0,Q48/Q$10*100,"")</f>
        <v>0</v>
      </c>
      <c r="S48" s="47"/>
      <c r="T48" s="47"/>
      <c r="U48" s="41">
        <f>IF(A48&lt;&gt;0,T48/$T$10*100,"")</f>
        <v>0</v>
      </c>
    </row>
    <row r="49" spans="1:21" x14ac:dyDescent="0.2">
      <c r="A49" s="40" t="s">
        <v>245</v>
      </c>
      <c r="B49" s="47">
        <v>1</v>
      </c>
      <c r="C49" s="41">
        <f>IF($A49&lt;&gt;0,B49/B$10*100,"")</f>
        <v>5.3705692803437163E-2</v>
      </c>
      <c r="D49" s="47"/>
      <c r="E49" s="47">
        <v>1</v>
      </c>
      <c r="F49" s="47"/>
      <c r="G49" s="47"/>
      <c r="H49" s="47"/>
      <c r="I49" s="41">
        <f>IF($A49&lt;&gt;0,H49/H$10*100,"")</f>
        <v>0</v>
      </c>
      <c r="J49" s="47"/>
      <c r="K49" s="47"/>
      <c r="L49" s="41">
        <f>IF($A49&lt;&gt;0,K49/K$10*100,"")</f>
        <v>0</v>
      </c>
      <c r="M49" s="47"/>
      <c r="N49" s="47"/>
      <c r="O49" s="41">
        <f>IF(A49&lt;&gt;0,N49/$N$10*100,"")</f>
        <v>0</v>
      </c>
      <c r="P49" s="47"/>
      <c r="Q49" s="47"/>
      <c r="R49" s="41">
        <f>IF($A49&lt;&gt;0,Q49/Q$10*100,"")</f>
        <v>0</v>
      </c>
      <c r="S49" s="47"/>
      <c r="T49" s="47"/>
      <c r="U49" s="41">
        <f>IF(A49&lt;&gt;0,T49/$T$10*100,"")</f>
        <v>0</v>
      </c>
    </row>
    <row r="50" spans="1:21" ht="12.6" hidden="1" customHeight="1" x14ac:dyDescent="0.2">
      <c r="A50" s="40" t="s">
        <v>244</v>
      </c>
      <c r="B50" s="47"/>
      <c r="C50" s="41">
        <f>IF($A50&lt;&gt;0,B50/B$10*100,"")</f>
        <v>0</v>
      </c>
      <c r="D50" s="47"/>
      <c r="E50" s="47"/>
      <c r="F50" s="47"/>
      <c r="G50" s="47"/>
      <c r="H50" s="47"/>
      <c r="I50" s="41">
        <f>IF($A50&lt;&gt;0,H50/H$10*100,"")</f>
        <v>0</v>
      </c>
      <c r="J50" s="47"/>
      <c r="K50" s="47"/>
      <c r="L50" s="41">
        <f>IF($A50&lt;&gt;0,K50/K$10*100,"")</f>
        <v>0</v>
      </c>
      <c r="M50" s="47"/>
      <c r="N50" s="47">
        <v>1</v>
      </c>
      <c r="O50" s="41">
        <f>IF(A50&lt;&gt;0,N50/$N$10*100,"")</f>
        <v>0.22471910112359553</v>
      </c>
      <c r="P50" s="47"/>
      <c r="Q50" s="47"/>
      <c r="R50" s="41">
        <f>IF($A50&lt;&gt;0,Q50/Q$10*100,"")</f>
        <v>0</v>
      </c>
      <c r="S50" s="47"/>
      <c r="T50" s="47"/>
      <c r="U50" s="41">
        <f>IF(A50&lt;&gt;0,T50/$T$10*100,"")</f>
        <v>0</v>
      </c>
    </row>
    <row r="51" spans="1:21" x14ac:dyDescent="0.2">
      <c r="A51" s="40" t="s">
        <v>243</v>
      </c>
      <c r="B51" s="47">
        <v>25</v>
      </c>
      <c r="C51" s="41">
        <f>IF($A51&lt;&gt;0,B51/B$10*100,"")</f>
        <v>1.342642320085929</v>
      </c>
      <c r="D51" s="47"/>
      <c r="E51" s="47">
        <v>6</v>
      </c>
      <c r="F51" s="47"/>
      <c r="G51" s="47"/>
      <c r="H51" s="47"/>
      <c r="I51" s="41">
        <f>IF($A51&lt;&gt;0,H51/H$10*100,"")</f>
        <v>0</v>
      </c>
      <c r="J51" s="47"/>
      <c r="K51" s="47"/>
      <c r="L51" s="41">
        <f>IF($A51&lt;&gt;0,K51/K$10*100,"")</f>
        <v>0</v>
      </c>
      <c r="M51" s="47"/>
      <c r="N51" s="47">
        <v>9</v>
      </c>
      <c r="O51" s="41">
        <f>IF(A51&lt;&gt;0,N51/$N$10*100,"")</f>
        <v>2.0224719101123596</v>
      </c>
      <c r="P51" s="47"/>
      <c r="Q51" s="47">
        <v>11</v>
      </c>
      <c r="R51" s="41">
        <f>IF($A51&lt;&gt;0,Q51/Q$10*100,"")</f>
        <v>1.8181818181818181</v>
      </c>
      <c r="S51" s="47"/>
      <c r="T51" s="47">
        <v>1</v>
      </c>
      <c r="U51" s="41">
        <f>IF(A51&lt;&gt;0,T51/$T$10*100,"")</f>
        <v>3.7037037037037033</v>
      </c>
    </row>
    <row r="52" spans="1:21" x14ac:dyDescent="0.2">
      <c r="A52" s="40" t="s">
        <v>242</v>
      </c>
      <c r="B52" s="47">
        <v>6</v>
      </c>
      <c r="C52" s="41">
        <f>IF($A52&lt;&gt;0,B52/B$10*100,"")</f>
        <v>0.32223415682062301</v>
      </c>
      <c r="D52" s="47"/>
      <c r="E52" s="47">
        <v>4</v>
      </c>
      <c r="F52" s="47"/>
      <c r="G52" s="47"/>
      <c r="H52" s="47"/>
      <c r="I52" s="41">
        <f>IF($A52&lt;&gt;0,H52/H$10*100,"")</f>
        <v>0</v>
      </c>
      <c r="J52" s="47"/>
      <c r="K52" s="47">
        <v>1</v>
      </c>
      <c r="L52" s="41">
        <f>IF($A52&lt;&gt;0,K52/K$10*100,"")</f>
        <v>2.5</v>
      </c>
      <c r="M52" s="47"/>
      <c r="N52" s="47">
        <v>4</v>
      </c>
      <c r="O52" s="41">
        <f>IF(A52&lt;&gt;0,N52/$N$10*100,"")</f>
        <v>0.89887640449438211</v>
      </c>
      <c r="P52" s="47"/>
      <c r="Q52" s="47"/>
      <c r="R52" s="41">
        <f>IF($A52&lt;&gt;0,Q52/Q$10*100,"")</f>
        <v>0</v>
      </c>
      <c r="S52" s="47"/>
      <c r="T52" s="47"/>
      <c r="U52" s="41">
        <f>IF(A52&lt;&gt;0,T52/$T$10*100,"")</f>
        <v>0</v>
      </c>
    </row>
    <row r="53" spans="1:21" x14ac:dyDescent="0.2">
      <c r="A53" s="40" t="s">
        <v>241</v>
      </c>
      <c r="B53" s="47">
        <v>4</v>
      </c>
      <c r="C53" s="41">
        <f>IF($A53&lt;&gt;0,B53/B$10*100,"")</f>
        <v>0.21482277121374865</v>
      </c>
      <c r="D53" s="47"/>
      <c r="E53" s="47">
        <v>1</v>
      </c>
      <c r="F53" s="47"/>
      <c r="G53" s="47"/>
      <c r="H53" s="47"/>
      <c r="I53" s="41">
        <f>IF($A53&lt;&gt;0,H53/H$10*100,"")</f>
        <v>0</v>
      </c>
      <c r="J53" s="47"/>
      <c r="K53" s="47"/>
      <c r="L53" s="41">
        <f>IF($A53&lt;&gt;0,K53/K$10*100,"")</f>
        <v>0</v>
      </c>
      <c r="M53" s="47"/>
      <c r="N53" s="47">
        <v>1</v>
      </c>
      <c r="O53" s="41">
        <f>IF(A53&lt;&gt;0,N53/$N$10*100,"")</f>
        <v>0.22471910112359553</v>
      </c>
      <c r="P53" s="47"/>
      <c r="Q53" s="47"/>
      <c r="R53" s="41">
        <f>IF($A53&lt;&gt;0,Q53/Q$10*100,"")</f>
        <v>0</v>
      </c>
      <c r="S53" s="47"/>
      <c r="T53" s="47"/>
      <c r="U53" s="41">
        <f>IF(A53&lt;&gt;0,T53/$T$10*100,"")</f>
        <v>0</v>
      </c>
    </row>
    <row r="54" spans="1:21" x14ac:dyDescent="0.2">
      <c r="B54" s="48"/>
      <c r="C54" s="41" t="str">
        <f>IF($A54&lt;&gt;0,B54/B$10*100,"")</f>
        <v/>
      </c>
      <c r="E54" s="50"/>
      <c r="F54" s="41" t="str">
        <f>IF($A54&lt;&gt;0,E54/E$10*100,"")</f>
        <v/>
      </c>
      <c r="G54" s="41"/>
      <c r="H54" s="41"/>
      <c r="I54" s="41" t="str">
        <f>IF($A54&lt;&gt;0,H54/H$10*100,"")</f>
        <v/>
      </c>
      <c r="J54" s="41"/>
      <c r="K54" s="40"/>
      <c r="L54" s="41" t="str">
        <f>IF($A54&lt;&gt;0,K54/K$10*100,"")</f>
        <v/>
      </c>
      <c r="O54" s="41" t="str">
        <f>IF(A54&lt;&gt;0,N54/$N$10*100,"")</f>
        <v/>
      </c>
      <c r="Q54" s="39"/>
      <c r="R54" s="41" t="str">
        <f>IF($A54&lt;&gt;0,Q54/Q$10*100,"")</f>
        <v/>
      </c>
      <c r="T54" s="50"/>
      <c r="U54" s="41" t="str">
        <f>IF(A54&lt;&gt;0,T54/$T$10*100,"")</f>
        <v/>
      </c>
    </row>
    <row r="55" spans="1:21" x14ac:dyDescent="0.2">
      <c r="A55" s="40" t="s">
        <v>240</v>
      </c>
      <c r="B55" s="48">
        <f>SUM(B56:B61)</f>
        <v>11</v>
      </c>
      <c r="C55" s="41">
        <f>IF($A55&lt;&gt;0,B55/B$10*100,"")</f>
        <v>0.59076262083780884</v>
      </c>
      <c r="E55" s="50">
        <f>SUM(E56:E61)</f>
        <v>3</v>
      </c>
      <c r="F55" s="41">
        <f>IF($A55&lt;&gt;0,E55/E$10*100,"")</f>
        <v>0.59405940594059403</v>
      </c>
      <c r="G55" s="41"/>
      <c r="H55" s="50">
        <f>SUM(H56:H61)</f>
        <v>0</v>
      </c>
      <c r="I55" s="41">
        <f>IF($A55&lt;&gt;0,H55/H$10*100,"")</f>
        <v>0</v>
      </c>
      <c r="J55" s="41"/>
      <c r="K55" s="80">
        <f>SUM(K56:K61)</f>
        <v>0</v>
      </c>
      <c r="L55" s="41">
        <f>IF($A55&lt;&gt;0,K55/K$10*100,"")</f>
        <v>0</v>
      </c>
      <c r="N55" s="40">
        <f>SUM(N56:N61)</f>
        <v>6</v>
      </c>
      <c r="O55" s="41">
        <f>IF(A55&lt;&gt;0,N55/$N$10*100,"")</f>
        <v>1.348314606741573</v>
      </c>
      <c r="Q55" s="80">
        <f>SUM(Q56:Q61)</f>
        <v>4</v>
      </c>
      <c r="R55" s="41">
        <f>IF($A55&lt;&gt;0,Q55/Q$10*100,"")</f>
        <v>0.66115702479338845</v>
      </c>
      <c r="T55" s="50">
        <f>SUM(T56:T61)</f>
        <v>0</v>
      </c>
      <c r="U55" s="41">
        <f>IF(A55&lt;&gt;0,T55/$T$10*100,"")</f>
        <v>0</v>
      </c>
    </row>
    <row r="56" spans="1:21" x14ac:dyDescent="0.2">
      <c r="A56" s="40" t="s">
        <v>239</v>
      </c>
      <c r="B56" s="47">
        <v>1</v>
      </c>
      <c r="C56" s="41">
        <f>IF($A56&lt;&gt;0,B56/B$10*100,"")</f>
        <v>5.3705692803437163E-2</v>
      </c>
      <c r="D56" s="47"/>
      <c r="E56" s="47"/>
      <c r="F56" s="47"/>
      <c r="G56" s="47"/>
      <c r="H56" s="47"/>
      <c r="I56" s="41">
        <f>IF($A56&lt;&gt;0,H56/H$10*100,"")</f>
        <v>0</v>
      </c>
      <c r="J56" s="47"/>
      <c r="K56" s="47"/>
      <c r="L56" s="41">
        <f>IF($A56&lt;&gt;0,K56/K$10*100,"")</f>
        <v>0</v>
      </c>
      <c r="M56" s="47"/>
      <c r="N56" s="47"/>
      <c r="O56" s="41">
        <f>IF(A56&lt;&gt;0,N56/$N$10*100,"")</f>
        <v>0</v>
      </c>
      <c r="P56" s="47"/>
      <c r="Q56" s="47">
        <v>1</v>
      </c>
      <c r="R56" s="41">
        <f>IF($A56&lt;&gt;0,Q56/Q$10*100,"")</f>
        <v>0.16528925619834711</v>
      </c>
      <c r="S56" s="47"/>
      <c r="T56" s="47"/>
      <c r="U56" s="41">
        <f>IF(A56&lt;&gt;0,T56/$T$10*100,"")</f>
        <v>0</v>
      </c>
    </row>
    <row r="57" spans="1:21" hidden="1" x14ac:dyDescent="0.2">
      <c r="A57" s="40" t="s">
        <v>238</v>
      </c>
      <c r="B57" s="47"/>
      <c r="C57" s="41">
        <f>IF($A57&lt;&gt;0,B57/B$10*100,"")</f>
        <v>0</v>
      </c>
      <c r="D57" s="47"/>
      <c r="E57" s="47"/>
      <c r="F57" s="47"/>
      <c r="G57" s="47"/>
      <c r="H57" s="47"/>
      <c r="I57" s="41">
        <f>IF($A57&lt;&gt;0,H57/H$10*100,"")</f>
        <v>0</v>
      </c>
      <c r="J57" s="47"/>
      <c r="K57" s="47"/>
      <c r="L57" s="41">
        <f>IF($A57&lt;&gt;0,K57/K$10*100,"")</f>
        <v>0</v>
      </c>
      <c r="M57" s="47"/>
      <c r="N57" s="47"/>
      <c r="O57" s="41">
        <f>IF(A57&lt;&gt;0,N57/$N$10*100,"")</f>
        <v>0</v>
      </c>
      <c r="P57" s="47"/>
      <c r="Q57" s="47"/>
      <c r="R57" s="41">
        <f>IF($A57&lt;&gt;0,Q57/Q$10*100,"")</f>
        <v>0</v>
      </c>
      <c r="S57" s="47"/>
      <c r="T57" s="47"/>
      <c r="U57" s="41">
        <f>IF(A57&lt;&gt;0,T57/$T$10*100,"")</f>
        <v>0</v>
      </c>
    </row>
    <row r="58" spans="1:21" x14ac:dyDescent="0.2">
      <c r="A58" s="40" t="s">
        <v>237</v>
      </c>
      <c r="B58" s="47">
        <v>3</v>
      </c>
      <c r="C58" s="41">
        <f>IF($A58&lt;&gt;0,B58/B$10*100,"")</f>
        <v>0.1611170784103115</v>
      </c>
      <c r="D58" s="47"/>
      <c r="E58" s="47">
        <v>2</v>
      </c>
      <c r="F58" s="47"/>
      <c r="G58" s="47"/>
      <c r="H58" s="47"/>
      <c r="I58" s="41">
        <f>IF($A58&lt;&gt;0,H58/H$10*100,"")</f>
        <v>0</v>
      </c>
      <c r="J58" s="47"/>
      <c r="K58" s="47"/>
      <c r="L58" s="41">
        <f>IF($A58&lt;&gt;0,K58/K$10*100,"")</f>
        <v>0</v>
      </c>
      <c r="M58" s="47"/>
      <c r="N58" s="47">
        <v>2</v>
      </c>
      <c r="O58" s="41">
        <f>IF(A58&lt;&gt;0,N58/$N$10*100,"")</f>
        <v>0.44943820224719105</v>
      </c>
      <c r="P58" s="47"/>
      <c r="Q58" s="47"/>
      <c r="R58" s="41">
        <f>IF($A58&lt;&gt;0,Q58/Q$10*100,"")</f>
        <v>0</v>
      </c>
      <c r="S58" s="47"/>
      <c r="T58" s="47"/>
      <c r="U58" s="41">
        <f>IF(A58&lt;&gt;0,T58/$T$10*100,"")</f>
        <v>0</v>
      </c>
    </row>
    <row r="59" spans="1:21" hidden="1" x14ac:dyDescent="0.2">
      <c r="A59" s="40" t="s">
        <v>236</v>
      </c>
      <c r="B59" s="47"/>
      <c r="C59" s="41">
        <f>IF($A59&lt;&gt;0,B59/B$10*100,"")</f>
        <v>0</v>
      </c>
      <c r="D59" s="47"/>
      <c r="E59" s="47"/>
      <c r="F59" s="47"/>
      <c r="G59" s="47"/>
      <c r="H59" s="47"/>
      <c r="I59" s="41">
        <f>IF($A59&lt;&gt;0,H59/H$10*100,"")</f>
        <v>0</v>
      </c>
      <c r="J59" s="47"/>
      <c r="K59" s="47"/>
      <c r="L59" s="41">
        <f>IF($A59&lt;&gt;0,K59/K$10*100,"")</f>
        <v>0</v>
      </c>
      <c r="M59" s="47"/>
      <c r="N59" s="47"/>
      <c r="O59" s="41">
        <f>IF(A59&lt;&gt;0,N59/$N$10*100,"")</f>
        <v>0</v>
      </c>
      <c r="P59" s="47"/>
      <c r="Q59" s="47"/>
      <c r="R59" s="41">
        <f>IF($A59&lt;&gt;0,Q59/Q$10*100,"")</f>
        <v>0</v>
      </c>
      <c r="S59" s="47"/>
      <c r="T59" s="47"/>
      <c r="U59" s="41">
        <f>IF(A59&lt;&gt;0,T59/$T$10*100,"")</f>
        <v>0</v>
      </c>
    </row>
    <row r="60" spans="1:21" x14ac:dyDescent="0.2">
      <c r="A60" s="40" t="s">
        <v>235</v>
      </c>
      <c r="B60" s="47">
        <v>6</v>
      </c>
      <c r="C60" s="41">
        <f>IF($A60&lt;&gt;0,B60/B$10*100,"")</f>
        <v>0.32223415682062301</v>
      </c>
      <c r="D60" s="47"/>
      <c r="E60" s="47">
        <v>1</v>
      </c>
      <c r="F60" s="47"/>
      <c r="G60" s="47"/>
      <c r="H60" s="47"/>
      <c r="I60" s="41">
        <f>IF($A60&lt;&gt;0,H60/H$10*100,"")</f>
        <v>0</v>
      </c>
      <c r="J60" s="47"/>
      <c r="K60" s="47"/>
      <c r="L60" s="41">
        <f>IF($A60&lt;&gt;0,K60/K$10*100,"")</f>
        <v>0</v>
      </c>
      <c r="M60" s="47"/>
      <c r="N60" s="47">
        <v>4</v>
      </c>
      <c r="O60" s="41">
        <f>IF(A60&lt;&gt;0,N60/$N$10*100,"")</f>
        <v>0.89887640449438211</v>
      </c>
      <c r="P60" s="47"/>
      <c r="Q60" s="47">
        <v>3</v>
      </c>
      <c r="R60" s="41">
        <f>IF($A60&lt;&gt;0,Q60/Q$10*100,"")</f>
        <v>0.49586776859504134</v>
      </c>
      <c r="S60" s="47"/>
      <c r="T60" s="47"/>
      <c r="U60" s="41">
        <f>IF(A60&lt;&gt;0,T60/$T$10*100,"")</f>
        <v>0</v>
      </c>
    </row>
    <row r="61" spans="1:21" x14ac:dyDescent="0.2">
      <c r="A61" s="40" t="s">
        <v>234</v>
      </c>
      <c r="B61" s="47">
        <v>1</v>
      </c>
      <c r="C61" s="41">
        <f>IF($A61&lt;&gt;0,B61/B$10*100,"")</f>
        <v>5.3705692803437163E-2</v>
      </c>
      <c r="D61" s="47"/>
      <c r="E61" s="47"/>
      <c r="F61" s="47"/>
      <c r="G61" s="47"/>
      <c r="H61" s="47"/>
      <c r="I61" s="41">
        <f>IF($A61&lt;&gt;0,H61/H$10*100,"")</f>
        <v>0</v>
      </c>
      <c r="J61" s="47"/>
      <c r="K61" s="47"/>
      <c r="L61" s="41">
        <f>IF($A61&lt;&gt;0,K61/K$10*100,"")</f>
        <v>0</v>
      </c>
      <c r="M61" s="47"/>
      <c r="N61" s="47"/>
      <c r="O61" s="41">
        <f>IF(A61&lt;&gt;0,N61/$N$10*100,"")</f>
        <v>0</v>
      </c>
      <c r="P61" s="47"/>
      <c r="Q61" s="47"/>
      <c r="R61" s="41">
        <f>IF($A61&lt;&gt;0,Q61/Q$10*100,"")</f>
        <v>0</v>
      </c>
      <c r="S61" s="47"/>
      <c r="T61" s="47"/>
      <c r="U61" s="41">
        <f>IF(A61&lt;&gt;0,T61/$T$10*100,"")</f>
        <v>0</v>
      </c>
    </row>
    <row r="62" spans="1:21" x14ac:dyDescent="0.2">
      <c r="B62" s="48"/>
      <c r="C62" s="41" t="str">
        <f>IF($A62&lt;&gt;0,B62/B$10*100,"")</f>
        <v/>
      </c>
      <c r="E62" s="50"/>
      <c r="F62" s="41" t="str">
        <f>IF($A62&lt;&gt;0,E62/E$10*100,"")</f>
        <v/>
      </c>
      <c r="G62" s="41"/>
      <c r="H62" s="41"/>
      <c r="I62" s="41" t="str">
        <f>IF($A62&lt;&gt;0,H62/H$10*100,"")</f>
        <v/>
      </c>
      <c r="J62" s="41"/>
      <c r="K62" s="40"/>
      <c r="L62" s="41" t="str">
        <f>IF($A62&lt;&gt;0,K62/K$10*100,"")</f>
        <v/>
      </c>
      <c r="O62" s="41" t="str">
        <f>IF(A62&lt;&gt;0,N62/$N$10*100,"")</f>
        <v/>
      </c>
      <c r="Q62" s="39"/>
      <c r="R62" s="41" t="str">
        <f>IF($A62&lt;&gt;0,Q62/Q$10*100,"")</f>
        <v/>
      </c>
      <c r="T62" s="50"/>
      <c r="U62" s="41" t="str">
        <f>IF(A62&lt;&gt;0,T62/$T$10*100,"")</f>
        <v/>
      </c>
    </row>
    <row r="63" spans="1:21" x14ac:dyDescent="0.2">
      <c r="A63" s="49" t="s">
        <v>233</v>
      </c>
      <c r="B63" s="48">
        <f>SUM(B65+B73+B75)</f>
        <v>86</v>
      </c>
      <c r="C63" s="41">
        <f>IF($A63&lt;&gt;0,B63/B$10*100,"")</f>
        <v>4.6186895810955964</v>
      </c>
      <c r="D63" s="49"/>
      <c r="E63" s="50">
        <f>SUM(E65+E73+E75)</f>
        <v>19</v>
      </c>
      <c r="F63" s="41">
        <f>IF($A63&lt;&gt;0,E63/E$10*100,"")</f>
        <v>3.7623762376237622</v>
      </c>
      <c r="G63" s="41"/>
      <c r="H63" s="48">
        <f>SUM(H65+H73+H75)</f>
        <v>3</v>
      </c>
      <c r="I63" s="41">
        <f>IF($A63&lt;&gt;0,H63/H$10*100,"")</f>
        <v>11.538461538461538</v>
      </c>
      <c r="J63" s="41"/>
      <c r="K63" s="50">
        <f>SUM(K65+K73+K75)</f>
        <v>3</v>
      </c>
      <c r="L63" s="41">
        <f>IF($A63&lt;&gt;0,K63/K$10*100,"")</f>
        <v>7.5</v>
      </c>
      <c r="N63" s="50">
        <f>SUM(N65+N73+N75)</f>
        <v>22</v>
      </c>
      <c r="O63" s="41">
        <f>IF(A63&lt;&gt;0,N63/$N$10*100,"")</f>
        <v>4.9438202247191008</v>
      </c>
      <c r="Q63" s="50">
        <f>SUM(Q65+Q73+Q75)</f>
        <v>30</v>
      </c>
      <c r="R63" s="41">
        <f>IF($A63&lt;&gt;0,Q63/Q$10*100,"")</f>
        <v>4.9586776859504136</v>
      </c>
      <c r="T63" s="50">
        <f>SUM(T65+T73+T75)</f>
        <v>1</v>
      </c>
      <c r="U63" s="41">
        <f>IF(A63&lt;&gt;0,T63/$T$10*100,"")</f>
        <v>3.7037037037037033</v>
      </c>
    </row>
    <row r="64" spans="1:21" x14ac:dyDescent="0.2">
      <c r="B64" s="48"/>
      <c r="C64" s="41" t="str">
        <f>IF($A64&lt;&gt;0,B64/B$10*100,"")</f>
        <v/>
      </c>
      <c r="E64" s="50"/>
      <c r="F64" s="41" t="str">
        <f>IF($A64&lt;&gt;0,E64/E$10*100,"")</f>
        <v/>
      </c>
      <c r="G64" s="41"/>
      <c r="H64" s="41"/>
      <c r="I64" s="41" t="str">
        <f>IF($A64&lt;&gt;0,H64/H$10*100,"")</f>
        <v/>
      </c>
      <c r="J64" s="41"/>
      <c r="K64" s="40"/>
      <c r="L64" s="41" t="str">
        <f>IF($A64&lt;&gt;0,K64/K$10*100,"")</f>
        <v/>
      </c>
      <c r="O64" s="41" t="str">
        <f>IF(A64&lt;&gt;0,N64/$N$10*100,"")</f>
        <v/>
      </c>
      <c r="Q64" s="39"/>
      <c r="R64" s="41" t="str">
        <f>IF($A64&lt;&gt;0,Q64/Q$10*100,"")</f>
        <v/>
      </c>
      <c r="T64" s="50"/>
      <c r="U64" s="41" t="str">
        <f>IF(A64&lt;&gt;0,T64/$T$10*100,"")</f>
        <v/>
      </c>
    </row>
    <row r="65" spans="1:21" x14ac:dyDescent="0.2">
      <c r="A65" s="40" t="s">
        <v>232</v>
      </c>
      <c r="B65" s="48">
        <f>SUM(B66:B71)</f>
        <v>48</v>
      </c>
      <c r="C65" s="41">
        <f>IF($A65&lt;&gt;0,B65/B$10*100,"")</f>
        <v>2.5778732545649841</v>
      </c>
      <c r="E65" s="50">
        <f>SUM(E66:E71)</f>
        <v>12</v>
      </c>
      <c r="F65" s="41">
        <f>IF($A65&lt;&gt;0,E65/E$10*100,"")</f>
        <v>2.3762376237623761</v>
      </c>
      <c r="G65" s="41"/>
      <c r="H65" s="50">
        <f>SUM(H66:H71)</f>
        <v>1</v>
      </c>
      <c r="I65" s="41">
        <f>IF($A65&lt;&gt;0,H65/H$10*100,"")</f>
        <v>3.8461538461538463</v>
      </c>
      <c r="J65" s="41"/>
      <c r="K65" s="40">
        <f>SUM(K66:K71)</f>
        <v>1</v>
      </c>
      <c r="L65" s="41">
        <f>IF($A65&lt;&gt;0,K65/K$10*100,"")</f>
        <v>2.5</v>
      </c>
      <c r="N65" s="40">
        <f>SUM(N66:N71)</f>
        <v>16</v>
      </c>
      <c r="O65" s="41">
        <f>IF(A65&lt;&gt;0,N65/$N$10*100,"")</f>
        <v>3.5955056179775284</v>
      </c>
      <c r="Q65" s="40">
        <f>SUM(Q66:Q71)</f>
        <v>12</v>
      </c>
      <c r="R65" s="41">
        <f>IF($A65&lt;&gt;0,Q65/Q$10*100,"")</f>
        <v>1.9834710743801653</v>
      </c>
      <c r="T65" s="50">
        <f>SUM(T66:T71)</f>
        <v>1</v>
      </c>
      <c r="U65" s="41">
        <f>IF(A65&lt;&gt;0,T65/$T$10*100,"")</f>
        <v>3.7037037037037033</v>
      </c>
    </row>
    <row r="66" spans="1:21" hidden="1" x14ac:dyDescent="0.2">
      <c r="A66" s="40" t="s">
        <v>231</v>
      </c>
      <c r="B66" s="39"/>
      <c r="C66" s="41">
        <f>IF($A66&lt;&gt;0,B66/B$10*100,"")</f>
        <v>0</v>
      </c>
      <c r="D66" s="39"/>
      <c r="E66" s="39"/>
      <c r="F66" s="41">
        <f>IF($A66&lt;&gt;0,E66/E$10*100,"")</f>
        <v>0</v>
      </c>
      <c r="G66" s="39"/>
      <c r="H66" s="39"/>
      <c r="I66" s="41">
        <f>IF($A66&lt;&gt;0,H66/H$10*100,"")</f>
        <v>0</v>
      </c>
      <c r="J66" s="39"/>
      <c r="K66" s="39"/>
      <c r="L66" s="41">
        <f>IF($A66&lt;&gt;0,K66/K$10*100,"")</f>
        <v>0</v>
      </c>
      <c r="M66" s="39"/>
      <c r="N66" s="39"/>
      <c r="O66" s="41">
        <f>IF(A66&lt;&gt;0,N66/$N$10*100,"")</f>
        <v>0</v>
      </c>
      <c r="P66" s="39"/>
      <c r="Q66" s="39"/>
      <c r="R66" s="41">
        <f>IF($A66&lt;&gt;0,Q66/Q$10*100,"")</f>
        <v>0</v>
      </c>
      <c r="S66" s="39"/>
      <c r="U66" s="41">
        <f>IF(A66&lt;&gt;0,T66/$T$10*100,"")</f>
        <v>0</v>
      </c>
    </row>
    <row r="67" spans="1:21" x14ac:dyDescent="0.2">
      <c r="A67" s="40" t="s">
        <v>230</v>
      </c>
      <c r="B67" s="47">
        <v>12</v>
      </c>
      <c r="C67" s="41">
        <f>IF($A67&lt;&gt;0,B67/B$10*100,"")</f>
        <v>0.64446831364124602</v>
      </c>
      <c r="D67" s="47"/>
      <c r="E67" s="47">
        <v>3</v>
      </c>
      <c r="F67" s="47"/>
      <c r="G67" s="47"/>
      <c r="H67" s="47"/>
      <c r="I67" s="41">
        <f>IF($A67&lt;&gt;0,H67/H$10*100,"")</f>
        <v>0</v>
      </c>
      <c r="J67" s="47"/>
      <c r="K67" s="47"/>
      <c r="L67" s="41">
        <f>IF($A67&lt;&gt;0,K67/K$10*100,"")</f>
        <v>0</v>
      </c>
      <c r="M67" s="47"/>
      <c r="N67" s="47">
        <v>5</v>
      </c>
      <c r="O67" s="41">
        <f>IF(A67&lt;&gt;0,N67/$N$10*100,"")</f>
        <v>1.1235955056179776</v>
      </c>
      <c r="P67" s="47"/>
      <c r="Q67" s="47">
        <v>2</v>
      </c>
      <c r="R67" s="41">
        <f>IF($A67&lt;&gt;0,Q67/Q$10*100,"")</f>
        <v>0.33057851239669422</v>
      </c>
      <c r="S67" s="47"/>
      <c r="T67" s="47"/>
      <c r="U67" s="41">
        <f>IF(A67&lt;&gt;0,T67/$T$10*100,"")</f>
        <v>0</v>
      </c>
    </row>
    <row r="68" spans="1:21" x14ac:dyDescent="0.2">
      <c r="A68" s="40" t="s">
        <v>229</v>
      </c>
      <c r="B68" s="47">
        <v>14</v>
      </c>
      <c r="C68" s="41">
        <f>IF($A68&lt;&gt;0,B68/B$10*100,"")</f>
        <v>0.75187969924812026</v>
      </c>
      <c r="D68" s="47"/>
      <c r="E68" s="47">
        <v>1</v>
      </c>
      <c r="F68" s="47"/>
      <c r="G68" s="47"/>
      <c r="H68" s="47">
        <v>1</v>
      </c>
      <c r="I68" s="41">
        <f>IF($A68&lt;&gt;0,H68/H$10*100,"")</f>
        <v>3.8461538461538463</v>
      </c>
      <c r="J68" s="47"/>
      <c r="K68" s="47">
        <v>1</v>
      </c>
      <c r="L68" s="41">
        <f>IF($A68&lt;&gt;0,K68/K$10*100,"")</f>
        <v>2.5</v>
      </c>
      <c r="M68" s="47"/>
      <c r="N68" s="47">
        <v>7</v>
      </c>
      <c r="O68" s="41">
        <f>IF(A68&lt;&gt;0,N68/$N$10*100,"")</f>
        <v>1.5730337078651686</v>
      </c>
      <c r="P68" s="47"/>
      <c r="Q68" s="47">
        <v>6</v>
      </c>
      <c r="R68" s="41">
        <f>IF($A68&lt;&gt;0,Q68/Q$10*100,"")</f>
        <v>0.99173553719008267</v>
      </c>
      <c r="S68" s="47"/>
      <c r="T68" s="47"/>
      <c r="U68" s="41">
        <f>IF(A68&lt;&gt;0,T68/$T$10*100,"")</f>
        <v>0</v>
      </c>
    </row>
    <row r="69" spans="1:21" x14ac:dyDescent="0.2">
      <c r="A69" s="40" t="s">
        <v>228</v>
      </c>
      <c r="B69" s="47">
        <v>4</v>
      </c>
      <c r="C69" s="41">
        <f>IF($A69&lt;&gt;0,B69/B$10*100,"")</f>
        <v>0.21482277121374865</v>
      </c>
      <c r="D69" s="47"/>
      <c r="E69" s="47">
        <v>1</v>
      </c>
      <c r="F69" s="47"/>
      <c r="G69" s="47"/>
      <c r="H69" s="47"/>
      <c r="I69" s="41">
        <f>IF($A69&lt;&gt;0,H69/H$10*100,"")</f>
        <v>0</v>
      </c>
      <c r="J69" s="47"/>
      <c r="K69" s="47"/>
      <c r="L69" s="41">
        <f>IF($A69&lt;&gt;0,K69/K$10*100,"")</f>
        <v>0</v>
      </c>
      <c r="M69" s="47"/>
      <c r="N69" s="47">
        <v>2</v>
      </c>
      <c r="O69" s="41">
        <f>IF(A69&lt;&gt;0,N69/$N$10*100,"")</f>
        <v>0.44943820224719105</v>
      </c>
      <c r="P69" s="47"/>
      <c r="Q69" s="47">
        <v>1</v>
      </c>
      <c r="R69" s="41">
        <f>IF($A69&lt;&gt;0,Q69/Q$10*100,"")</f>
        <v>0.16528925619834711</v>
      </c>
      <c r="S69" s="47"/>
      <c r="T69" s="47"/>
      <c r="U69" s="41">
        <f>IF(A69&lt;&gt;0,T69/$T$10*100,"")</f>
        <v>0</v>
      </c>
    </row>
    <row r="70" spans="1:21" x14ac:dyDescent="0.2">
      <c r="A70" s="40" t="s">
        <v>227</v>
      </c>
      <c r="B70" s="47">
        <v>3</v>
      </c>
      <c r="C70" s="41">
        <f>IF($A70&lt;&gt;0,B70/B$10*100,"")</f>
        <v>0.1611170784103115</v>
      </c>
      <c r="D70" s="47"/>
      <c r="E70" s="47">
        <v>2</v>
      </c>
      <c r="F70" s="47"/>
      <c r="G70" s="47"/>
      <c r="H70" s="47"/>
      <c r="I70" s="41">
        <f>IF($A70&lt;&gt;0,H70/H$10*100,"")</f>
        <v>0</v>
      </c>
      <c r="J70" s="47"/>
      <c r="K70" s="47"/>
      <c r="L70" s="41">
        <f>IF($A70&lt;&gt;0,K70/K$10*100,"")</f>
        <v>0</v>
      </c>
      <c r="M70" s="47"/>
      <c r="N70" s="47"/>
      <c r="O70" s="41">
        <f>IF(A70&lt;&gt;0,N70/$N$10*100,"")</f>
        <v>0</v>
      </c>
      <c r="P70" s="47"/>
      <c r="Q70" s="47"/>
      <c r="R70" s="41">
        <f>IF($A70&lt;&gt;0,Q70/Q$10*100,"")</f>
        <v>0</v>
      </c>
      <c r="S70" s="47"/>
      <c r="T70" s="47">
        <v>1</v>
      </c>
      <c r="U70" s="41">
        <f>IF(A70&lt;&gt;0,T70/$T$10*100,"")</f>
        <v>3.7037037037037033</v>
      </c>
    </row>
    <row r="71" spans="1:21" x14ac:dyDescent="0.2">
      <c r="A71" s="40" t="s">
        <v>226</v>
      </c>
      <c r="B71" s="47">
        <v>15</v>
      </c>
      <c r="C71" s="41">
        <f>IF($A71&lt;&gt;0,B71/B$10*100,"")</f>
        <v>0.80558539205155755</v>
      </c>
      <c r="D71" s="47"/>
      <c r="E71" s="47">
        <v>5</v>
      </c>
      <c r="F71" s="47"/>
      <c r="G71" s="47"/>
      <c r="H71" s="47"/>
      <c r="I71" s="41">
        <f>IF($A71&lt;&gt;0,H71/H$10*100,"")</f>
        <v>0</v>
      </c>
      <c r="J71" s="47"/>
      <c r="K71" s="47"/>
      <c r="L71" s="41">
        <f>IF($A71&lt;&gt;0,K71/K$10*100,"")</f>
        <v>0</v>
      </c>
      <c r="M71" s="47"/>
      <c r="N71" s="47">
        <v>2</v>
      </c>
      <c r="O71" s="41">
        <f>IF(A71&lt;&gt;0,N71/$N$10*100,"")</f>
        <v>0.44943820224719105</v>
      </c>
      <c r="P71" s="47"/>
      <c r="Q71" s="47">
        <v>3</v>
      </c>
      <c r="R71" s="41">
        <f>IF($A71&lt;&gt;0,Q71/Q$10*100,"")</f>
        <v>0.49586776859504134</v>
      </c>
      <c r="S71" s="47"/>
      <c r="T71" s="47"/>
      <c r="U71" s="41">
        <f>IF(A71&lt;&gt;0,T71/$T$10*100,"")</f>
        <v>0</v>
      </c>
    </row>
    <row r="72" spans="1:21" x14ac:dyDescent="0.2">
      <c r="B72" s="47"/>
      <c r="C72" s="41" t="str">
        <f>IF($A72&lt;&gt;0,B72/B$10*100,"")</f>
        <v/>
      </c>
      <c r="D72" s="47"/>
      <c r="E72" s="47"/>
      <c r="F72" s="47"/>
      <c r="G72" s="47"/>
      <c r="H72" s="47"/>
      <c r="I72" s="41" t="str">
        <f>IF($A72&lt;&gt;0,H72/H$10*100,"")</f>
        <v/>
      </c>
      <c r="J72" s="47"/>
      <c r="K72" s="47"/>
      <c r="L72" s="41" t="str">
        <f>IF($A72&lt;&gt;0,K72/K$10*100,"")</f>
        <v/>
      </c>
      <c r="M72" s="47"/>
      <c r="N72" s="47"/>
      <c r="O72" s="41" t="str">
        <f>IF(A72&lt;&gt;0,N72/$N$10*100,"")</f>
        <v/>
      </c>
      <c r="P72" s="47"/>
      <c r="Q72" s="47"/>
      <c r="R72" s="41" t="str">
        <f>IF($A72&lt;&gt;0,Q72/Q$10*100,"")</f>
        <v/>
      </c>
      <c r="S72" s="47"/>
      <c r="T72" s="47"/>
      <c r="U72" s="41" t="str">
        <f>IF(A72&lt;&gt;0,T72/$T$10*100,"")</f>
        <v/>
      </c>
    </row>
    <row r="73" spans="1:21" x14ac:dyDescent="0.2">
      <c r="A73" s="40" t="s">
        <v>225</v>
      </c>
      <c r="B73" s="47">
        <v>11</v>
      </c>
      <c r="C73" s="41">
        <f>IF($A73&lt;&gt;0,B73/B$10*100,"")</f>
        <v>0.59076262083780884</v>
      </c>
      <c r="D73" s="47"/>
      <c r="E73" s="47">
        <v>2</v>
      </c>
      <c r="F73" s="47"/>
      <c r="G73" s="47"/>
      <c r="H73" s="47"/>
      <c r="I73" s="41">
        <f>IF($A73&lt;&gt;0,H73/H$10*100,"")</f>
        <v>0</v>
      </c>
      <c r="J73" s="47"/>
      <c r="K73" s="47">
        <v>1</v>
      </c>
      <c r="L73" s="41">
        <f>IF($A73&lt;&gt;0,K73/K$10*100,"")</f>
        <v>2.5</v>
      </c>
      <c r="M73" s="47"/>
      <c r="N73" s="47"/>
      <c r="O73" s="41">
        <f>IF(A73&lt;&gt;0,N73/$N$10*100,"")</f>
        <v>0</v>
      </c>
      <c r="P73" s="47"/>
      <c r="Q73" s="47">
        <v>6</v>
      </c>
      <c r="R73" s="41">
        <f>IF($A73&lt;&gt;0,Q73/Q$10*100,"")</f>
        <v>0.99173553719008267</v>
      </c>
      <c r="S73" s="47"/>
      <c r="T73" s="47"/>
      <c r="U73" s="41">
        <f>IF(A73&lt;&gt;0,T73/$T$10*100,"")</f>
        <v>0</v>
      </c>
    </row>
    <row r="74" spans="1:21" x14ac:dyDescent="0.2">
      <c r="B74" s="47"/>
      <c r="C74" s="41" t="str">
        <f>IF($A74&lt;&gt;0,B74/B$10*100,"")</f>
        <v/>
      </c>
      <c r="D74" s="47"/>
      <c r="E74" s="47"/>
      <c r="F74" s="47"/>
      <c r="G74" s="47"/>
      <c r="H74" s="47"/>
      <c r="I74" s="41" t="str">
        <f>IF($A74&lt;&gt;0,H74/H$10*100,"")</f>
        <v/>
      </c>
      <c r="J74" s="47"/>
      <c r="K74" s="47"/>
      <c r="L74" s="41" t="str">
        <f>IF($A74&lt;&gt;0,K74/K$10*100,"")</f>
        <v/>
      </c>
      <c r="M74" s="47"/>
      <c r="N74" s="47"/>
      <c r="O74" s="41" t="str">
        <f>IF(A74&lt;&gt;0,N74/$N$10*100,"")</f>
        <v/>
      </c>
      <c r="P74" s="47"/>
      <c r="Q74" s="47"/>
      <c r="R74" s="41" t="str">
        <f>IF($A74&lt;&gt;0,Q74/Q$10*100,"")</f>
        <v/>
      </c>
      <c r="S74" s="47"/>
      <c r="T74" s="47"/>
      <c r="U74" s="41" t="str">
        <f>IF(A74&lt;&gt;0,T74/$T$10*100,"")</f>
        <v/>
      </c>
    </row>
    <row r="75" spans="1:21" x14ac:dyDescent="0.2">
      <c r="A75" s="40" t="s">
        <v>224</v>
      </c>
      <c r="B75" s="47">
        <v>27</v>
      </c>
      <c r="C75" s="41">
        <f>IF($A75&lt;&gt;0,B75/B$10*100,"")</f>
        <v>1.4500537056928033</v>
      </c>
      <c r="D75" s="47"/>
      <c r="E75" s="47">
        <v>5</v>
      </c>
      <c r="F75" s="47"/>
      <c r="G75" s="47"/>
      <c r="H75" s="47">
        <v>2</v>
      </c>
      <c r="I75" s="41">
        <f>IF($A75&lt;&gt;0,H75/H$10*100,"")</f>
        <v>7.6923076923076925</v>
      </c>
      <c r="J75" s="47"/>
      <c r="K75" s="47">
        <v>1</v>
      </c>
      <c r="L75" s="41">
        <f>IF($A75&lt;&gt;0,K75/K$10*100,"")</f>
        <v>2.5</v>
      </c>
      <c r="M75" s="47"/>
      <c r="N75" s="47">
        <v>6</v>
      </c>
      <c r="O75" s="41">
        <f>IF(A75&lt;&gt;0,N75/$N$10*100,"")</f>
        <v>1.348314606741573</v>
      </c>
      <c r="P75" s="47"/>
      <c r="Q75" s="47">
        <v>12</v>
      </c>
      <c r="R75" s="41">
        <f>IF($A75&lt;&gt;0,Q75/Q$10*100,"")</f>
        <v>1.9834710743801653</v>
      </c>
      <c r="S75" s="47"/>
      <c r="T75" s="47"/>
      <c r="U75" s="41">
        <f>IF(A75&lt;&gt;0,T75/$T$10*100,"")</f>
        <v>0</v>
      </c>
    </row>
    <row r="76" spans="1:21" x14ac:dyDescent="0.2">
      <c r="A76" s="39"/>
      <c r="B76" s="39"/>
      <c r="C76" s="41" t="str">
        <f>IF($A76&lt;&gt;0,B76/B$10*100,"")</f>
        <v/>
      </c>
      <c r="D76" s="39"/>
      <c r="E76" s="39"/>
      <c r="F76" s="41" t="str">
        <f>IF($A76&lt;&gt;0,E76/E$10*100,"")</f>
        <v/>
      </c>
      <c r="G76" s="39"/>
      <c r="H76" s="39"/>
      <c r="I76" s="41" t="str">
        <f>IF($A76&lt;&gt;0,H76/H$10*100,"")</f>
        <v/>
      </c>
      <c r="J76" s="39"/>
      <c r="K76" s="39"/>
      <c r="L76" s="41" t="str">
        <f>IF($A76&lt;&gt;0,K76/K$10*100,"")</f>
        <v/>
      </c>
      <c r="M76" s="39"/>
      <c r="N76" s="39"/>
      <c r="O76" s="41" t="str">
        <f>IF(A76&lt;&gt;0,N76/$N$10*100,"")</f>
        <v/>
      </c>
      <c r="P76" s="39"/>
      <c r="Q76" s="39"/>
      <c r="R76" s="41" t="str">
        <f>IF($A76&lt;&gt;0,Q76/Q$10*100,"")</f>
        <v/>
      </c>
      <c r="S76" s="39"/>
      <c r="U76" s="41" t="str">
        <f>IF(A76&lt;&gt;0,T76/$T$10*100,"")</f>
        <v/>
      </c>
    </row>
    <row r="77" spans="1:21" x14ac:dyDescent="0.2">
      <c r="A77" s="49" t="s">
        <v>223</v>
      </c>
      <c r="B77" s="48">
        <f>SUM(B79)</f>
        <v>121</v>
      </c>
      <c r="C77" s="41">
        <f>IF($A77&lt;&gt;0,B77/B$10*100,"")</f>
        <v>6.4983888292158971</v>
      </c>
      <c r="D77" s="49"/>
      <c r="E77" s="50">
        <f>SUM(E79)</f>
        <v>27</v>
      </c>
      <c r="F77" s="41">
        <f>IF($A77&lt;&gt;0,E77/E$10*100,"")</f>
        <v>5.3465346534653468</v>
      </c>
      <c r="G77" s="41"/>
      <c r="H77" s="50">
        <f>SUM(H79)</f>
        <v>1</v>
      </c>
      <c r="I77" s="41">
        <f>IF($A77&lt;&gt;0,H77/H$10*100,"")</f>
        <v>3.8461538461538463</v>
      </c>
      <c r="J77" s="41"/>
      <c r="K77" s="40">
        <f>SUM(K79)</f>
        <v>4</v>
      </c>
      <c r="L77" s="41">
        <f>IF($A77&lt;&gt;0,K77/K$10*100,"")</f>
        <v>10</v>
      </c>
      <c r="N77" s="40">
        <f>SUM(N79)</f>
        <v>20</v>
      </c>
      <c r="O77" s="41">
        <f>IF(A77&lt;&gt;0,N77/$N$10*100,"")</f>
        <v>4.4943820224719104</v>
      </c>
      <c r="Q77" s="40">
        <f>SUM(Q79)</f>
        <v>43</v>
      </c>
      <c r="R77" s="41">
        <f>IF($A77&lt;&gt;0,Q77/Q$10*100,"")</f>
        <v>7.1074380165289259</v>
      </c>
      <c r="T77" s="40">
        <f>SUM(T79)</f>
        <v>1</v>
      </c>
      <c r="U77" s="41">
        <f>IF(A77&lt;&gt;0,T77/$T$10*100,"")</f>
        <v>3.7037037037037033</v>
      </c>
    </row>
    <row r="78" spans="1:21" x14ac:dyDescent="0.2">
      <c r="B78" s="48"/>
      <c r="C78" s="41" t="str">
        <f>IF($A78&lt;&gt;0,B78/B$10*100,"")</f>
        <v/>
      </c>
      <c r="E78" s="50"/>
      <c r="F78" s="41" t="str">
        <f>IF($A78&lt;&gt;0,E78/E$10*100,"")</f>
        <v/>
      </c>
      <c r="G78" s="41"/>
      <c r="H78" s="41"/>
      <c r="I78" s="41" t="str">
        <f>IF($A78&lt;&gt;0,H78/H$10*100,"")</f>
        <v/>
      </c>
      <c r="J78" s="41"/>
      <c r="K78" s="40"/>
      <c r="L78" s="41" t="str">
        <f>IF($A78&lt;&gt;0,K78/K$10*100,"")</f>
        <v/>
      </c>
      <c r="O78" s="41" t="str">
        <f>IF(A78&lt;&gt;0,N78/$N$10*100,"")</f>
        <v/>
      </c>
      <c r="Q78" s="39"/>
      <c r="R78" s="41" t="str">
        <f>IF($A78&lt;&gt;0,Q78/Q$10*100,"")</f>
        <v/>
      </c>
      <c r="U78" s="41" t="str">
        <f>IF(A78&lt;&gt;0,T78/$T$10*100,"")</f>
        <v/>
      </c>
    </row>
    <row r="79" spans="1:21" x14ac:dyDescent="0.2">
      <c r="A79" s="40" t="s">
        <v>222</v>
      </c>
      <c r="B79" s="48">
        <f>SUM(B80:B89)</f>
        <v>121</v>
      </c>
      <c r="C79" s="41">
        <f>IF($A79&lt;&gt;0,B79/B$10*100,"")</f>
        <v>6.4983888292158971</v>
      </c>
      <c r="E79" s="50">
        <f>SUM(E80:E89)</f>
        <v>27</v>
      </c>
      <c r="F79" s="41">
        <f>IF($A79&lt;&gt;0,E79/E$10*100,"")</f>
        <v>5.3465346534653468</v>
      </c>
      <c r="G79" s="41"/>
      <c r="H79" s="50">
        <f>SUM(H80:H89)</f>
        <v>1</v>
      </c>
      <c r="I79" s="41">
        <f>IF($A79&lt;&gt;0,H79/H$10*100,"")</f>
        <v>3.8461538461538463</v>
      </c>
      <c r="J79" s="41"/>
      <c r="K79" s="40">
        <f>SUM(K80:K89)</f>
        <v>4</v>
      </c>
      <c r="L79" s="41">
        <f>IF($A79&lt;&gt;0,K79/K$10*100,"")</f>
        <v>10</v>
      </c>
      <c r="N79" s="40">
        <f>SUM(N80:N89)</f>
        <v>20</v>
      </c>
      <c r="O79" s="41">
        <f>IF(A79&lt;&gt;0,N79/$N$10*100,"")</f>
        <v>4.4943820224719104</v>
      </c>
      <c r="Q79" s="40">
        <f>SUM(Q80:Q89)</f>
        <v>43</v>
      </c>
      <c r="R79" s="41">
        <f>IF($A79&lt;&gt;0,Q79/Q$10*100,"")</f>
        <v>7.1074380165289259</v>
      </c>
      <c r="T79" s="40">
        <f>SUM(T80:T89)</f>
        <v>1</v>
      </c>
      <c r="U79" s="41">
        <f>IF(A79&lt;&gt;0,T79/$T$10*100,"")</f>
        <v>3.7037037037037033</v>
      </c>
    </row>
    <row r="80" spans="1:21" hidden="1" x14ac:dyDescent="0.2">
      <c r="A80" s="40" t="s">
        <v>221</v>
      </c>
      <c r="C80" s="41">
        <f>IF($A80&lt;&gt;0,B80/B$10*100,"")</f>
        <v>0</v>
      </c>
      <c r="F80" s="41">
        <f>IF($A80&lt;&gt;0,E80/E$10*100,"")</f>
        <v>0</v>
      </c>
      <c r="I80" s="41">
        <f>IF($A80&lt;&gt;0,H80/H$10*100,"")</f>
        <v>0</v>
      </c>
      <c r="K80" s="40"/>
      <c r="L80" s="41">
        <f>IF($A80&lt;&gt;0,K80/K$10*100,"")</f>
        <v>0</v>
      </c>
      <c r="O80" s="41">
        <f>IF(A80&lt;&gt;0,N80/$N$10*100,"")</f>
        <v>0</v>
      </c>
      <c r="R80" s="41">
        <f>IF($A80&lt;&gt;0,Q80/Q$10*100,"")</f>
        <v>0</v>
      </c>
      <c r="T80" s="40"/>
      <c r="U80" s="41">
        <f>IF(A80&lt;&gt;0,T80/$T$10*100,"")</f>
        <v>0</v>
      </c>
    </row>
    <row r="81" spans="1:21" x14ac:dyDescent="0.2">
      <c r="A81" s="40" t="s">
        <v>220</v>
      </c>
      <c r="B81" s="47">
        <v>39</v>
      </c>
      <c r="C81" s="41">
        <f>IF($A81&lt;&gt;0,B81/B$10*100,"")</f>
        <v>2.0945220193340495</v>
      </c>
      <c r="D81" s="47"/>
      <c r="E81" s="47">
        <v>8</v>
      </c>
      <c r="F81" s="47"/>
      <c r="G81" s="47"/>
      <c r="H81" s="47"/>
      <c r="I81" s="41">
        <f>IF($A81&lt;&gt;0,H81/H$10*100,"")</f>
        <v>0</v>
      </c>
      <c r="J81" s="47"/>
      <c r="K81" s="47"/>
      <c r="L81" s="41">
        <f>IF($A81&lt;&gt;0,K81/K$10*100,"")</f>
        <v>0</v>
      </c>
      <c r="M81" s="47"/>
      <c r="N81" s="47">
        <v>7</v>
      </c>
      <c r="O81" s="41">
        <f>IF(A81&lt;&gt;0,N81/$N$10*100,"")</f>
        <v>1.5730337078651686</v>
      </c>
      <c r="P81" s="47"/>
      <c r="Q81" s="47">
        <v>18</v>
      </c>
      <c r="R81" s="41">
        <f>IF($A81&lt;&gt;0,Q81/Q$10*100,"")</f>
        <v>2.9752066115702478</v>
      </c>
      <c r="S81" s="47"/>
      <c r="T81" s="47"/>
      <c r="U81" s="41">
        <f>IF(A81&lt;&gt;0,T81/$T$10*100,"")</f>
        <v>0</v>
      </c>
    </row>
    <row r="82" spans="1:21" x14ac:dyDescent="0.2">
      <c r="A82" s="40" t="s">
        <v>219</v>
      </c>
      <c r="B82" s="47">
        <v>26</v>
      </c>
      <c r="C82" s="41">
        <f>IF($A82&lt;&gt;0,B82/B$10*100,"")</f>
        <v>1.3963480128893664</v>
      </c>
      <c r="D82" s="47"/>
      <c r="E82" s="47">
        <v>6</v>
      </c>
      <c r="F82" s="47"/>
      <c r="G82" s="47"/>
      <c r="H82" s="47">
        <v>1</v>
      </c>
      <c r="I82" s="41">
        <f>IF($A82&lt;&gt;0,H82/H$10*100,"")</f>
        <v>3.8461538461538463</v>
      </c>
      <c r="J82" s="47"/>
      <c r="K82" s="47"/>
      <c r="L82" s="41">
        <f>IF($A82&lt;&gt;0,K82/K$10*100,"")</f>
        <v>0</v>
      </c>
      <c r="M82" s="47"/>
      <c r="N82" s="47">
        <v>3</v>
      </c>
      <c r="O82" s="41">
        <f>IF(A82&lt;&gt;0,N82/$N$10*100,"")</f>
        <v>0.6741573033707865</v>
      </c>
      <c r="P82" s="47"/>
      <c r="Q82" s="47">
        <v>7</v>
      </c>
      <c r="R82" s="41">
        <f>IF($A82&lt;&gt;0,Q82/Q$10*100,"")</f>
        <v>1.1570247933884297</v>
      </c>
      <c r="S82" s="47"/>
      <c r="T82" s="47"/>
      <c r="U82" s="41">
        <f>IF(A82&lt;&gt;0,T82/$T$10*100,"")</f>
        <v>0</v>
      </c>
    </row>
    <row r="83" spans="1:21" x14ac:dyDescent="0.2">
      <c r="A83" s="40" t="s">
        <v>218</v>
      </c>
      <c r="B83" s="47">
        <v>10</v>
      </c>
      <c r="C83" s="41">
        <f>IF($A83&lt;&gt;0,B83/B$10*100,"")</f>
        <v>0.53705692803437166</v>
      </c>
      <c r="D83" s="47"/>
      <c r="E83" s="47">
        <v>1</v>
      </c>
      <c r="F83" s="47"/>
      <c r="G83" s="47"/>
      <c r="H83" s="47"/>
      <c r="I83" s="41">
        <f>IF($A83&lt;&gt;0,H83/H$10*100,"")</f>
        <v>0</v>
      </c>
      <c r="J83" s="47"/>
      <c r="K83" s="47"/>
      <c r="L83" s="41">
        <f>IF($A83&lt;&gt;0,K83/K$10*100,"")</f>
        <v>0</v>
      </c>
      <c r="M83" s="47"/>
      <c r="N83" s="47">
        <v>3</v>
      </c>
      <c r="O83" s="41">
        <f>IF(A83&lt;&gt;0,N83/$N$10*100,"")</f>
        <v>0.6741573033707865</v>
      </c>
      <c r="P83" s="47"/>
      <c r="Q83" s="47">
        <v>4</v>
      </c>
      <c r="R83" s="41">
        <f>IF($A83&lt;&gt;0,Q83/Q$10*100,"")</f>
        <v>0.66115702479338845</v>
      </c>
      <c r="S83" s="47"/>
      <c r="T83" s="47"/>
      <c r="U83" s="41">
        <f>IF(A83&lt;&gt;0,T83/$T$10*100,"")</f>
        <v>0</v>
      </c>
    </row>
    <row r="84" spans="1:21" x14ac:dyDescent="0.2">
      <c r="A84" s="40" t="s">
        <v>217</v>
      </c>
      <c r="B84" s="47">
        <v>1</v>
      </c>
      <c r="C84" s="41">
        <f>IF($A84&lt;&gt;0,B84/B$10*100,"")</f>
        <v>5.3705692803437163E-2</v>
      </c>
      <c r="D84" s="47"/>
      <c r="E84" s="47"/>
      <c r="F84" s="47"/>
      <c r="G84" s="47"/>
      <c r="H84" s="47"/>
      <c r="I84" s="41">
        <f>IF($A84&lt;&gt;0,H84/H$10*100,"")</f>
        <v>0</v>
      </c>
      <c r="J84" s="47"/>
      <c r="K84" s="47"/>
      <c r="L84" s="41">
        <f>IF($A84&lt;&gt;0,K84/K$10*100,"")</f>
        <v>0</v>
      </c>
      <c r="M84" s="47"/>
      <c r="N84" s="47">
        <v>1</v>
      </c>
      <c r="O84" s="41">
        <f>IF(A84&lt;&gt;0,N84/$N$10*100,"")</f>
        <v>0.22471910112359553</v>
      </c>
      <c r="P84" s="47"/>
      <c r="Q84" s="47"/>
      <c r="R84" s="41">
        <f>IF($A84&lt;&gt;0,Q84/Q$10*100,"")</f>
        <v>0</v>
      </c>
      <c r="S84" s="47"/>
      <c r="T84" s="47"/>
      <c r="U84" s="41">
        <f>IF(A84&lt;&gt;0,T84/$T$10*100,"")</f>
        <v>0</v>
      </c>
    </row>
    <row r="85" spans="1:21" x14ac:dyDescent="0.2">
      <c r="A85" s="40" t="s">
        <v>216</v>
      </c>
      <c r="B85" s="47">
        <v>9</v>
      </c>
      <c r="C85" s="41">
        <f>IF($A85&lt;&gt;0,B85/B$10*100,"")</f>
        <v>0.48335123523093448</v>
      </c>
      <c r="D85" s="47"/>
      <c r="E85" s="47">
        <v>2</v>
      </c>
      <c r="F85" s="47"/>
      <c r="G85" s="47"/>
      <c r="H85" s="47"/>
      <c r="I85" s="41">
        <f>IF($A85&lt;&gt;0,H85/H$10*100,"")</f>
        <v>0</v>
      </c>
      <c r="J85" s="47"/>
      <c r="K85" s="47">
        <v>4</v>
      </c>
      <c r="L85" s="41">
        <f>IF($A85&lt;&gt;0,K85/K$10*100,"")</f>
        <v>10</v>
      </c>
      <c r="M85" s="47"/>
      <c r="N85" s="47">
        <v>2</v>
      </c>
      <c r="O85" s="41">
        <f>IF(A85&lt;&gt;0,N85/$N$10*100,"")</f>
        <v>0.44943820224719105</v>
      </c>
      <c r="P85" s="47"/>
      <c r="Q85" s="47">
        <v>4</v>
      </c>
      <c r="R85" s="41">
        <f>IF($A85&lt;&gt;0,Q85/Q$10*100,"")</f>
        <v>0.66115702479338845</v>
      </c>
      <c r="S85" s="47"/>
      <c r="T85" s="47"/>
      <c r="U85" s="41">
        <f>IF(A85&lt;&gt;0,T85/$T$10*100,"")</f>
        <v>0</v>
      </c>
    </row>
    <row r="86" spans="1:21" x14ac:dyDescent="0.2">
      <c r="A86" s="40" t="s">
        <v>215</v>
      </c>
      <c r="B86" s="47">
        <v>1</v>
      </c>
      <c r="C86" s="41">
        <f>IF($A86&lt;&gt;0,B86/B$10*100,"")</f>
        <v>5.3705692803437163E-2</v>
      </c>
      <c r="D86" s="47"/>
      <c r="E86" s="47"/>
      <c r="F86" s="47"/>
      <c r="G86" s="47"/>
      <c r="H86" s="47"/>
      <c r="I86" s="41">
        <f>IF($A86&lt;&gt;0,H86/H$10*100,"")</f>
        <v>0</v>
      </c>
      <c r="J86" s="47"/>
      <c r="K86" s="47"/>
      <c r="L86" s="41">
        <f>IF($A86&lt;&gt;0,K86/K$10*100,"")</f>
        <v>0</v>
      </c>
      <c r="M86" s="47"/>
      <c r="N86" s="47"/>
      <c r="O86" s="41">
        <f>IF(A86&lt;&gt;0,N86/$N$10*100,"")</f>
        <v>0</v>
      </c>
      <c r="P86" s="47"/>
      <c r="Q86" s="47"/>
      <c r="R86" s="41">
        <f>IF($A86&lt;&gt;0,Q86/Q$10*100,"")</f>
        <v>0</v>
      </c>
      <c r="S86" s="47"/>
      <c r="T86" s="47"/>
      <c r="U86" s="41">
        <f>IF(A86&lt;&gt;0,T86/$T$10*100,"")</f>
        <v>0</v>
      </c>
    </row>
    <row r="87" spans="1:21" x14ac:dyDescent="0.2">
      <c r="A87" s="40" t="s">
        <v>214</v>
      </c>
      <c r="B87" s="47">
        <v>18</v>
      </c>
      <c r="C87" s="41">
        <f>IF($A87&lt;&gt;0,B87/B$10*100,"")</f>
        <v>0.96670247046186897</v>
      </c>
      <c r="D87" s="47"/>
      <c r="E87" s="47">
        <v>5</v>
      </c>
      <c r="F87" s="47"/>
      <c r="G87" s="47"/>
      <c r="H87" s="47"/>
      <c r="I87" s="41">
        <f>IF($A87&lt;&gt;0,H87/H$10*100,"")</f>
        <v>0</v>
      </c>
      <c r="J87" s="47"/>
      <c r="K87" s="47"/>
      <c r="L87" s="41">
        <f>IF($A87&lt;&gt;0,K87/K$10*100,"")</f>
        <v>0</v>
      </c>
      <c r="M87" s="47"/>
      <c r="N87" s="47">
        <v>1</v>
      </c>
      <c r="O87" s="41">
        <f>IF(A87&lt;&gt;0,N87/$N$10*100,"")</f>
        <v>0.22471910112359553</v>
      </c>
      <c r="P87" s="47"/>
      <c r="Q87" s="47">
        <v>4</v>
      </c>
      <c r="R87" s="41">
        <f>IF($A87&lt;&gt;0,Q87/Q$10*100,"")</f>
        <v>0.66115702479338845</v>
      </c>
      <c r="S87" s="47"/>
      <c r="T87" s="47"/>
      <c r="U87" s="41">
        <f>IF(A87&lt;&gt;0,T87/$T$10*100,"")</f>
        <v>0</v>
      </c>
    </row>
    <row r="88" spans="1:21" x14ac:dyDescent="0.2">
      <c r="A88" s="40" t="s">
        <v>213</v>
      </c>
      <c r="B88" s="47">
        <v>5</v>
      </c>
      <c r="C88" s="41">
        <f>IF($A88&lt;&gt;0,B88/B$10*100,"")</f>
        <v>0.26852846401718583</v>
      </c>
      <c r="D88" s="47"/>
      <c r="E88" s="47">
        <v>2</v>
      </c>
      <c r="F88" s="47"/>
      <c r="G88" s="47"/>
      <c r="H88" s="47"/>
      <c r="I88" s="41">
        <f>IF($A88&lt;&gt;0,H88/H$10*100,"")</f>
        <v>0</v>
      </c>
      <c r="J88" s="47"/>
      <c r="K88" s="47"/>
      <c r="L88" s="41">
        <f>IF($A88&lt;&gt;0,K88/K$10*100,"")</f>
        <v>0</v>
      </c>
      <c r="M88" s="47"/>
      <c r="N88" s="47">
        <v>2</v>
      </c>
      <c r="O88" s="41">
        <f>IF(A88&lt;&gt;0,N88/$N$10*100,"")</f>
        <v>0.44943820224719105</v>
      </c>
      <c r="P88" s="47"/>
      <c r="Q88" s="47">
        <v>1</v>
      </c>
      <c r="R88" s="41">
        <f>IF($A88&lt;&gt;0,Q88/Q$10*100,"")</f>
        <v>0.16528925619834711</v>
      </c>
      <c r="S88" s="47"/>
      <c r="T88" s="47"/>
      <c r="U88" s="41">
        <f>IF(A88&lt;&gt;0,T88/$T$10*100,"")</f>
        <v>0</v>
      </c>
    </row>
    <row r="89" spans="1:21" x14ac:dyDescent="0.2">
      <c r="A89" s="40" t="s">
        <v>212</v>
      </c>
      <c r="B89" s="47">
        <v>12</v>
      </c>
      <c r="C89" s="41">
        <f>IF($A89&lt;&gt;0,B89/B$10*100,"")</f>
        <v>0.64446831364124602</v>
      </c>
      <c r="D89" s="47"/>
      <c r="E89" s="47">
        <v>3</v>
      </c>
      <c r="F89" s="47"/>
      <c r="G89" s="47"/>
      <c r="H89" s="47"/>
      <c r="I89" s="41">
        <f>IF($A89&lt;&gt;0,H89/H$10*100,"")</f>
        <v>0</v>
      </c>
      <c r="J89" s="47"/>
      <c r="K89" s="47">
        <v>0</v>
      </c>
      <c r="L89" s="41">
        <f>IF($A89&lt;&gt;0,K89/K$10*100,"")</f>
        <v>0</v>
      </c>
      <c r="M89" s="47"/>
      <c r="N89" s="47">
        <v>1</v>
      </c>
      <c r="O89" s="41">
        <f>IF(A89&lt;&gt;0,N89/$N$10*100,"")</f>
        <v>0.22471910112359553</v>
      </c>
      <c r="P89" s="47"/>
      <c r="Q89" s="47">
        <v>5</v>
      </c>
      <c r="R89" s="41">
        <f>IF($A89&lt;&gt;0,Q89/Q$10*100,"")</f>
        <v>0.82644628099173556</v>
      </c>
      <c r="S89" s="47"/>
      <c r="T89" s="47">
        <v>1</v>
      </c>
      <c r="U89" s="41">
        <f>IF(A89&lt;&gt;0,T89/$T$10*100,"")</f>
        <v>3.7037037037037033</v>
      </c>
    </row>
    <row r="90" spans="1:21" ht="13.5" thickBot="1" x14ac:dyDescent="0.25">
      <c r="A90" s="57"/>
      <c r="B90" s="58"/>
      <c r="C90" s="57"/>
      <c r="D90" s="57"/>
      <c r="E90" s="74"/>
      <c r="F90" s="74"/>
      <c r="G90" s="74"/>
      <c r="H90" s="74"/>
      <c r="I90" s="74"/>
      <c r="J90" s="74"/>
      <c r="K90" s="74"/>
      <c r="L90" s="74"/>
      <c r="M90" s="74"/>
      <c r="N90" s="74"/>
      <c r="O90" s="74"/>
      <c r="P90" s="57"/>
      <c r="Q90" s="46"/>
      <c r="R90" s="73"/>
      <c r="S90" s="57"/>
      <c r="T90" s="46"/>
      <c r="U90" s="46"/>
    </row>
    <row r="91" spans="1:21" x14ac:dyDescent="0.2">
      <c r="B91" s="52"/>
      <c r="E91" s="41"/>
      <c r="F91" s="41"/>
      <c r="G91" s="41"/>
      <c r="H91" s="41"/>
      <c r="I91" s="41"/>
      <c r="J91" s="41"/>
      <c r="K91" s="41"/>
      <c r="M91" s="41"/>
      <c r="N91" s="41"/>
      <c r="O91" s="41"/>
      <c r="P91" s="41"/>
      <c r="Q91" s="41"/>
      <c r="R91" s="41"/>
      <c r="S91" s="41"/>
      <c r="T91" s="41"/>
      <c r="U91" s="41"/>
    </row>
    <row r="92" spans="1:21" x14ac:dyDescent="0.2">
      <c r="B92" s="52"/>
      <c r="E92" s="41"/>
      <c r="F92" s="41"/>
      <c r="G92" s="41"/>
      <c r="H92" s="41"/>
      <c r="I92" s="41"/>
      <c r="J92" s="41"/>
      <c r="K92" s="41"/>
      <c r="M92" s="41"/>
      <c r="N92" s="41"/>
      <c r="O92" s="41"/>
      <c r="P92" s="41"/>
      <c r="Q92" s="41"/>
      <c r="R92" s="41"/>
      <c r="S92" s="41"/>
      <c r="T92" s="41"/>
      <c r="U92" s="41"/>
    </row>
    <row r="93" spans="1:21" x14ac:dyDescent="0.2">
      <c r="B93" s="52"/>
      <c r="E93" s="41"/>
      <c r="F93" s="41"/>
      <c r="G93" s="41"/>
      <c r="H93" s="41"/>
      <c r="I93" s="41"/>
      <c r="J93" s="41"/>
      <c r="K93" s="41"/>
      <c r="M93" s="41"/>
      <c r="N93" s="41"/>
      <c r="O93" s="41"/>
      <c r="P93" s="41"/>
      <c r="Q93" s="41"/>
      <c r="R93" s="41"/>
      <c r="S93" s="41"/>
      <c r="T93" s="41"/>
      <c r="U93" s="41"/>
    </row>
    <row r="94" spans="1:21" x14ac:dyDescent="0.2">
      <c r="B94" s="52"/>
      <c r="E94" s="41"/>
      <c r="F94" s="41"/>
      <c r="G94" s="41"/>
      <c r="H94" s="41"/>
      <c r="I94" s="41"/>
      <c r="J94" s="41"/>
      <c r="K94" s="41"/>
      <c r="M94" s="41"/>
      <c r="N94" s="41"/>
      <c r="O94" s="41"/>
      <c r="P94" s="41"/>
      <c r="Q94" s="41"/>
      <c r="R94" s="41"/>
      <c r="S94" s="41"/>
      <c r="T94" s="41"/>
      <c r="U94" s="41"/>
    </row>
    <row r="95" spans="1:21" x14ac:dyDescent="0.2">
      <c r="B95" s="52"/>
      <c r="E95" s="41"/>
      <c r="F95" s="41"/>
      <c r="G95" s="41"/>
      <c r="H95" s="41"/>
      <c r="I95" s="41"/>
      <c r="J95" s="41"/>
      <c r="K95" s="41"/>
      <c r="M95" s="41"/>
      <c r="N95" s="41"/>
      <c r="O95" s="41"/>
      <c r="P95" s="41"/>
      <c r="Q95" s="41"/>
      <c r="R95" s="41"/>
      <c r="S95" s="41"/>
      <c r="T95" s="41"/>
      <c r="U95" s="41"/>
    </row>
    <row r="96" spans="1:21" x14ac:dyDescent="0.2">
      <c r="B96" s="52"/>
      <c r="E96" s="41"/>
      <c r="F96" s="41"/>
      <c r="G96" s="41"/>
      <c r="H96" s="41"/>
      <c r="I96" s="41"/>
      <c r="J96" s="41"/>
      <c r="K96" s="41"/>
      <c r="M96" s="41"/>
      <c r="N96" s="41"/>
      <c r="O96" s="41"/>
      <c r="P96" s="41"/>
      <c r="Q96" s="41"/>
      <c r="R96" s="41"/>
      <c r="S96" s="41"/>
      <c r="T96" s="41"/>
      <c r="U96" s="41"/>
    </row>
    <row r="97" spans="2:21" x14ac:dyDescent="0.2">
      <c r="B97" s="52"/>
      <c r="E97" s="41"/>
      <c r="F97" s="41"/>
      <c r="G97" s="41"/>
      <c r="H97" s="41"/>
      <c r="I97" s="41"/>
      <c r="J97" s="41"/>
      <c r="K97" s="41"/>
      <c r="M97" s="41"/>
      <c r="N97" s="41"/>
      <c r="O97" s="41"/>
      <c r="P97" s="41"/>
      <c r="Q97" s="41"/>
      <c r="R97" s="41"/>
      <c r="S97" s="41"/>
      <c r="T97" s="41"/>
      <c r="U97" s="41"/>
    </row>
    <row r="98" spans="2:21" x14ac:dyDescent="0.2">
      <c r="B98" s="52"/>
      <c r="E98" s="41"/>
      <c r="F98" s="41"/>
      <c r="G98" s="41"/>
      <c r="H98" s="41"/>
      <c r="I98" s="41"/>
      <c r="J98" s="41"/>
      <c r="K98" s="41"/>
      <c r="M98" s="41"/>
      <c r="N98" s="41"/>
      <c r="O98" s="41"/>
      <c r="P98" s="41"/>
      <c r="Q98" s="41"/>
      <c r="R98" s="41"/>
      <c r="S98" s="41"/>
      <c r="T98" s="41"/>
      <c r="U98" s="41"/>
    </row>
    <row r="99" spans="2:21" x14ac:dyDescent="0.2">
      <c r="B99" s="52"/>
      <c r="E99" s="41"/>
      <c r="F99" s="41"/>
      <c r="G99" s="41"/>
      <c r="H99" s="41"/>
      <c r="I99" s="41"/>
      <c r="J99" s="41"/>
      <c r="K99" s="41"/>
      <c r="M99" s="41"/>
      <c r="N99" s="41"/>
      <c r="O99" s="41"/>
      <c r="P99" s="41"/>
      <c r="Q99" s="41"/>
      <c r="R99" s="41"/>
      <c r="S99" s="41"/>
      <c r="T99" s="41"/>
      <c r="U99" s="41"/>
    </row>
    <row r="100" spans="2:21" x14ac:dyDescent="0.2">
      <c r="B100" s="52"/>
      <c r="E100" s="41"/>
      <c r="F100" s="41"/>
      <c r="G100" s="41"/>
      <c r="H100" s="41"/>
      <c r="I100" s="41"/>
      <c r="J100" s="41"/>
      <c r="K100" s="41"/>
      <c r="M100" s="41"/>
      <c r="N100" s="41"/>
      <c r="O100" s="41"/>
      <c r="P100" s="41"/>
      <c r="Q100" s="41"/>
      <c r="R100" s="41"/>
      <c r="S100" s="41"/>
      <c r="T100" s="41"/>
      <c r="U100" s="41"/>
    </row>
    <row r="101" spans="2:21" x14ac:dyDescent="0.2">
      <c r="B101" s="52"/>
      <c r="E101" s="41"/>
      <c r="F101" s="41"/>
      <c r="G101" s="41"/>
      <c r="H101" s="41"/>
      <c r="I101" s="41"/>
      <c r="J101" s="41"/>
      <c r="K101" s="41"/>
      <c r="M101" s="41"/>
      <c r="N101" s="41"/>
      <c r="O101" s="41"/>
      <c r="P101" s="41"/>
      <c r="Q101" s="41"/>
      <c r="R101" s="41"/>
      <c r="S101" s="41"/>
      <c r="T101" s="41"/>
      <c r="U101" s="41"/>
    </row>
    <row r="102" spans="2:21" x14ac:dyDescent="0.2">
      <c r="B102" s="52"/>
      <c r="E102" s="41"/>
      <c r="F102" s="41"/>
      <c r="G102" s="41"/>
      <c r="H102" s="41"/>
      <c r="I102" s="41"/>
      <c r="J102" s="41"/>
      <c r="K102" s="41"/>
      <c r="M102" s="41"/>
      <c r="N102" s="41"/>
      <c r="O102" s="41"/>
      <c r="P102" s="41"/>
      <c r="Q102" s="41"/>
      <c r="R102" s="41"/>
      <c r="S102" s="41"/>
      <c r="T102" s="41"/>
      <c r="U102" s="41"/>
    </row>
    <row r="103" spans="2:21" x14ac:dyDescent="0.2">
      <c r="B103" s="52"/>
      <c r="E103" s="41"/>
      <c r="F103" s="41"/>
      <c r="G103" s="41"/>
      <c r="H103" s="41"/>
      <c r="I103" s="41"/>
      <c r="J103" s="41"/>
      <c r="K103" s="41"/>
      <c r="M103" s="41"/>
      <c r="N103" s="41"/>
      <c r="O103" s="41"/>
      <c r="P103" s="41"/>
      <c r="Q103" s="41"/>
      <c r="R103" s="41"/>
      <c r="S103" s="41"/>
      <c r="T103" s="41"/>
      <c r="U103" s="41"/>
    </row>
    <row r="104" spans="2:21" x14ac:dyDescent="0.2">
      <c r="B104" s="52"/>
      <c r="E104" s="41"/>
      <c r="F104" s="41"/>
      <c r="G104" s="41"/>
      <c r="H104" s="41"/>
      <c r="I104" s="41"/>
      <c r="J104" s="41"/>
      <c r="K104" s="41"/>
      <c r="M104" s="41"/>
      <c r="N104" s="41"/>
      <c r="O104" s="41"/>
      <c r="P104" s="41"/>
      <c r="Q104" s="41"/>
      <c r="R104" s="41"/>
      <c r="S104" s="41"/>
      <c r="T104" s="41"/>
      <c r="U104" s="41"/>
    </row>
    <row r="105" spans="2:21" x14ac:dyDescent="0.2">
      <c r="B105" s="52"/>
      <c r="E105" s="41"/>
      <c r="F105" s="41"/>
      <c r="G105" s="41"/>
      <c r="H105" s="41"/>
      <c r="I105" s="41"/>
      <c r="J105" s="41"/>
      <c r="K105" s="41"/>
      <c r="M105" s="41"/>
      <c r="N105" s="41"/>
      <c r="O105" s="41"/>
      <c r="P105" s="41"/>
      <c r="Q105" s="41"/>
      <c r="R105" s="41"/>
      <c r="S105" s="41"/>
      <c r="T105" s="41"/>
      <c r="U105" s="41"/>
    </row>
    <row r="106" spans="2:21" x14ac:dyDescent="0.2">
      <c r="B106" s="52"/>
      <c r="E106" s="41"/>
      <c r="F106" s="41"/>
      <c r="G106" s="41"/>
      <c r="H106" s="41"/>
      <c r="I106" s="41"/>
      <c r="J106" s="41"/>
      <c r="K106" s="41"/>
      <c r="M106" s="41"/>
      <c r="N106" s="41"/>
      <c r="O106" s="41"/>
      <c r="P106" s="41"/>
      <c r="Q106" s="41"/>
      <c r="R106" s="41"/>
      <c r="S106" s="41"/>
      <c r="T106" s="41"/>
      <c r="U106" s="41"/>
    </row>
    <row r="107" spans="2:21" x14ac:dyDescent="0.2">
      <c r="B107" s="52"/>
      <c r="E107" s="41"/>
      <c r="F107" s="41"/>
      <c r="G107" s="41"/>
      <c r="H107" s="41"/>
      <c r="I107" s="41"/>
      <c r="J107" s="41"/>
      <c r="K107" s="41"/>
      <c r="M107" s="41"/>
      <c r="N107" s="41"/>
      <c r="O107" s="41"/>
      <c r="P107" s="41"/>
      <c r="Q107" s="41"/>
      <c r="R107" s="41"/>
      <c r="S107" s="41"/>
      <c r="T107" s="41"/>
      <c r="U107" s="41"/>
    </row>
    <row r="108" spans="2:21" x14ac:dyDescent="0.2">
      <c r="B108" s="52"/>
      <c r="E108" s="41"/>
      <c r="F108" s="41"/>
      <c r="G108" s="41"/>
      <c r="H108" s="41"/>
      <c r="I108" s="41"/>
      <c r="J108" s="41"/>
      <c r="K108" s="41"/>
      <c r="M108" s="41"/>
      <c r="N108" s="41"/>
      <c r="O108" s="41"/>
      <c r="P108" s="41"/>
      <c r="Q108" s="41"/>
      <c r="R108" s="41"/>
      <c r="S108" s="41"/>
      <c r="T108" s="41"/>
      <c r="U108" s="41"/>
    </row>
    <row r="109" spans="2:21" x14ac:dyDescent="0.2">
      <c r="B109" s="52"/>
      <c r="E109" s="41"/>
      <c r="F109" s="41"/>
      <c r="G109" s="41"/>
      <c r="H109" s="41"/>
      <c r="I109" s="41"/>
      <c r="J109" s="41"/>
      <c r="K109" s="41"/>
      <c r="M109" s="41"/>
      <c r="N109" s="41"/>
      <c r="O109" s="41"/>
      <c r="P109" s="41"/>
      <c r="Q109" s="41"/>
      <c r="R109" s="41"/>
      <c r="S109" s="41"/>
      <c r="T109" s="41"/>
      <c r="U109" s="41"/>
    </row>
    <row r="110" spans="2:21" x14ac:dyDescent="0.2">
      <c r="B110" s="52"/>
      <c r="E110" s="41"/>
      <c r="F110" s="41"/>
      <c r="G110" s="41"/>
      <c r="H110" s="41"/>
      <c r="I110" s="41"/>
      <c r="J110" s="41"/>
      <c r="K110" s="41"/>
      <c r="M110" s="41"/>
      <c r="N110" s="41"/>
      <c r="O110" s="41"/>
      <c r="P110" s="41"/>
      <c r="Q110" s="41"/>
      <c r="R110" s="41"/>
      <c r="S110" s="41"/>
      <c r="T110" s="41"/>
      <c r="U110" s="41"/>
    </row>
    <row r="111" spans="2:21" x14ac:dyDescent="0.2">
      <c r="B111" s="52"/>
      <c r="E111" s="41"/>
      <c r="F111" s="41"/>
      <c r="G111" s="41"/>
      <c r="H111" s="41"/>
      <c r="I111" s="41"/>
      <c r="J111" s="41"/>
      <c r="K111" s="41"/>
      <c r="M111" s="41"/>
      <c r="N111" s="41"/>
      <c r="O111" s="41"/>
      <c r="P111" s="41"/>
      <c r="Q111" s="41"/>
      <c r="R111" s="41"/>
      <c r="S111" s="41"/>
      <c r="T111" s="41"/>
      <c r="U111" s="41"/>
    </row>
    <row r="112" spans="2:21" ht="13.5" thickBot="1" x14ac:dyDescent="0.25">
      <c r="B112" s="52"/>
      <c r="E112" s="72"/>
      <c r="F112" s="72"/>
      <c r="G112" s="72"/>
      <c r="H112" s="72"/>
      <c r="I112" s="72"/>
      <c r="J112" s="72"/>
      <c r="K112" s="61"/>
      <c r="L112" s="61"/>
      <c r="M112" s="61"/>
      <c r="N112" s="61"/>
      <c r="O112" s="61"/>
      <c r="P112" s="61"/>
      <c r="Q112" s="39"/>
      <c r="R112" s="39"/>
      <c r="S112" s="61"/>
    </row>
    <row r="113" spans="1:22" x14ac:dyDescent="0.2">
      <c r="A113" s="45"/>
      <c r="B113" s="71"/>
      <c r="C113" s="45"/>
      <c r="D113" s="45"/>
      <c r="E113" s="70"/>
      <c r="F113" s="70"/>
      <c r="G113" s="70"/>
      <c r="H113" s="70"/>
      <c r="I113" s="70"/>
      <c r="J113" s="70"/>
      <c r="K113" s="45"/>
      <c r="L113" s="45"/>
      <c r="M113" s="45"/>
      <c r="N113" s="45"/>
      <c r="O113" s="45"/>
      <c r="P113" s="45"/>
      <c r="Q113" s="69"/>
      <c r="R113" s="69"/>
      <c r="S113" s="45"/>
      <c r="T113" s="69"/>
      <c r="U113" s="69"/>
    </row>
    <row r="114" spans="1:22" ht="14.25" x14ac:dyDescent="0.2">
      <c r="A114" s="40" t="s">
        <v>108</v>
      </c>
      <c r="B114" s="68" t="s">
        <v>142</v>
      </c>
      <c r="C114" s="68"/>
      <c r="E114" s="68" t="s">
        <v>141</v>
      </c>
      <c r="F114" s="68"/>
      <c r="G114" s="67"/>
      <c r="H114" s="68" t="s">
        <v>140</v>
      </c>
      <c r="I114" s="68"/>
      <c r="J114" s="67"/>
      <c r="K114" s="66" t="s">
        <v>139</v>
      </c>
      <c r="L114" s="66"/>
      <c r="N114" s="66" t="s">
        <v>138</v>
      </c>
      <c r="O114" s="66"/>
      <c r="Q114" s="65" t="s">
        <v>137</v>
      </c>
      <c r="R114" s="65"/>
      <c r="T114" s="65" t="s">
        <v>136</v>
      </c>
      <c r="U114" s="65"/>
    </row>
    <row r="115" spans="1:22" x14ac:dyDescent="0.2">
      <c r="A115" s="40" t="s">
        <v>135</v>
      </c>
      <c r="B115" s="64" t="s">
        <v>134</v>
      </c>
      <c r="C115" s="63" t="s">
        <v>133</v>
      </c>
      <c r="E115" s="64" t="s">
        <v>134</v>
      </c>
      <c r="F115" s="63" t="s">
        <v>133</v>
      </c>
      <c r="G115" s="62"/>
      <c r="H115" s="64" t="s">
        <v>134</v>
      </c>
      <c r="I115" s="63" t="s">
        <v>133</v>
      </c>
      <c r="J115" s="62"/>
      <c r="K115" s="60" t="s">
        <v>134</v>
      </c>
      <c r="L115" s="59" t="s">
        <v>133</v>
      </c>
      <c r="M115" s="61"/>
      <c r="N115" s="60" t="s">
        <v>134</v>
      </c>
      <c r="O115" s="59" t="s">
        <v>133</v>
      </c>
      <c r="P115" s="61"/>
      <c r="Q115" s="60" t="s">
        <v>134</v>
      </c>
      <c r="R115" s="59" t="s">
        <v>133</v>
      </c>
      <c r="S115" s="61"/>
      <c r="T115" s="60" t="s">
        <v>134</v>
      </c>
      <c r="U115" s="59" t="s">
        <v>133</v>
      </c>
    </row>
    <row r="116" spans="1:22" ht="13.5" thickBot="1" x14ac:dyDescent="0.25">
      <c r="A116" s="57"/>
      <c r="B116" s="58"/>
      <c r="C116" s="57"/>
      <c r="D116" s="57"/>
      <c r="E116" s="56"/>
      <c r="F116" s="56"/>
      <c r="G116" s="56"/>
      <c r="H116" s="56"/>
      <c r="I116" s="56"/>
      <c r="J116" s="56"/>
      <c r="K116" s="56"/>
      <c r="L116" s="56"/>
      <c r="M116" s="56"/>
      <c r="N116" s="56"/>
      <c r="O116" s="56"/>
      <c r="P116" s="56"/>
      <c r="Q116" s="56"/>
      <c r="R116" s="56"/>
      <c r="S116" s="54"/>
      <c r="T116" s="53"/>
      <c r="U116" s="53"/>
    </row>
    <row r="117" spans="1:22" x14ac:dyDescent="0.2">
      <c r="B117" s="52"/>
      <c r="K117" s="40"/>
      <c r="L117" s="40"/>
    </row>
    <row r="118" spans="1:22" hidden="1" x14ac:dyDescent="0.2">
      <c r="A118" s="49" t="s">
        <v>211</v>
      </c>
      <c r="B118" s="48">
        <f>SUM(B120)</f>
        <v>0</v>
      </c>
      <c r="C118" s="41">
        <f>IF($A118&lt;&gt;0,B118/B$10*100,"")</f>
        <v>0</v>
      </c>
      <c r="D118" s="49"/>
      <c r="E118" s="42">
        <f>SUM(E120)</f>
        <v>0</v>
      </c>
      <c r="F118" s="41">
        <f>IF($A118&lt;&gt;0,E118/E$10*100,"")</f>
        <v>0</v>
      </c>
      <c r="G118" s="42"/>
      <c r="H118" s="42">
        <f>SUM(H120)</f>
        <v>0</v>
      </c>
      <c r="I118" s="41">
        <f>IF($A118&lt;&gt;0,H118/H$10*100,"")</f>
        <v>0</v>
      </c>
      <c r="J118" s="42"/>
      <c r="K118" s="42">
        <f>SUM(K120)</f>
        <v>0</v>
      </c>
      <c r="L118" s="41">
        <f>IF($A118&lt;&gt;0,K118/K$10*100,"")</f>
        <v>0</v>
      </c>
      <c r="M118" s="42"/>
      <c r="N118" s="42">
        <f>SUM(N120)</f>
        <v>0</v>
      </c>
      <c r="O118" s="41">
        <f>IF(A118&lt;&gt;0,N118/$N$10*100,"")</f>
        <v>0</v>
      </c>
      <c r="P118" s="42"/>
      <c r="Q118" s="42">
        <f>SUM(Q120)</f>
        <v>0</v>
      </c>
      <c r="R118" s="41">
        <f>IF($A118&lt;&gt;0,Q118/Q$10*100,"")</f>
        <v>0</v>
      </c>
      <c r="S118" s="42"/>
      <c r="T118" s="42">
        <f>SUM(T120)</f>
        <v>0</v>
      </c>
      <c r="U118" s="41">
        <f>IF(A118&lt;&gt;0,T118/$T$10*100,"")</f>
        <v>0</v>
      </c>
    </row>
    <row r="119" spans="1:22" hidden="1" x14ac:dyDescent="0.2">
      <c r="B119" s="48"/>
      <c r="C119" s="41" t="str">
        <f>IF($A119&lt;&gt;0,B119/B$10*100,"")</f>
        <v/>
      </c>
      <c r="E119" s="50"/>
      <c r="F119" s="41" t="str">
        <f>IF($A119&lt;&gt;0,E119/E$10*100,"")</f>
        <v/>
      </c>
      <c r="G119" s="41"/>
      <c r="H119" s="41"/>
      <c r="I119" s="41" t="str">
        <f>IF($A119&lt;&gt;0,H119/H$10*100,"")</f>
        <v/>
      </c>
      <c r="J119" s="41"/>
      <c r="K119" s="40"/>
      <c r="L119" s="41" t="str">
        <f>IF($A119&lt;&gt;0,K119/K$10*100,"")</f>
        <v/>
      </c>
      <c r="O119" s="41" t="str">
        <f>IF(A119&lt;&gt;0,N119/$N$10*100,"")</f>
        <v/>
      </c>
      <c r="Q119" s="39"/>
      <c r="R119" s="41" t="str">
        <f>IF($A119&lt;&gt;0,Q119/Q$10*100,"")</f>
        <v/>
      </c>
      <c r="U119" s="41" t="str">
        <f>IF(A119&lt;&gt;0,T119/$T$10*100,"")</f>
        <v/>
      </c>
    </row>
    <row r="120" spans="1:22" hidden="1" x14ac:dyDescent="0.2">
      <c r="A120" s="40" t="s">
        <v>210</v>
      </c>
      <c r="B120" s="39">
        <v>0</v>
      </c>
      <c r="C120" s="41">
        <f>IF($A120&lt;&gt;0,B120/B$10*100,"")</f>
        <v>0</v>
      </c>
      <c r="D120" s="39"/>
      <c r="E120" s="39">
        <v>0</v>
      </c>
      <c r="F120" s="41">
        <f>IF($A120&lt;&gt;0,E120/E$10*100,"")</f>
        <v>0</v>
      </c>
      <c r="G120" s="39"/>
      <c r="H120" s="39"/>
      <c r="I120" s="41">
        <f>IF($A120&lt;&gt;0,H120/H$10*100,"")</f>
        <v>0</v>
      </c>
      <c r="J120" s="39"/>
      <c r="K120" s="39">
        <v>0</v>
      </c>
      <c r="L120" s="41">
        <f>IF($A120&lt;&gt;0,K120/K$10*100,"")</f>
        <v>0</v>
      </c>
      <c r="M120" s="39"/>
      <c r="N120" s="39"/>
      <c r="O120" s="41">
        <f>IF(A120&lt;&gt;0,N120/$N$10*100,"")</f>
        <v>0</v>
      </c>
      <c r="P120" s="39"/>
      <c r="Q120" s="39">
        <v>0</v>
      </c>
      <c r="R120" s="41">
        <f>IF($A120&lt;&gt;0,Q120/Q$10*100,"")</f>
        <v>0</v>
      </c>
      <c r="S120" s="39"/>
      <c r="T120" s="39">
        <v>0</v>
      </c>
      <c r="U120" s="41">
        <f>IF(A120&lt;&gt;0,T120/$T$10*100,"")</f>
        <v>0</v>
      </c>
      <c r="V120" s="42"/>
    </row>
    <row r="121" spans="1:22" hidden="1" x14ac:dyDescent="0.2">
      <c r="A121" s="40" t="s">
        <v>209</v>
      </c>
      <c r="B121" s="39">
        <v>0</v>
      </c>
      <c r="C121" s="41">
        <f>IF($A121&lt;&gt;0,B121/B$10*100,"")</f>
        <v>0</v>
      </c>
      <c r="D121" s="39"/>
      <c r="E121" s="39">
        <v>0</v>
      </c>
      <c r="F121" s="41">
        <f>IF($A121&lt;&gt;0,E121/E$10*100,"")</f>
        <v>0</v>
      </c>
      <c r="G121" s="39"/>
      <c r="H121" s="39"/>
      <c r="I121" s="41">
        <f>IF($A121&lt;&gt;0,H121/H$10*100,"")</f>
        <v>0</v>
      </c>
      <c r="J121" s="39"/>
      <c r="K121" s="39">
        <v>0</v>
      </c>
      <c r="L121" s="41">
        <f>IF($A121&lt;&gt;0,K121/K$10*100,"")</f>
        <v>0</v>
      </c>
      <c r="M121" s="39"/>
      <c r="N121" s="39"/>
      <c r="O121" s="41">
        <f>IF(A121&lt;&gt;0,N121/$N$10*100,"")</f>
        <v>0</v>
      </c>
      <c r="P121" s="39"/>
      <c r="Q121" s="39">
        <v>0</v>
      </c>
      <c r="R121" s="41">
        <f>IF($A121&lt;&gt;0,Q121/Q$10*100,"")</f>
        <v>0</v>
      </c>
      <c r="S121" s="39"/>
      <c r="T121" s="39">
        <v>0</v>
      </c>
      <c r="U121" s="41">
        <f>IF(A121&lt;&gt;0,T121/$T$10*100,"")</f>
        <v>0</v>
      </c>
    </row>
    <row r="122" spans="1:22" hidden="1" x14ac:dyDescent="0.2">
      <c r="A122" s="40" t="s">
        <v>208</v>
      </c>
      <c r="B122" s="79"/>
      <c r="C122" s="41">
        <f>IF($A122&lt;&gt;0,B122/B$10*100,"")</f>
        <v>0</v>
      </c>
      <c r="E122" s="39"/>
      <c r="F122" s="41">
        <f>IF($A122&lt;&gt;0,E122/E$10*100,"")</f>
        <v>0</v>
      </c>
      <c r="G122" s="39"/>
      <c r="H122" s="39"/>
      <c r="I122" s="41">
        <f>IF($A122&lt;&gt;0,H122/H$10*100,"")</f>
        <v>0</v>
      </c>
      <c r="J122" s="39"/>
      <c r="K122" s="39"/>
      <c r="L122" s="41">
        <f>IF($A122&lt;&gt;0,K122/K$10*100,"")</f>
        <v>0</v>
      </c>
      <c r="M122" s="39"/>
      <c r="N122" s="39"/>
      <c r="O122" s="41">
        <f>IF(A122&lt;&gt;0,N122/$N$10*100,"")</f>
        <v>0</v>
      </c>
      <c r="P122" s="39"/>
      <c r="Q122" s="39"/>
      <c r="R122" s="41">
        <f>IF($A122&lt;&gt;0,Q122/Q$10*100,"")</f>
        <v>0</v>
      </c>
      <c r="S122" s="39"/>
      <c r="U122" s="41">
        <f>IF(A122&lt;&gt;0,T122/$T$10*100,"")</f>
        <v>0</v>
      </c>
    </row>
    <row r="123" spans="1:22" hidden="1" x14ac:dyDescent="0.2">
      <c r="A123" s="40" t="s">
        <v>207</v>
      </c>
      <c r="B123" s="79"/>
      <c r="C123" s="41">
        <f>IF($A123&lt;&gt;0,B123/B$10*100,"")</f>
        <v>0</v>
      </c>
      <c r="E123" s="39"/>
      <c r="F123" s="41">
        <f>IF($A123&lt;&gt;0,E123/E$10*100,"")</f>
        <v>0</v>
      </c>
      <c r="G123" s="39"/>
      <c r="H123" s="39"/>
      <c r="I123" s="41">
        <f>IF($A123&lt;&gt;0,H123/H$10*100,"")</f>
        <v>0</v>
      </c>
      <c r="J123" s="39"/>
      <c r="K123" s="39"/>
      <c r="L123" s="41">
        <f>IF($A123&lt;&gt;0,K123/K$10*100,"")</f>
        <v>0</v>
      </c>
      <c r="M123" s="39"/>
      <c r="N123" s="39"/>
      <c r="O123" s="41">
        <f>IF(A123&lt;&gt;0,N123/$N$10*100,"")</f>
        <v>0</v>
      </c>
      <c r="P123" s="39"/>
      <c r="Q123" s="39"/>
      <c r="R123" s="41">
        <f>IF($A123&lt;&gt;0,Q123/Q$10*100,"")</f>
        <v>0</v>
      </c>
      <c r="S123" s="39"/>
      <c r="U123" s="41">
        <f>IF(A123&lt;&gt;0,T123/$T$10*100,"")</f>
        <v>0</v>
      </c>
    </row>
    <row r="124" spans="1:22" hidden="1" x14ac:dyDescent="0.2">
      <c r="A124" s="40" t="s">
        <v>206</v>
      </c>
      <c r="B124" s="79"/>
      <c r="C124" s="41">
        <f>IF($A124&lt;&gt;0,B124/B$10*100,"")</f>
        <v>0</v>
      </c>
      <c r="E124" s="39"/>
      <c r="F124" s="41">
        <f>IF($A124&lt;&gt;0,E124/E$10*100,"")</f>
        <v>0</v>
      </c>
      <c r="G124" s="39"/>
      <c r="H124" s="39"/>
      <c r="I124" s="41">
        <f>IF($A124&lt;&gt;0,H124/H$10*100,"")</f>
        <v>0</v>
      </c>
      <c r="J124" s="39"/>
      <c r="K124" s="39"/>
      <c r="L124" s="41">
        <f>IF($A124&lt;&gt;0,K124/K$10*100,"")</f>
        <v>0</v>
      </c>
      <c r="M124" s="39"/>
      <c r="N124" s="39"/>
      <c r="O124" s="41">
        <f>IF(A124&lt;&gt;0,N124/$N$10*100,"")</f>
        <v>0</v>
      </c>
      <c r="P124" s="39"/>
      <c r="Q124" s="39"/>
      <c r="R124" s="41">
        <f>IF($A124&lt;&gt;0,Q124/Q$10*100,"")</f>
        <v>0</v>
      </c>
      <c r="S124" s="39"/>
      <c r="U124" s="41">
        <f>IF(A124&lt;&gt;0,T124/$T$10*100,"")</f>
        <v>0</v>
      </c>
    </row>
    <row r="125" spans="1:22" hidden="1" x14ac:dyDescent="0.2">
      <c r="B125" s="79"/>
      <c r="C125" s="41" t="str">
        <f>IF($A125&lt;&gt;0,B125/B$10*100,"")</f>
        <v/>
      </c>
      <c r="E125" s="39"/>
      <c r="F125" s="41" t="str">
        <f>IF($A125&lt;&gt;0,E125/E$10*100,"")</f>
        <v/>
      </c>
      <c r="G125" s="39"/>
      <c r="H125" s="39"/>
      <c r="I125" s="41" t="str">
        <f>IF($A125&lt;&gt;0,H125/H$10*100,"")</f>
        <v/>
      </c>
      <c r="J125" s="39"/>
      <c r="K125" s="39"/>
      <c r="L125" s="41" t="str">
        <f>IF($A125&lt;&gt;0,K125/K$10*100,"")</f>
        <v/>
      </c>
      <c r="M125" s="39"/>
      <c r="N125" s="39"/>
      <c r="O125" s="41" t="str">
        <f>IF(A125&lt;&gt;0,N125/$N$10*100,"")</f>
        <v/>
      </c>
      <c r="P125" s="39"/>
      <c r="Q125" s="39"/>
      <c r="R125" s="41" t="str">
        <f>IF($A125&lt;&gt;0,Q125/Q$10*100,"")</f>
        <v/>
      </c>
      <c r="S125" s="39"/>
      <c r="U125" s="41" t="str">
        <f>IF(A125&lt;&gt;0,T125/$T$10*100,"")</f>
        <v/>
      </c>
    </row>
    <row r="126" spans="1:22" x14ac:dyDescent="0.2">
      <c r="A126" s="40" t="s">
        <v>205</v>
      </c>
      <c r="B126" s="47">
        <v>15</v>
      </c>
      <c r="C126" s="41">
        <f>IF($A126&lt;&gt;0,B126/B$10*100,"")</f>
        <v>0.80558539205155755</v>
      </c>
      <c r="D126" s="47"/>
      <c r="E126" s="47">
        <v>5</v>
      </c>
      <c r="F126" s="47"/>
      <c r="G126" s="47"/>
      <c r="H126" s="47"/>
      <c r="I126" s="41">
        <f>IF($A126&lt;&gt;0,H126/H$10*100,"")</f>
        <v>0</v>
      </c>
      <c r="J126" s="47"/>
      <c r="K126" s="47"/>
      <c r="L126" s="41">
        <f>IF($A126&lt;&gt;0,K126/K$10*100,"")</f>
        <v>0</v>
      </c>
      <c r="M126" s="47"/>
      <c r="N126" s="47">
        <v>3</v>
      </c>
      <c r="O126" s="41">
        <f>IF(A126&lt;&gt;0,N126/$N$10*100,"")</f>
        <v>0.6741573033707865</v>
      </c>
      <c r="P126" s="47"/>
      <c r="Q126" s="47">
        <v>4</v>
      </c>
      <c r="R126" s="41">
        <f>IF($A126&lt;&gt;0,Q126/Q$10*100,"")</f>
        <v>0.66115702479338845</v>
      </c>
      <c r="S126" s="47"/>
      <c r="T126" s="47"/>
      <c r="U126" s="41">
        <f>IF(A126&lt;&gt;0,T126/$T$10*100,"")</f>
        <v>0</v>
      </c>
    </row>
    <row r="127" spans="1:22" hidden="1" x14ac:dyDescent="0.2">
      <c r="A127" s="40" t="s">
        <v>204</v>
      </c>
      <c r="B127" s="78"/>
      <c r="C127" s="41">
        <f>IF($A127&lt;&gt;0,B127/B$10*100,"")</f>
        <v>0</v>
      </c>
      <c r="E127" s="77"/>
      <c r="F127" s="41">
        <f>IF($A127&lt;&gt;0,E127/E$10*100,"")</f>
        <v>0</v>
      </c>
      <c r="G127" s="77"/>
      <c r="H127" s="77"/>
      <c r="I127" s="41">
        <f>IF($A127&lt;&gt;0,H127/H$10*100,"")</f>
        <v>0</v>
      </c>
      <c r="J127" s="77"/>
      <c r="K127" s="77"/>
      <c r="L127" s="41">
        <f>IF($A127&lt;&gt;0,K127/K$10*100,"")</f>
        <v>0</v>
      </c>
      <c r="M127" s="77"/>
      <c r="N127" s="77"/>
      <c r="O127" s="41">
        <f>IF(A127&lt;&gt;0,N127/$N$10*100,"")</f>
        <v>0</v>
      </c>
      <c r="P127" s="77"/>
      <c r="Q127" s="77"/>
      <c r="R127" s="41">
        <f>IF($A127&lt;&gt;0,Q127/Q$10*100,"")</f>
        <v>0</v>
      </c>
      <c r="S127" s="77"/>
      <c r="T127" s="77"/>
      <c r="U127" s="41">
        <f>IF(A127&lt;&gt;0,T127/$T$10*100,"")</f>
        <v>0</v>
      </c>
    </row>
    <row r="128" spans="1:22" x14ac:dyDescent="0.2">
      <c r="B128" s="48"/>
      <c r="C128" s="41" t="str">
        <f>IF($A128&lt;&gt;0,B128/B$10*100,"")</f>
        <v/>
      </c>
      <c r="E128" s="50"/>
      <c r="F128" s="41" t="str">
        <f>IF($A128&lt;&gt;0,E128/E$10*100,"")</f>
        <v/>
      </c>
      <c r="G128" s="41"/>
      <c r="H128" s="41"/>
      <c r="I128" s="41" t="str">
        <f>IF($A128&lt;&gt;0,H128/H$10*100,"")</f>
        <v/>
      </c>
      <c r="J128" s="41"/>
      <c r="K128" s="40"/>
      <c r="L128" s="41" t="str">
        <f>IF($A128&lt;&gt;0,K128/K$10*100,"")</f>
        <v/>
      </c>
      <c r="O128" s="41" t="str">
        <f>IF(A128&lt;&gt;0,N128/$N$10*100,"")</f>
        <v/>
      </c>
      <c r="Q128" s="39"/>
      <c r="R128" s="41" t="str">
        <f>IF($A128&lt;&gt;0,Q128/Q$10*100,"")</f>
        <v/>
      </c>
      <c r="U128" s="41" t="str">
        <f>IF(A128&lt;&gt;0,T128/$T$10*100,"")</f>
        <v/>
      </c>
    </row>
    <row r="129" spans="1:21" x14ac:dyDescent="0.2">
      <c r="A129" s="49" t="s">
        <v>203</v>
      </c>
      <c r="B129" s="48">
        <f>SUM(B131+B138+B190)</f>
        <v>1302</v>
      </c>
      <c r="C129" s="41">
        <f>IF($A129&lt;&gt;0,B129/B$10*100,"")</f>
        <v>69.924812030075188</v>
      </c>
      <c r="D129" s="49"/>
      <c r="E129" s="50">
        <f>SUM(E131+E138+E190)</f>
        <v>345</v>
      </c>
      <c r="F129" s="41">
        <f>IF($A129&lt;&gt;0,E129/E$10*100,"")</f>
        <v>68.316831683168317</v>
      </c>
      <c r="G129" s="41"/>
      <c r="H129" s="50">
        <f>SUM(H131+H138+H190)</f>
        <v>17</v>
      </c>
      <c r="I129" s="41">
        <f>IF($A129&lt;&gt;0,H129/H$10*100,"")</f>
        <v>65.384615384615387</v>
      </c>
      <c r="J129" s="41"/>
      <c r="K129" s="50">
        <f>SUM(K131+K138+K190)</f>
        <v>19</v>
      </c>
      <c r="L129" s="41">
        <f>IF($A129&lt;&gt;0,K129/K$10*100,"")</f>
        <v>47.5</v>
      </c>
      <c r="N129" s="50">
        <f>SUM(N131+N138+N190)</f>
        <v>307</v>
      </c>
      <c r="O129" s="41">
        <f>IF(A129&lt;&gt;0,N129/$N$10*100,"")</f>
        <v>68.988764044943821</v>
      </c>
      <c r="Q129" s="50">
        <f>SUM(Q131+Q138+Q190)</f>
        <v>440</v>
      </c>
      <c r="R129" s="41">
        <f>IF($A129&lt;&gt;0,Q129/Q$10*100,"")</f>
        <v>72.727272727272734</v>
      </c>
      <c r="T129" s="50">
        <f>SUM(T131+T138+T190)</f>
        <v>19</v>
      </c>
      <c r="U129" s="41">
        <f>IF(A129&lt;&gt;0,T129/$T$10*100,"")</f>
        <v>70.370370370370367</v>
      </c>
    </row>
    <row r="130" spans="1:21" x14ac:dyDescent="0.2">
      <c r="B130" s="48"/>
      <c r="C130" s="41" t="str">
        <f>IF($A130&lt;&gt;0,B130/B$10*100,"")</f>
        <v/>
      </c>
      <c r="E130" s="50"/>
      <c r="F130" s="41" t="str">
        <f>IF($A130&lt;&gt;0,E130/E$10*100,"")</f>
        <v/>
      </c>
      <c r="G130" s="41"/>
      <c r="H130" s="41"/>
      <c r="I130" s="41" t="str">
        <f>IF($A130&lt;&gt;0,H130/H$10*100,"")</f>
        <v/>
      </c>
      <c r="J130" s="41"/>
      <c r="K130" s="40"/>
      <c r="L130" s="41" t="str">
        <f>IF($A130&lt;&gt;0,K130/K$10*100,"")</f>
        <v/>
      </c>
      <c r="O130" s="41" t="str">
        <f>IF(A130&lt;&gt;0,N130/$N$10*100,"")</f>
        <v/>
      </c>
      <c r="Q130" s="39"/>
      <c r="R130" s="41" t="str">
        <f>IF($A130&lt;&gt;0,Q130/Q$10*100,"")</f>
        <v/>
      </c>
      <c r="U130" s="41" t="str">
        <f>IF(A130&lt;&gt;0,T130/$T$10*100,"")</f>
        <v/>
      </c>
    </row>
    <row r="131" spans="1:21" x14ac:dyDescent="0.2">
      <c r="A131" s="40" t="s">
        <v>202</v>
      </c>
      <c r="B131" s="48">
        <f>SUM(B132:B136)</f>
        <v>77</v>
      </c>
      <c r="C131" s="41">
        <f>IF($A131&lt;&gt;0,B131/B$10*100,"")</f>
        <v>4.1353383458646613</v>
      </c>
      <c r="E131" s="50">
        <f>SUM(E132:E136)</f>
        <v>15</v>
      </c>
      <c r="F131" s="41">
        <f>IF($A131&lt;&gt;0,E131/E$10*100,"")</f>
        <v>2.9702970297029703</v>
      </c>
      <c r="G131" s="41"/>
      <c r="H131" s="50">
        <f>SUM(H132:H136)</f>
        <v>0</v>
      </c>
      <c r="I131" s="41">
        <f>IF($A131&lt;&gt;0,H131/H$10*100,"")</f>
        <v>0</v>
      </c>
      <c r="J131" s="41"/>
      <c r="K131" s="40">
        <f>SUM(K132:K136)</f>
        <v>0</v>
      </c>
      <c r="L131" s="41">
        <f>IF($A131&lt;&gt;0,K131/K$10*100,"")</f>
        <v>0</v>
      </c>
      <c r="N131" s="40">
        <f>SUM(N132:N136)</f>
        <v>17</v>
      </c>
      <c r="O131" s="41">
        <f>IF(A131&lt;&gt;0,N131/$N$10*100,"")</f>
        <v>3.8202247191011236</v>
      </c>
      <c r="Q131" s="40">
        <f>SUM(Q132:Q136)</f>
        <v>40</v>
      </c>
      <c r="R131" s="41">
        <f>IF($A131&lt;&gt;0,Q131/Q$10*100,"")</f>
        <v>6.6115702479338845</v>
      </c>
      <c r="T131" s="40">
        <f>SUM(T132:T136)</f>
        <v>0</v>
      </c>
      <c r="U131" s="41">
        <f>IF(A131&lt;&gt;0,T131/$T$10*100,"")</f>
        <v>0</v>
      </c>
    </row>
    <row r="132" spans="1:21" x14ac:dyDescent="0.2">
      <c r="A132" s="40" t="s">
        <v>201</v>
      </c>
      <c r="B132" s="39">
        <v>33</v>
      </c>
      <c r="C132" s="41">
        <f>IF($A132&lt;&gt;0,B132/B$10*100,"")</f>
        <v>1.7722878625134264</v>
      </c>
      <c r="D132" s="39"/>
      <c r="E132" s="39">
        <v>3</v>
      </c>
      <c r="F132" s="39"/>
      <c r="G132" s="39"/>
      <c r="H132" s="39"/>
      <c r="I132" s="41">
        <f>IF($A132&lt;&gt;0,H132/H$10*100,"")</f>
        <v>0</v>
      </c>
      <c r="J132" s="39"/>
      <c r="K132" s="39"/>
      <c r="L132" s="41">
        <f>IF($A132&lt;&gt;0,K132/K$10*100,"")</f>
        <v>0</v>
      </c>
      <c r="M132" s="39"/>
      <c r="N132" s="39">
        <v>10</v>
      </c>
      <c r="O132" s="41">
        <f>IF(A132&lt;&gt;0,N132/$N$10*100,"")</f>
        <v>2.2471910112359552</v>
      </c>
      <c r="P132" s="39"/>
      <c r="Q132" s="39">
        <v>19</v>
      </c>
      <c r="R132" s="41">
        <f>IF($A132&lt;&gt;0,Q132/Q$10*100,"")</f>
        <v>3.1404958677685952</v>
      </c>
      <c r="S132" s="39"/>
      <c r="U132" s="41">
        <f>IF(A132&lt;&gt;0,T132/$T$10*100,"")</f>
        <v>0</v>
      </c>
    </row>
    <row r="133" spans="1:21" x14ac:dyDescent="0.2">
      <c r="A133" s="40" t="s">
        <v>200</v>
      </c>
      <c r="B133" s="47">
        <v>22</v>
      </c>
      <c r="C133" s="41">
        <f>IF($A133&lt;&gt;0,B133/B$10*100,"")</f>
        <v>1.1815252416756177</v>
      </c>
      <c r="D133" s="47"/>
      <c r="E133" s="47">
        <v>5</v>
      </c>
      <c r="F133" s="47"/>
      <c r="G133" s="47"/>
      <c r="H133" s="47"/>
      <c r="I133" s="41">
        <f>IF($A133&lt;&gt;0,H133/H$10*100,"")</f>
        <v>0</v>
      </c>
      <c r="J133" s="47"/>
      <c r="K133" s="47"/>
      <c r="L133" s="41">
        <f>IF($A133&lt;&gt;0,K133/K$10*100,"")</f>
        <v>0</v>
      </c>
      <c r="M133" s="47"/>
      <c r="N133" s="47">
        <v>2</v>
      </c>
      <c r="O133" s="41">
        <f>IF(A133&lt;&gt;0,N133/$N$10*100,"")</f>
        <v>0.44943820224719105</v>
      </c>
      <c r="P133" s="47"/>
      <c r="Q133" s="47">
        <v>11</v>
      </c>
      <c r="R133" s="41">
        <f>IF($A133&lt;&gt;0,Q133/Q$10*100,"")</f>
        <v>1.8181818181818181</v>
      </c>
      <c r="S133" s="47"/>
      <c r="T133" s="47"/>
      <c r="U133" s="41">
        <f>IF(A133&lt;&gt;0,T133/$T$10*100,"")</f>
        <v>0</v>
      </c>
    </row>
    <row r="134" spans="1:21" x14ac:dyDescent="0.2">
      <c r="A134" s="40" t="s">
        <v>199</v>
      </c>
      <c r="B134" s="47">
        <v>7</v>
      </c>
      <c r="C134" s="41">
        <f>IF($A134&lt;&gt;0,B134/B$10*100,"")</f>
        <v>0.37593984962406013</v>
      </c>
      <c r="D134" s="47"/>
      <c r="E134" s="47">
        <v>3</v>
      </c>
      <c r="F134" s="47"/>
      <c r="G134" s="47"/>
      <c r="H134" s="47"/>
      <c r="I134" s="41">
        <f>IF($A134&lt;&gt;0,H134/H$10*100,"")</f>
        <v>0</v>
      </c>
      <c r="J134" s="47"/>
      <c r="K134" s="47"/>
      <c r="L134" s="41">
        <f>IF($A134&lt;&gt;0,K134/K$10*100,"")</f>
        <v>0</v>
      </c>
      <c r="M134" s="47"/>
      <c r="N134" s="47">
        <v>1</v>
      </c>
      <c r="O134" s="41">
        <f>IF(A134&lt;&gt;0,N134/$N$10*100,"")</f>
        <v>0.22471910112359553</v>
      </c>
      <c r="P134" s="47"/>
      <c r="Q134" s="47">
        <v>3</v>
      </c>
      <c r="R134" s="41">
        <f>IF($A134&lt;&gt;0,Q134/Q$10*100,"")</f>
        <v>0.49586776859504134</v>
      </c>
      <c r="S134" s="47"/>
      <c r="T134" s="47"/>
      <c r="U134" s="41">
        <f>IF(A134&lt;&gt;0,T134/$T$10*100,"")</f>
        <v>0</v>
      </c>
    </row>
    <row r="135" spans="1:21" x14ac:dyDescent="0.2">
      <c r="A135" s="40" t="s">
        <v>198</v>
      </c>
      <c r="B135" s="47">
        <v>12</v>
      </c>
      <c r="C135" s="41">
        <f>IF($A135&lt;&gt;0,B135/B$10*100,"")</f>
        <v>0.64446831364124602</v>
      </c>
      <c r="D135" s="47"/>
      <c r="E135" s="47">
        <v>4</v>
      </c>
      <c r="F135" s="47"/>
      <c r="G135" s="47"/>
      <c r="H135" s="47"/>
      <c r="I135" s="41">
        <f>IF($A135&lt;&gt;0,H135/H$10*100,"")</f>
        <v>0</v>
      </c>
      <c r="J135" s="47"/>
      <c r="K135" s="47"/>
      <c r="L135" s="41">
        <f>IF($A135&lt;&gt;0,K135/K$10*100,"")</f>
        <v>0</v>
      </c>
      <c r="M135" s="47"/>
      <c r="N135" s="47">
        <v>4</v>
      </c>
      <c r="O135" s="41">
        <f>IF(A135&lt;&gt;0,N135/$N$10*100,"")</f>
        <v>0.89887640449438211</v>
      </c>
      <c r="P135" s="47"/>
      <c r="Q135" s="47">
        <v>4</v>
      </c>
      <c r="R135" s="41">
        <f>IF($A135&lt;&gt;0,Q135/Q$10*100,"")</f>
        <v>0.66115702479338845</v>
      </c>
      <c r="S135" s="47"/>
      <c r="T135" s="47"/>
      <c r="U135" s="41">
        <f>IF(A135&lt;&gt;0,T135/$T$10*100,"")</f>
        <v>0</v>
      </c>
    </row>
    <row r="136" spans="1:21" x14ac:dyDescent="0.2">
      <c r="A136" s="40" t="s">
        <v>197</v>
      </c>
      <c r="B136" s="47">
        <v>3</v>
      </c>
      <c r="C136" s="41">
        <f>IF($A136&lt;&gt;0,B136/B$10*100,"")</f>
        <v>0.1611170784103115</v>
      </c>
      <c r="D136" s="47"/>
      <c r="E136" s="47"/>
      <c r="F136" s="47"/>
      <c r="G136" s="47"/>
      <c r="H136" s="47"/>
      <c r="I136" s="41">
        <f>IF($A136&lt;&gt;0,H136/H$10*100,"")</f>
        <v>0</v>
      </c>
      <c r="J136" s="47"/>
      <c r="K136" s="47"/>
      <c r="L136" s="41">
        <f>IF($A136&lt;&gt;0,K136/K$10*100,"")</f>
        <v>0</v>
      </c>
      <c r="M136" s="47"/>
      <c r="N136" s="47"/>
      <c r="O136" s="41">
        <f>IF(A136&lt;&gt;0,N136/$N$10*100,"")</f>
        <v>0</v>
      </c>
      <c r="P136" s="47"/>
      <c r="Q136" s="47">
        <v>3</v>
      </c>
      <c r="R136" s="41">
        <f>IF($A136&lt;&gt;0,Q136/Q$10*100,"")</f>
        <v>0.49586776859504134</v>
      </c>
      <c r="S136" s="47"/>
      <c r="T136" s="47"/>
      <c r="U136" s="41">
        <f>IF(A136&lt;&gt;0,T136/$T$10*100,"")</f>
        <v>0</v>
      </c>
    </row>
    <row r="137" spans="1:21" x14ac:dyDescent="0.2">
      <c r="B137" s="48"/>
      <c r="C137" s="41" t="str">
        <f>IF($A137&lt;&gt;0,B137/B$10*100,"")</f>
        <v/>
      </c>
      <c r="E137" s="50"/>
      <c r="F137" s="41" t="str">
        <f>IF($A137&lt;&gt;0,E137/E$10*100,"")</f>
        <v/>
      </c>
      <c r="G137" s="41"/>
      <c r="H137" s="41"/>
      <c r="I137" s="41" t="str">
        <f>IF($A137&lt;&gt;0,H137/H$10*100,"")</f>
        <v/>
      </c>
      <c r="J137" s="41"/>
      <c r="K137" s="40"/>
      <c r="L137" s="41" t="str">
        <f>IF($A137&lt;&gt;0,K137/K$10*100,"")</f>
        <v/>
      </c>
      <c r="O137" s="41" t="str">
        <f>IF(A137&lt;&gt;0,N137/$N$10*100,"")</f>
        <v/>
      </c>
      <c r="Q137" s="39"/>
      <c r="R137" s="41" t="str">
        <f>IF($A137&lt;&gt;0,Q137/Q$10*100,"")</f>
        <v/>
      </c>
      <c r="U137" s="41" t="str">
        <f>IF(A137&lt;&gt;0,T137/$T$10*100,"")</f>
        <v/>
      </c>
    </row>
    <row r="138" spans="1:21" x14ac:dyDescent="0.2">
      <c r="A138" s="40" t="s">
        <v>196</v>
      </c>
      <c r="B138" s="48">
        <f>SUM(B139:B189)</f>
        <v>1225</v>
      </c>
      <c r="C138" s="41">
        <f>IF($A138&lt;&gt;0,B138/B$10*100,"")</f>
        <v>65.789473684210535</v>
      </c>
      <c r="E138" s="50">
        <f>SUM(E139:E189)</f>
        <v>330</v>
      </c>
      <c r="F138" s="41">
        <f>IF($A138&lt;&gt;0,E138/E$10*100,"")</f>
        <v>65.346534653465355</v>
      </c>
      <c r="G138" s="41"/>
      <c r="H138" s="50">
        <f>SUM(H139:H189)</f>
        <v>17</v>
      </c>
      <c r="I138" s="41">
        <f>IF($A138&lt;&gt;0,H138/H$10*100,"")</f>
        <v>65.384615384615387</v>
      </c>
      <c r="J138" s="41"/>
      <c r="K138" s="40">
        <f>SUM(K139:K189)</f>
        <v>19</v>
      </c>
      <c r="L138" s="41">
        <f>IF($A138&lt;&gt;0,K138/K$10*100,"")</f>
        <v>47.5</v>
      </c>
      <c r="N138" s="40">
        <f>SUM(N139:N189)</f>
        <v>290</v>
      </c>
      <c r="O138" s="41">
        <f>IF(A138&lt;&gt;0,N138/$N$10*100,"")</f>
        <v>65.168539325842701</v>
      </c>
      <c r="Q138" s="40">
        <f>SUM(Q139:Q189)</f>
        <v>400</v>
      </c>
      <c r="R138" s="41">
        <f>IF($A138&lt;&gt;0,Q138/Q$10*100,"")</f>
        <v>66.11570247933885</v>
      </c>
      <c r="T138" s="40">
        <f>SUM(T139:T189)</f>
        <v>19</v>
      </c>
      <c r="U138" s="41">
        <f>IF(A138&lt;&gt;0,T138/$T$10*100,"")</f>
        <v>70.370370370370367</v>
      </c>
    </row>
    <row r="139" spans="1:21" x14ac:dyDescent="0.2">
      <c r="A139" s="40" t="s">
        <v>195</v>
      </c>
      <c r="B139" s="47">
        <v>15</v>
      </c>
      <c r="C139" s="41">
        <f>IF($A139&lt;&gt;0,B139/B$10*100,"")</f>
        <v>0.80558539205155755</v>
      </c>
      <c r="D139" s="47"/>
      <c r="E139" s="47">
        <v>3</v>
      </c>
      <c r="F139" s="47"/>
      <c r="G139" s="47"/>
      <c r="H139" s="47"/>
      <c r="I139" s="41">
        <f>IF($A139&lt;&gt;0,H139/H$10*100,"")</f>
        <v>0</v>
      </c>
      <c r="J139" s="47"/>
      <c r="K139" s="47"/>
      <c r="L139" s="41">
        <f>IF($A139&lt;&gt;0,K139/K$10*100,"")</f>
        <v>0</v>
      </c>
      <c r="M139" s="47"/>
      <c r="N139" s="47">
        <v>4</v>
      </c>
      <c r="O139" s="41">
        <f>IF(A139&lt;&gt;0,N139/$N$10*100,"")</f>
        <v>0.89887640449438211</v>
      </c>
      <c r="P139" s="47"/>
      <c r="Q139" s="47">
        <v>4</v>
      </c>
      <c r="R139" s="41">
        <f>IF($A139&lt;&gt;0,Q139/Q$10*100,"")</f>
        <v>0.66115702479338845</v>
      </c>
      <c r="S139" s="47"/>
      <c r="T139" s="47"/>
      <c r="U139" s="41">
        <f>IF(A139&lt;&gt;0,T139/$T$10*100,"")</f>
        <v>0</v>
      </c>
    </row>
    <row r="140" spans="1:21" x14ac:dyDescent="0.2">
      <c r="A140" s="40" t="s">
        <v>194</v>
      </c>
      <c r="B140" s="47">
        <v>30</v>
      </c>
      <c r="C140" s="41">
        <f>IF($A140&lt;&gt;0,B140/B$10*100,"")</f>
        <v>1.6111707841031151</v>
      </c>
      <c r="D140" s="47"/>
      <c r="E140" s="47">
        <v>3</v>
      </c>
      <c r="F140" s="47"/>
      <c r="G140" s="47"/>
      <c r="H140" s="47"/>
      <c r="I140" s="41">
        <f>IF($A140&lt;&gt;0,H140/H$10*100,"")</f>
        <v>0</v>
      </c>
      <c r="J140" s="47"/>
      <c r="K140" s="47"/>
      <c r="L140" s="41">
        <f>IF($A140&lt;&gt;0,K140/K$10*100,"")</f>
        <v>0</v>
      </c>
      <c r="M140" s="47"/>
      <c r="N140" s="47">
        <v>7</v>
      </c>
      <c r="O140" s="41">
        <f>IF(A140&lt;&gt;0,N140/$N$10*100,"")</f>
        <v>1.5730337078651686</v>
      </c>
      <c r="P140" s="47"/>
      <c r="Q140" s="47">
        <v>11</v>
      </c>
      <c r="R140" s="41">
        <f>IF($A140&lt;&gt;0,Q140/Q$10*100,"")</f>
        <v>1.8181818181818181</v>
      </c>
      <c r="S140" s="47"/>
      <c r="T140" s="47">
        <v>1</v>
      </c>
      <c r="U140" s="41">
        <f>IF(A140&lt;&gt;0,T140/$T$10*100,"")</f>
        <v>3.7037037037037033</v>
      </c>
    </row>
    <row r="141" spans="1:21" x14ac:dyDescent="0.2">
      <c r="A141" s="40" t="s">
        <v>193</v>
      </c>
      <c r="B141" s="75">
        <v>33</v>
      </c>
      <c r="C141" s="41">
        <f>IF($A141&lt;&gt;0,B141/B$10*100,"")</f>
        <v>1.7722878625134264</v>
      </c>
      <c r="D141" s="75"/>
      <c r="E141" s="47">
        <v>6</v>
      </c>
      <c r="F141" s="47"/>
      <c r="G141" s="47"/>
      <c r="H141" s="47"/>
      <c r="I141" s="41">
        <f>IF($A141&lt;&gt;0,H141/H$10*100,"")</f>
        <v>0</v>
      </c>
      <c r="J141" s="47"/>
      <c r="K141" s="47"/>
      <c r="L141" s="41">
        <f>IF($A141&lt;&gt;0,K141/K$10*100,"")</f>
        <v>0</v>
      </c>
      <c r="M141" s="47"/>
      <c r="N141" s="47">
        <v>2</v>
      </c>
      <c r="O141" s="41">
        <f>IF(A141&lt;&gt;0,N141/$N$10*100,"")</f>
        <v>0.44943820224719105</v>
      </c>
      <c r="P141" s="47"/>
      <c r="Q141" s="47">
        <v>18</v>
      </c>
      <c r="R141" s="41">
        <f>IF($A141&lt;&gt;0,Q141/Q$10*100,"")</f>
        <v>2.9752066115702478</v>
      </c>
      <c r="S141" s="47"/>
      <c r="T141" s="47"/>
      <c r="U141" s="41">
        <f>IF(A141&lt;&gt;0,T141/$T$10*100,"")</f>
        <v>0</v>
      </c>
    </row>
    <row r="142" spans="1:21" x14ac:dyDescent="0.2">
      <c r="A142" s="40" t="s">
        <v>192</v>
      </c>
      <c r="B142" s="47">
        <v>16</v>
      </c>
      <c r="C142" s="41">
        <f>IF($A142&lt;&gt;0,B142/B$10*100,"")</f>
        <v>0.85929108485499461</v>
      </c>
      <c r="D142" s="47"/>
      <c r="E142" s="47">
        <v>4</v>
      </c>
      <c r="F142" s="47"/>
      <c r="G142" s="47"/>
      <c r="H142" s="47"/>
      <c r="I142" s="41">
        <f>IF($A142&lt;&gt;0,H142/H$10*100,"")</f>
        <v>0</v>
      </c>
      <c r="J142" s="47"/>
      <c r="K142" s="47"/>
      <c r="L142" s="41">
        <f>IF($A142&lt;&gt;0,K142/K$10*100,"")</f>
        <v>0</v>
      </c>
      <c r="M142" s="47"/>
      <c r="N142" s="47">
        <v>5</v>
      </c>
      <c r="O142" s="41">
        <f>IF(A142&lt;&gt;0,N142/$N$10*100,"")</f>
        <v>1.1235955056179776</v>
      </c>
      <c r="P142" s="47"/>
      <c r="Q142" s="47">
        <v>5</v>
      </c>
      <c r="R142" s="41">
        <f>IF($A142&lt;&gt;0,Q142/Q$10*100,"")</f>
        <v>0.82644628099173556</v>
      </c>
      <c r="S142" s="47"/>
      <c r="T142" s="47">
        <v>1</v>
      </c>
      <c r="U142" s="41">
        <f>IF(A142&lt;&gt;0,T142/$T$10*100,"")</f>
        <v>3.7037037037037033</v>
      </c>
    </row>
    <row r="143" spans="1:21" x14ac:dyDescent="0.2">
      <c r="A143" s="40" t="s">
        <v>191</v>
      </c>
      <c r="B143" s="47">
        <v>47</v>
      </c>
      <c r="C143" s="41">
        <f>IF($A143&lt;&gt;0,B143/B$10*100,"")</f>
        <v>2.5241675617615469</v>
      </c>
      <c r="D143" s="47"/>
      <c r="E143" s="47">
        <v>12</v>
      </c>
      <c r="F143" s="47"/>
      <c r="G143" s="47"/>
      <c r="H143" s="47">
        <v>3</v>
      </c>
      <c r="I143" s="41">
        <f>IF($A143&lt;&gt;0,H143/H$10*100,"")</f>
        <v>11.538461538461538</v>
      </c>
      <c r="J143" s="47"/>
      <c r="K143" s="47">
        <v>1</v>
      </c>
      <c r="L143" s="41">
        <f>IF($A143&lt;&gt;0,K143/K$10*100,"")</f>
        <v>2.5</v>
      </c>
      <c r="M143" s="47"/>
      <c r="N143" s="47">
        <v>17</v>
      </c>
      <c r="O143" s="41">
        <f>IF(A143&lt;&gt;0,N143/$N$10*100,"")</f>
        <v>3.8202247191011236</v>
      </c>
      <c r="P143" s="47"/>
      <c r="Q143" s="47">
        <v>21</v>
      </c>
      <c r="R143" s="41">
        <f>IF($A143&lt;&gt;0,Q143/Q$10*100,"")</f>
        <v>3.4710743801652892</v>
      </c>
      <c r="S143" s="47"/>
      <c r="T143" s="47">
        <v>3</v>
      </c>
      <c r="U143" s="41">
        <f>IF(A143&lt;&gt;0,T143/$T$10*100,"")</f>
        <v>11.111111111111111</v>
      </c>
    </row>
    <row r="144" spans="1:21" x14ac:dyDescent="0.2">
      <c r="A144" s="40" t="s">
        <v>190</v>
      </c>
      <c r="B144" s="47">
        <v>5</v>
      </c>
      <c r="C144" s="41">
        <f>IF($A144&lt;&gt;0,B144/B$10*100,"")</f>
        <v>0.26852846401718583</v>
      </c>
      <c r="D144" s="47"/>
      <c r="E144" s="47"/>
      <c r="F144" s="47"/>
      <c r="G144" s="47"/>
      <c r="H144" s="47"/>
      <c r="I144" s="41">
        <f>IF($A144&lt;&gt;0,H144/H$10*100,"")</f>
        <v>0</v>
      </c>
      <c r="J144" s="47"/>
      <c r="K144" s="47"/>
      <c r="L144" s="41">
        <f>IF($A144&lt;&gt;0,K144/K$10*100,"")</f>
        <v>0</v>
      </c>
      <c r="M144" s="47"/>
      <c r="N144" s="47"/>
      <c r="O144" s="41">
        <f>IF(A144&lt;&gt;0,N144/$N$10*100,"")</f>
        <v>0</v>
      </c>
      <c r="P144" s="47"/>
      <c r="Q144" s="47">
        <v>2</v>
      </c>
      <c r="R144" s="41">
        <f>IF($A144&lt;&gt;0,Q144/Q$10*100,"")</f>
        <v>0.33057851239669422</v>
      </c>
      <c r="S144" s="47"/>
      <c r="T144" s="47"/>
      <c r="U144" s="41">
        <f>IF(A144&lt;&gt;0,T144/$T$10*100,"")</f>
        <v>0</v>
      </c>
    </row>
    <row r="145" spans="1:21" x14ac:dyDescent="0.2">
      <c r="A145" s="40" t="s">
        <v>189</v>
      </c>
      <c r="B145" s="47">
        <v>19</v>
      </c>
      <c r="C145" s="41">
        <f>IF($A145&lt;&gt;0,B145/B$10*100,"")</f>
        <v>1.0204081632653061</v>
      </c>
      <c r="D145" s="47"/>
      <c r="E145" s="47">
        <v>2</v>
      </c>
      <c r="F145" s="47"/>
      <c r="G145" s="47"/>
      <c r="H145" s="47"/>
      <c r="I145" s="41">
        <f>IF($A145&lt;&gt;0,H145/H$10*100,"")</f>
        <v>0</v>
      </c>
      <c r="J145" s="47"/>
      <c r="K145" s="47"/>
      <c r="L145" s="41">
        <f>IF($A145&lt;&gt;0,K145/K$10*100,"")</f>
        <v>0</v>
      </c>
      <c r="M145" s="47"/>
      <c r="N145" s="47">
        <v>6</v>
      </c>
      <c r="O145" s="41">
        <f>IF(A145&lt;&gt;0,N145/$N$10*100,"")</f>
        <v>1.348314606741573</v>
      </c>
      <c r="P145" s="47"/>
      <c r="Q145" s="47">
        <v>9</v>
      </c>
      <c r="R145" s="41">
        <f>IF($A145&lt;&gt;0,Q145/Q$10*100,"")</f>
        <v>1.4876033057851239</v>
      </c>
      <c r="S145" s="47"/>
      <c r="T145" s="47"/>
      <c r="U145" s="41">
        <f>IF(A145&lt;&gt;0,T145/$T$10*100,"")</f>
        <v>0</v>
      </c>
    </row>
    <row r="146" spans="1:21" x14ac:dyDescent="0.2">
      <c r="A146" s="40" t="s">
        <v>188</v>
      </c>
      <c r="B146" s="47">
        <v>27</v>
      </c>
      <c r="C146" s="41">
        <f>IF($A146&lt;&gt;0,B146/B$10*100,"")</f>
        <v>1.4500537056928033</v>
      </c>
      <c r="D146" s="47"/>
      <c r="E146" s="47">
        <v>10</v>
      </c>
      <c r="F146" s="47"/>
      <c r="G146" s="47"/>
      <c r="H146" s="47"/>
      <c r="I146" s="41">
        <f>IF($A146&lt;&gt;0,H146/H$10*100,"")</f>
        <v>0</v>
      </c>
      <c r="J146" s="47"/>
      <c r="K146" s="47"/>
      <c r="L146" s="41">
        <f>IF($A146&lt;&gt;0,K146/K$10*100,"")</f>
        <v>0</v>
      </c>
      <c r="M146" s="47"/>
      <c r="N146" s="47">
        <v>5</v>
      </c>
      <c r="O146" s="41">
        <f>IF(A146&lt;&gt;0,N146/$N$10*100,"")</f>
        <v>1.1235955056179776</v>
      </c>
      <c r="P146" s="47"/>
      <c r="Q146" s="47">
        <v>13</v>
      </c>
      <c r="R146" s="41">
        <f>IF($A146&lt;&gt;0,Q146/Q$10*100,"")</f>
        <v>2.1487603305785123</v>
      </c>
      <c r="S146" s="47"/>
      <c r="T146" s="47"/>
      <c r="U146" s="41">
        <f>IF(A146&lt;&gt;0,T146/$T$10*100,"")</f>
        <v>0</v>
      </c>
    </row>
    <row r="147" spans="1:21" x14ac:dyDescent="0.2">
      <c r="A147" s="40" t="s">
        <v>187</v>
      </c>
      <c r="B147" s="47">
        <v>14</v>
      </c>
      <c r="C147" s="41">
        <f>IF($A147&lt;&gt;0,B147/B$10*100,"")</f>
        <v>0.75187969924812026</v>
      </c>
      <c r="D147" s="47"/>
      <c r="E147" s="47">
        <v>8</v>
      </c>
      <c r="F147" s="47"/>
      <c r="G147" s="47"/>
      <c r="H147" s="47"/>
      <c r="I147" s="41">
        <f>IF($A147&lt;&gt;0,H147/H$10*100,"")</f>
        <v>0</v>
      </c>
      <c r="J147" s="47"/>
      <c r="K147" s="47"/>
      <c r="L147" s="41">
        <f>IF($A147&lt;&gt;0,K147/K$10*100,"")</f>
        <v>0</v>
      </c>
      <c r="M147" s="47"/>
      <c r="N147" s="47">
        <v>8</v>
      </c>
      <c r="O147" s="41">
        <f>IF(A147&lt;&gt;0,N147/$N$10*100,"")</f>
        <v>1.7977528089887642</v>
      </c>
      <c r="P147" s="47"/>
      <c r="Q147" s="47">
        <v>2</v>
      </c>
      <c r="R147" s="41">
        <f>IF($A147&lt;&gt;0,Q147/Q$10*100,"")</f>
        <v>0.33057851239669422</v>
      </c>
      <c r="S147" s="47"/>
      <c r="T147" s="47"/>
      <c r="U147" s="41">
        <f>IF(A147&lt;&gt;0,T147/$T$10*100,"")</f>
        <v>0</v>
      </c>
    </row>
    <row r="148" spans="1:21" x14ac:dyDescent="0.2">
      <c r="A148" s="40" t="s">
        <v>186</v>
      </c>
      <c r="B148" s="47">
        <v>6</v>
      </c>
      <c r="C148" s="41">
        <f>IF($A148&lt;&gt;0,B148/B$10*100,"")</f>
        <v>0.32223415682062301</v>
      </c>
      <c r="D148" s="47"/>
      <c r="E148" s="47">
        <v>3</v>
      </c>
      <c r="F148" s="47"/>
      <c r="G148" s="47"/>
      <c r="H148" s="47"/>
      <c r="I148" s="41">
        <f>IF($A148&lt;&gt;0,H148/H$10*100,"")</f>
        <v>0</v>
      </c>
      <c r="J148" s="47"/>
      <c r="K148" s="47"/>
      <c r="L148" s="41">
        <f>IF($A148&lt;&gt;0,K148/K$10*100,"")</f>
        <v>0</v>
      </c>
      <c r="M148" s="47"/>
      <c r="N148" s="47"/>
      <c r="O148" s="41">
        <f>IF(A148&lt;&gt;0,N148/$N$10*100,"")</f>
        <v>0</v>
      </c>
      <c r="P148" s="47"/>
      <c r="Q148" s="47">
        <v>1</v>
      </c>
      <c r="R148" s="41">
        <f>IF($A148&lt;&gt;0,Q148/Q$10*100,"")</f>
        <v>0.16528925619834711</v>
      </c>
      <c r="S148" s="47"/>
      <c r="T148" s="47"/>
      <c r="U148" s="41">
        <f>IF(A148&lt;&gt;0,T148/$T$10*100,"")</f>
        <v>0</v>
      </c>
    </row>
    <row r="149" spans="1:21" x14ac:dyDescent="0.2">
      <c r="A149" s="40" t="s">
        <v>185</v>
      </c>
      <c r="B149" s="47">
        <v>20</v>
      </c>
      <c r="C149" s="41">
        <f>IF($A149&lt;&gt;0,B149/B$10*100,"")</f>
        <v>1.0741138560687433</v>
      </c>
      <c r="D149" s="47"/>
      <c r="E149" s="47">
        <v>4</v>
      </c>
      <c r="F149" s="47"/>
      <c r="G149" s="47"/>
      <c r="H149" s="47"/>
      <c r="I149" s="41">
        <f>IF($A149&lt;&gt;0,H149/H$10*100,"")</f>
        <v>0</v>
      </c>
      <c r="J149" s="47"/>
      <c r="K149" s="47"/>
      <c r="L149" s="41">
        <f>IF($A149&lt;&gt;0,K149/K$10*100,"")</f>
        <v>0</v>
      </c>
      <c r="M149" s="47"/>
      <c r="N149" s="47">
        <v>2</v>
      </c>
      <c r="O149" s="41">
        <f>IF(A149&lt;&gt;0,N149/$N$10*100,"")</f>
        <v>0.44943820224719105</v>
      </c>
      <c r="P149" s="47"/>
      <c r="Q149" s="47">
        <v>7</v>
      </c>
      <c r="R149" s="41">
        <f>IF($A149&lt;&gt;0,Q149/Q$10*100,"")</f>
        <v>1.1570247933884297</v>
      </c>
      <c r="S149" s="47"/>
      <c r="T149" s="47"/>
      <c r="U149" s="41">
        <f>IF(A149&lt;&gt;0,T149/$T$10*100,"")</f>
        <v>0</v>
      </c>
    </row>
    <row r="150" spans="1:21" x14ac:dyDescent="0.2">
      <c r="A150" s="40" t="s">
        <v>184</v>
      </c>
      <c r="B150" s="47">
        <v>35</v>
      </c>
      <c r="C150" s="41">
        <f>IF($A150&lt;&gt;0,B150/B$10*100,"")</f>
        <v>1.8796992481203008</v>
      </c>
      <c r="D150" s="47"/>
      <c r="E150" s="47">
        <v>6</v>
      </c>
      <c r="F150" s="47"/>
      <c r="G150" s="47"/>
      <c r="H150" s="47"/>
      <c r="I150" s="41">
        <f>IF($A150&lt;&gt;0,H150/H$10*100,"")</f>
        <v>0</v>
      </c>
      <c r="J150" s="47"/>
      <c r="K150" s="47"/>
      <c r="L150" s="41">
        <f>IF($A150&lt;&gt;0,K150/K$10*100,"")</f>
        <v>0</v>
      </c>
      <c r="M150" s="47"/>
      <c r="N150" s="47">
        <v>12</v>
      </c>
      <c r="O150" s="41">
        <f>IF(A150&lt;&gt;0,N150/$N$10*100,"")</f>
        <v>2.696629213483146</v>
      </c>
      <c r="P150" s="47"/>
      <c r="Q150" s="47">
        <v>13</v>
      </c>
      <c r="R150" s="41">
        <f>IF($A150&lt;&gt;0,Q150/Q$10*100,"")</f>
        <v>2.1487603305785123</v>
      </c>
      <c r="S150" s="47"/>
      <c r="T150" s="47"/>
      <c r="U150" s="41">
        <f>IF(A150&lt;&gt;0,T150/$T$10*100,"")</f>
        <v>0</v>
      </c>
    </row>
    <row r="151" spans="1:21" x14ac:dyDescent="0.2">
      <c r="A151" s="40" t="s">
        <v>183</v>
      </c>
      <c r="B151" s="47">
        <v>32</v>
      </c>
      <c r="C151" s="41">
        <f>IF($A151&lt;&gt;0,B151/B$10*100,"")</f>
        <v>1.7185821697099892</v>
      </c>
      <c r="D151" s="47"/>
      <c r="E151" s="47">
        <v>10</v>
      </c>
      <c r="F151" s="47"/>
      <c r="G151" s="47"/>
      <c r="H151" s="47"/>
      <c r="I151" s="41">
        <f>IF($A151&lt;&gt;0,H151/H$10*100,"")</f>
        <v>0</v>
      </c>
      <c r="J151" s="47"/>
      <c r="K151" s="47"/>
      <c r="L151" s="41">
        <f>IF($A151&lt;&gt;0,K151/K$10*100,"")</f>
        <v>0</v>
      </c>
      <c r="M151" s="47"/>
      <c r="N151" s="47">
        <v>13</v>
      </c>
      <c r="O151" s="41">
        <f>IF(A151&lt;&gt;0,N151/$N$10*100,"")</f>
        <v>2.9213483146067416</v>
      </c>
      <c r="P151" s="47"/>
      <c r="Q151" s="47">
        <v>12</v>
      </c>
      <c r="R151" s="41">
        <f>IF($A151&lt;&gt;0,Q151/Q$10*100,"")</f>
        <v>1.9834710743801653</v>
      </c>
      <c r="S151" s="47"/>
      <c r="T151" s="47"/>
      <c r="U151" s="41">
        <f>IF(A151&lt;&gt;0,T151/$T$10*100,"")</f>
        <v>0</v>
      </c>
    </row>
    <row r="152" spans="1:21" x14ac:dyDescent="0.2">
      <c r="A152" s="40" t="s">
        <v>182</v>
      </c>
      <c r="B152" s="47">
        <v>21</v>
      </c>
      <c r="C152" s="41">
        <f>IF($A152&lt;&gt;0,B152/B$10*100,"")</f>
        <v>1.1278195488721803</v>
      </c>
      <c r="D152" s="47"/>
      <c r="E152" s="47">
        <v>8</v>
      </c>
      <c r="F152" s="47"/>
      <c r="G152" s="47"/>
      <c r="H152" s="47">
        <v>2</v>
      </c>
      <c r="I152" s="41">
        <f>IF($A152&lt;&gt;0,H152/H$10*100,"")</f>
        <v>7.6923076923076925</v>
      </c>
      <c r="J152" s="47"/>
      <c r="K152" s="47">
        <v>1</v>
      </c>
      <c r="L152" s="41">
        <f>IF($A152&lt;&gt;0,K152/K$10*100,"")</f>
        <v>2.5</v>
      </c>
      <c r="M152" s="47"/>
      <c r="N152" s="47">
        <v>6</v>
      </c>
      <c r="O152" s="41">
        <f>IF(A152&lt;&gt;0,N152/$N$10*100,"")</f>
        <v>1.348314606741573</v>
      </c>
      <c r="P152" s="47"/>
      <c r="Q152" s="47">
        <v>2</v>
      </c>
      <c r="R152" s="41">
        <f>IF($A152&lt;&gt;0,Q152/Q$10*100,"")</f>
        <v>0.33057851239669422</v>
      </c>
      <c r="S152" s="47"/>
      <c r="T152" s="47"/>
      <c r="U152" s="41">
        <f>IF(A152&lt;&gt;0,T152/$T$10*100,"")</f>
        <v>0</v>
      </c>
    </row>
    <row r="153" spans="1:21" x14ac:dyDescent="0.2">
      <c r="A153" s="40" t="s">
        <v>181</v>
      </c>
      <c r="B153" s="47">
        <v>19</v>
      </c>
      <c r="C153" s="41">
        <f>IF($A153&lt;&gt;0,B153/B$10*100,"")</f>
        <v>1.0204081632653061</v>
      </c>
      <c r="D153" s="47"/>
      <c r="E153" s="47">
        <v>7</v>
      </c>
      <c r="F153" s="47"/>
      <c r="G153" s="47"/>
      <c r="H153" s="47"/>
      <c r="I153" s="41">
        <f>IF($A153&lt;&gt;0,H153/H$10*100,"")</f>
        <v>0</v>
      </c>
      <c r="J153" s="47"/>
      <c r="K153" s="47"/>
      <c r="L153" s="41">
        <f>IF($A153&lt;&gt;0,K153/K$10*100,"")</f>
        <v>0</v>
      </c>
      <c r="M153" s="47"/>
      <c r="N153" s="47">
        <v>6</v>
      </c>
      <c r="O153" s="41">
        <f>IF(A153&lt;&gt;0,N153/$N$10*100,"")</f>
        <v>1.348314606741573</v>
      </c>
      <c r="P153" s="47"/>
      <c r="Q153" s="47">
        <v>6</v>
      </c>
      <c r="R153" s="41">
        <f>IF($A153&lt;&gt;0,Q153/Q$10*100,"")</f>
        <v>0.99173553719008267</v>
      </c>
      <c r="S153" s="47"/>
      <c r="T153" s="47"/>
      <c r="U153" s="41">
        <f>IF(A153&lt;&gt;0,T153/$T$10*100,"")</f>
        <v>0</v>
      </c>
    </row>
    <row r="154" spans="1:21" x14ac:dyDescent="0.2">
      <c r="A154" s="40" t="s">
        <v>180</v>
      </c>
      <c r="B154" s="47">
        <v>7</v>
      </c>
      <c r="C154" s="41">
        <f>IF($A154&lt;&gt;0,B154/B$10*100,"")</f>
        <v>0.37593984962406013</v>
      </c>
      <c r="D154" s="47"/>
      <c r="E154" s="47">
        <v>3</v>
      </c>
      <c r="F154" s="47"/>
      <c r="G154" s="47"/>
      <c r="H154" s="47"/>
      <c r="I154" s="41">
        <f>IF($A154&lt;&gt;0,H154/H$10*100,"")</f>
        <v>0</v>
      </c>
      <c r="J154" s="47"/>
      <c r="K154" s="47"/>
      <c r="L154" s="41">
        <f>IF($A154&lt;&gt;0,K154/K$10*100,"")</f>
        <v>0</v>
      </c>
      <c r="M154" s="47"/>
      <c r="N154" s="47">
        <v>1</v>
      </c>
      <c r="O154" s="41">
        <f>IF(A154&lt;&gt;0,N154/$N$10*100,"")</f>
        <v>0.22471910112359553</v>
      </c>
      <c r="P154" s="47"/>
      <c r="Q154" s="47">
        <v>4</v>
      </c>
      <c r="R154" s="41">
        <f>IF($A154&lt;&gt;0,Q154/Q$10*100,"")</f>
        <v>0.66115702479338845</v>
      </c>
      <c r="S154" s="47"/>
      <c r="T154" s="47"/>
      <c r="U154" s="41">
        <f>IF(A154&lt;&gt;0,T154/$T$10*100,"")</f>
        <v>0</v>
      </c>
    </row>
    <row r="155" spans="1:21" x14ac:dyDescent="0.2">
      <c r="A155" s="40" t="s">
        <v>179</v>
      </c>
      <c r="B155" s="47">
        <v>10</v>
      </c>
      <c r="C155" s="41">
        <f>IF($A155&lt;&gt;0,B155/B$10*100,"")</f>
        <v>0.53705692803437166</v>
      </c>
      <c r="D155" s="47"/>
      <c r="E155" s="47">
        <v>5</v>
      </c>
      <c r="F155" s="47"/>
      <c r="G155" s="47"/>
      <c r="H155" s="47"/>
      <c r="I155" s="41">
        <f>IF($A155&lt;&gt;0,H155/H$10*100,"")</f>
        <v>0</v>
      </c>
      <c r="J155" s="47"/>
      <c r="K155" s="47">
        <v>2</v>
      </c>
      <c r="L155" s="41">
        <f>IF($A155&lt;&gt;0,K155/K$10*100,"")</f>
        <v>5</v>
      </c>
      <c r="M155" s="47"/>
      <c r="N155" s="47">
        <v>5</v>
      </c>
      <c r="O155" s="41">
        <f>IF(A155&lt;&gt;0,N155/$N$10*100,"")</f>
        <v>1.1235955056179776</v>
      </c>
      <c r="P155" s="47"/>
      <c r="Q155" s="47">
        <v>3</v>
      </c>
      <c r="R155" s="41">
        <f>IF($A155&lt;&gt;0,Q155/Q$10*100,"")</f>
        <v>0.49586776859504134</v>
      </c>
      <c r="S155" s="47"/>
      <c r="T155" s="47"/>
      <c r="U155" s="41">
        <f>IF(A155&lt;&gt;0,T155/$T$10*100,"")</f>
        <v>0</v>
      </c>
    </row>
    <row r="156" spans="1:21" x14ac:dyDescent="0.2">
      <c r="A156" s="40" t="s">
        <v>178</v>
      </c>
      <c r="B156" s="47">
        <v>27</v>
      </c>
      <c r="C156" s="41">
        <f>IF($A156&lt;&gt;0,B156/B$10*100,"")</f>
        <v>1.4500537056928033</v>
      </c>
      <c r="D156" s="47"/>
      <c r="E156" s="47">
        <v>1</v>
      </c>
      <c r="F156" s="47"/>
      <c r="G156" s="47"/>
      <c r="H156" s="47"/>
      <c r="I156" s="41">
        <f>IF($A156&lt;&gt;0,H156/H$10*100,"")</f>
        <v>0</v>
      </c>
      <c r="J156" s="47"/>
      <c r="K156" s="47"/>
      <c r="L156" s="41">
        <f>IF($A156&lt;&gt;0,K156/K$10*100,"")</f>
        <v>0</v>
      </c>
      <c r="M156" s="47"/>
      <c r="N156" s="47">
        <v>3</v>
      </c>
      <c r="O156" s="41">
        <f>IF(A156&lt;&gt;0,N156/$N$10*100,"")</f>
        <v>0.6741573033707865</v>
      </c>
      <c r="P156" s="47"/>
      <c r="Q156" s="47">
        <v>10</v>
      </c>
      <c r="R156" s="41">
        <f>IF($A156&lt;&gt;0,Q156/Q$10*100,"")</f>
        <v>1.6528925619834711</v>
      </c>
      <c r="S156" s="47"/>
      <c r="T156" s="47"/>
      <c r="U156" s="41">
        <f>IF(A156&lt;&gt;0,T156/$T$10*100,"")</f>
        <v>0</v>
      </c>
    </row>
    <row r="157" spans="1:21" x14ac:dyDescent="0.2">
      <c r="A157" s="40" t="s">
        <v>177</v>
      </c>
      <c r="B157" s="47">
        <v>30</v>
      </c>
      <c r="C157" s="41">
        <f>IF($A157&lt;&gt;0,B157/B$10*100,"")</f>
        <v>1.6111707841031151</v>
      </c>
      <c r="D157" s="47"/>
      <c r="E157" s="47">
        <v>8</v>
      </c>
      <c r="F157" s="47"/>
      <c r="G157" s="47"/>
      <c r="H157" s="47">
        <v>1</v>
      </c>
      <c r="I157" s="41">
        <f>IF($A157&lt;&gt;0,H157/H$10*100,"")</f>
        <v>3.8461538461538463</v>
      </c>
      <c r="J157" s="47"/>
      <c r="K157" s="47">
        <v>1</v>
      </c>
      <c r="L157" s="41">
        <f>IF($A157&lt;&gt;0,K157/K$10*100,"")</f>
        <v>2.5</v>
      </c>
      <c r="M157" s="47"/>
      <c r="N157" s="47">
        <v>5</v>
      </c>
      <c r="O157" s="41">
        <f>IF(A157&lt;&gt;0,N157/$N$10*100,"")</f>
        <v>1.1235955056179776</v>
      </c>
      <c r="P157" s="47"/>
      <c r="Q157" s="47">
        <v>12</v>
      </c>
      <c r="R157" s="41">
        <f>IF($A157&lt;&gt;0,Q157/Q$10*100,"")</f>
        <v>1.9834710743801653</v>
      </c>
      <c r="S157" s="47"/>
      <c r="T157" s="47"/>
      <c r="U157" s="41">
        <f>IF(A157&lt;&gt;0,T157/$T$10*100,"")</f>
        <v>0</v>
      </c>
    </row>
    <row r="158" spans="1:21" x14ac:dyDescent="0.2">
      <c r="A158" s="40" t="s">
        <v>176</v>
      </c>
      <c r="B158" s="47">
        <v>43</v>
      </c>
      <c r="C158" s="41">
        <f>IF($A158&lt;&gt;0,B158/B$10*100,"")</f>
        <v>2.3093447905477982</v>
      </c>
      <c r="D158" s="47"/>
      <c r="E158" s="47">
        <v>15</v>
      </c>
      <c r="F158" s="47"/>
      <c r="G158" s="47"/>
      <c r="H158" s="47"/>
      <c r="I158" s="41">
        <f>IF($A158&lt;&gt;0,H158/H$10*100,"")</f>
        <v>0</v>
      </c>
      <c r="J158" s="47"/>
      <c r="K158" s="47"/>
      <c r="L158" s="41">
        <f>IF($A158&lt;&gt;0,K158/K$10*100,"")</f>
        <v>0</v>
      </c>
      <c r="M158" s="47"/>
      <c r="N158" s="47">
        <v>22</v>
      </c>
      <c r="O158" s="41">
        <f>IF(A158&lt;&gt;0,N158/$N$10*100,"")</f>
        <v>4.9438202247191008</v>
      </c>
      <c r="P158" s="47"/>
      <c r="Q158" s="47">
        <v>12</v>
      </c>
      <c r="R158" s="41">
        <f>IF($A158&lt;&gt;0,Q158/Q$10*100,"")</f>
        <v>1.9834710743801653</v>
      </c>
      <c r="S158" s="47"/>
      <c r="T158" s="47"/>
      <c r="U158" s="41">
        <f>IF(A158&lt;&gt;0,T158/$T$10*100,"")</f>
        <v>0</v>
      </c>
    </row>
    <row r="159" spans="1:21" x14ac:dyDescent="0.2">
      <c r="A159" s="40" t="s">
        <v>175</v>
      </c>
      <c r="B159" s="47">
        <v>16</v>
      </c>
      <c r="C159" s="41">
        <f>IF($A159&lt;&gt;0,B159/B$10*100,"")</f>
        <v>0.85929108485499461</v>
      </c>
      <c r="D159" s="47"/>
      <c r="E159" s="47">
        <v>3</v>
      </c>
      <c r="F159" s="47"/>
      <c r="G159" s="47"/>
      <c r="H159" s="47"/>
      <c r="I159" s="41">
        <f>IF($A159&lt;&gt;0,H159/H$10*100,"")</f>
        <v>0</v>
      </c>
      <c r="J159" s="47"/>
      <c r="K159" s="47"/>
      <c r="L159" s="41">
        <f>IF($A159&lt;&gt;0,K159/K$10*100,"")</f>
        <v>0</v>
      </c>
      <c r="M159" s="47"/>
      <c r="N159" s="47">
        <v>8</v>
      </c>
      <c r="O159" s="41">
        <f>IF(A159&lt;&gt;0,N159/$N$10*100,"")</f>
        <v>1.7977528089887642</v>
      </c>
      <c r="P159" s="47"/>
      <c r="Q159" s="47">
        <v>9</v>
      </c>
      <c r="R159" s="41">
        <f>IF($A159&lt;&gt;0,Q159/Q$10*100,"")</f>
        <v>1.4876033057851239</v>
      </c>
      <c r="S159" s="47"/>
      <c r="T159" s="47"/>
      <c r="U159" s="41">
        <f>IF(A159&lt;&gt;0,T159/$T$10*100,"")</f>
        <v>0</v>
      </c>
    </row>
    <row r="160" spans="1:21" x14ac:dyDescent="0.2">
      <c r="A160" s="40" t="s">
        <v>174</v>
      </c>
      <c r="B160" s="75">
        <v>19</v>
      </c>
      <c r="C160" s="41">
        <f>IF($A160&lt;&gt;0,B160/B$10*100,"")</f>
        <v>1.0204081632653061</v>
      </c>
      <c r="D160" s="75"/>
      <c r="E160" s="47">
        <v>4</v>
      </c>
      <c r="F160" s="47"/>
      <c r="G160" s="47"/>
      <c r="H160" s="47"/>
      <c r="I160" s="41">
        <f>IF($A160&lt;&gt;0,H160/H$10*100,"")</f>
        <v>0</v>
      </c>
      <c r="J160" s="47"/>
      <c r="K160" s="47"/>
      <c r="L160" s="41">
        <f>IF($A160&lt;&gt;0,K160/K$10*100,"")</f>
        <v>0</v>
      </c>
      <c r="M160" s="47"/>
      <c r="N160" s="47">
        <v>5</v>
      </c>
      <c r="O160" s="41">
        <f>IF(A160&lt;&gt;0,N160/$N$10*100,"")</f>
        <v>1.1235955056179776</v>
      </c>
      <c r="P160" s="47"/>
      <c r="Q160" s="47">
        <v>7</v>
      </c>
      <c r="R160" s="41">
        <f>IF($A160&lt;&gt;0,Q160/Q$10*100,"")</f>
        <v>1.1570247933884297</v>
      </c>
      <c r="S160" s="47"/>
      <c r="T160" s="47"/>
      <c r="U160" s="41">
        <f>IF(A160&lt;&gt;0,T160/$T$10*100,"")</f>
        <v>0</v>
      </c>
    </row>
    <row r="161" spans="1:21" x14ac:dyDescent="0.2">
      <c r="A161" s="40" t="s">
        <v>173</v>
      </c>
      <c r="B161" s="47">
        <v>28</v>
      </c>
      <c r="C161" s="41">
        <f>IF($A161&lt;&gt;0,B161/B$10*100,"")</f>
        <v>1.5037593984962405</v>
      </c>
      <c r="D161" s="47"/>
      <c r="E161" s="47">
        <v>10</v>
      </c>
      <c r="F161" s="47"/>
      <c r="G161" s="47"/>
      <c r="H161" s="47"/>
      <c r="I161" s="41">
        <f>IF($A161&lt;&gt;0,H161/H$10*100,"")</f>
        <v>0</v>
      </c>
      <c r="J161" s="47"/>
      <c r="K161" s="47"/>
      <c r="L161" s="41">
        <f>IF($A161&lt;&gt;0,K161/K$10*100,"")</f>
        <v>0</v>
      </c>
      <c r="M161" s="47"/>
      <c r="N161" s="47">
        <v>8</v>
      </c>
      <c r="O161" s="41">
        <f>IF(A161&lt;&gt;0,N161/$N$10*100,"")</f>
        <v>1.7977528089887642</v>
      </c>
      <c r="P161" s="47"/>
      <c r="Q161" s="47">
        <v>9</v>
      </c>
      <c r="R161" s="41">
        <f>IF($A161&lt;&gt;0,Q161/Q$10*100,"")</f>
        <v>1.4876033057851239</v>
      </c>
      <c r="S161" s="47"/>
      <c r="T161" s="47"/>
      <c r="U161" s="41">
        <f>IF(A161&lt;&gt;0,T161/$T$10*100,"")</f>
        <v>0</v>
      </c>
    </row>
    <row r="162" spans="1:21" x14ac:dyDescent="0.2">
      <c r="A162" s="40" t="s">
        <v>172</v>
      </c>
      <c r="B162" s="47">
        <v>15</v>
      </c>
      <c r="C162" s="41">
        <f>IF($A162&lt;&gt;0,B162/B$10*100,"")</f>
        <v>0.80558539205155755</v>
      </c>
      <c r="D162" s="47"/>
      <c r="E162" s="47">
        <v>3</v>
      </c>
      <c r="F162" s="47"/>
      <c r="G162" s="47"/>
      <c r="H162" s="47"/>
      <c r="I162" s="41">
        <f>IF($A162&lt;&gt;0,H162/H$10*100,"")</f>
        <v>0</v>
      </c>
      <c r="J162" s="47"/>
      <c r="K162" s="47"/>
      <c r="L162" s="41">
        <f>IF($A162&lt;&gt;0,K162/K$10*100,"")</f>
        <v>0</v>
      </c>
      <c r="M162" s="47"/>
      <c r="N162" s="47">
        <v>2</v>
      </c>
      <c r="O162" s="41">
        <f>IF(A162&lt;&gt;0,N162/$N$10*100,"")</f>
        <v>0.44943820224719105</v>
      </c>
      <c r="P162" s="47"/>
      <c r="Q162" s="47">
        <v>6</v>
      </c>
      <c r="R162" s="41">
        <f>IF($A162&lt;&gt;0,Q162/Q$10*100,"")</f>
        <v>0.99173553719008267</v>
      </c>
      <c r="S162" s="47"/>
      <c r="T162" s="47"/>
      <c r="U162" s="41">
        <f>IF(A162&lt;&gt;0,T162/$T$10*100,"")</f>
        <v>0</v>
      </c>
    </row>
    <row r="163" spans="1:21" x14ac:dyDescent="0.2">
      <c r="A163" s="40" t="s">
        <v>171</v>
      </c>
      <c r="B163" s="76">
        <v>29</v>
      </c>
      <c r="C163" s="41">
        <f>IF($A163&lt;&gt;0,B163/B$10*100,"")</f>
        <v>1.5574650912996777</v>
      </c>
      <c r="D163" s="76"/>
      <c r="E163" s="47">
        <v>10</v>
      </c>
      <c r="F163" s="47"/>
      <c r="G163" s="47"/>
      <c r="H163" s="47">
        <v>1</v>
      </c>
      <c r="I163" s="41">
        <f>IF($A163&lt;&gt;0,H163/H$10*100,"")</f>
        <v>3.8461538461538463</v>
      </c>
      <c r="J163" s="47"/>
      <c r="K163" s="47"/>
      <c r="L163" s="41">
        <f>IF($A163&lt;&gt;0,K163/K$10*100,"")</f>
        <v>0</v>
      </c>
      <c r="M163" s="47"/>
      <c r="N163" s="47">
        <v>5</v>
      </c>
      <c r="O163" s="41">
        <f>IF(A163&lt;&gt;0,N163/$N$10*100,"")</f>
        <v>1.1235955056179776</v>
      </c>
      <c r="P163" s="47"/>
      <c r="Q163" s="47">
        <v>11</v>
      </c>
      <c r="R163" s="41">
        <f>IF($A163&lt;&gt;0,Q163/Q$10*100,"")</f>
        <v>1.8181818181818181</v>
      </c>
      <c r="S163" s="47"/>
      <c r="T163" s="47">
        <v>2</v>
      </c>
      <c r="U163" s="41">
        <f>IF(A163&lt;&gt;0,T163/$T$10*100,"")</f>
        <v>7.4074074074074066</v>
      </c>
    </row>
    <row r="164" spans="1:21" x14ac:dyDescent="0.2">
      <c r="A164" s="40" t="s">
        <v>170</v>
      </c>
      <c r="B164" s="47">
        <v>65</v>
      </c>
      <c r="C164" s="41">
        <f>IF($A164&lt;&gt;0,B164/B$10*100,"")</f>
        <v>3.4908700322234156</v>
      </c>
      <c r="D164" s="47"/>
      <c r="E164" s="47">
        <v>12</v>
      </c>
      <c r="F164" s="47"/>
      <c r="G164" s="47"/>
      <c r="H164" s="47">
        <v>1</v>
      </c>
      <c r="I164" s="41">
        <f>IF($A164&lt;&gt;0,H164/H$10*100,"")</f>
        <v>3.8461538461538463</v>
      </c>
      <c r="J164" s="47"/>
      <c r="K164" s="47">
        <v>1</v>
      </c>
      <c r="L164" s="41">
        <f>IF($A164&lt;&gt;0,K164/K$10*100,"")</f>
        <v>2.5</v>
      </c>
      <c r="M164" s="47"/>
      <c r="N164" s="47">
        <v>11</v>
      </c>
      <c r="O164" s="41">
        <f>IF(A164&lt;&gt;0,N164/$N$10*100,"")</f>
        <v>2.4719101123595504</v>
      </c>
      <c r="P164" s="47"/>
      <c r="Q164" s="47">
        <v>25</v>
      </c>
      <c r="R164" s="41">
        <f>IF($A164&lt;&gt;0,Q164/Q$10*100,"")</f>
        <v>4.1322314049586781</v>
      </c>
      <c r="S164" s="47"/>
      <c r="T164" s="47"/>
      <c r="U164" s="41">
        <f>IF(A164&lt;&gt;0,T164/$T$10*100,"")</f>
        <v>0</v>
      </c>
    </row>
    <row r="165" spans="1:21" x14ac:dyDescent="0.2">
      <c r="A165" s="40" t="s">
        <v>169</v>
      </c>
      <c r="B165" s="47">
        <v>15</v>
      </c>
      <c r="C165" s="41">
        <f>IF($A165&lt;&gt;0,B165/B$10*100,"")</f>
        <v>0.80558539205155755</v>
      </c>
      <c r="D165" s="47"/>
      <c r="E165" s="47">
        <v>6</v>
      </c>
      <c r="F165" s="47"/>
      <c r="G165" s="47"/>
      <c r="H165" s="47"/>
      <c r="I165" s="41">
        <f>IF($A165&lt;&gt;0,H165/H$10*100,"")</f>
        <v>0</v>
      </c>
      <c r="J165" s="47"/>
      <c r="K165" s="47">
        <v>1</v>
      </c>
      <c r="L165" s="41">
        <f>IF($A165&lt;&gt;0,K165/K$10*100,"")</f>
        <v>2.5</v>
      </c>
      <c r="M165" s="47"/>
      <c r="N165" s="47">
        <v>4</v>
      </c>
      <c r="O165" s="41">
        <f>IF(A165&lt;&gt;0,N165/$N$10*100,"")</f>
        <v>0.89887640449438211</v>
      </c>
      <c r="P165" s="47"/>
      <c r="Q165" s="47">
        <v>1</v>
      </c>
      <c r="R165" s="41">
        <f>IF($A165&lt;&gt;0,Q165/Q$10*100,"")</f>
        <v>0.16528925619834711</v>
      </c>
      <c r="S165" s="47"/>
      <c r="T165" s="47"/>
      <c r="U165" s="41">
        <f>IF(A165&lt;&gt;0,T165/$T$10*100,"")</f>
        <v>0</v>
      </c>
    </row>
    <row r="166" spans="1:21" x14ac:dyDescent="0.2">
      <c r="A166" s="40" t="s">
        <v>168</v>
      </c>
      <c r="B166" s="47">
        <v>12</v>
      </c>
      <c r="C166" s="41">
        <f>IF($A166&lt;&gt;0,B166/B$10*100,"")</f>
        <v>0.64446831364124602</v>
      </c>
      <c r="D166" s="47"/>
      <c r="E166" s="47">
        <v>2</v>
      </c>
      <c r="F166" s="47"/>
      <c r="G166" s="47"/>
      <c r="H166" s="47"/>
      <c r="I166" s="41">
        <f>IF($A166&lt;&gt;0,H166/H$10*100,"")</f>
        <v>0</v>
      </c>
      <c r="J166" s="47"/>
      <c r="K166" s="47"/>
      <c r="L166" s="41">
        <f>IF($A166&lt;&gt;0,K166/K$10*100,"")</f>
        <v>0</v>
      </c>
      <c r="M166" s="47"/>
      <c r="N166" s="47"/>
      <c r="O166" s="41">
        <f>IF(A166&lt;&gt;0,N166/$N$10*100,"")</f>
        <v>0</v>
      </c>
      <c r="P166" s="47"/>
      <c r="Q166" s="47">
        <v>3</v>
      </c>
      <c r="R166" s="41">
        <f>IF($A166&lt;&gt;0,Q166/Q$10*100,"")</f>
        <v>0.49586776859504134</v>
      </c>
      <c r="S166" s="47"/>
      <c r="T166" s="47"/>
      <c r="U166" s="41">
        <f>IF(A166&lt;&gt;0,T166/$T$10*100,"")</f>
        <v>0</v>
      </c>
    </row>
    <row r="167" spans="1:21" x14ac:dyDescent="0.2">
      <c r="A167" s="40" t="s">
        <v>167</v>
      </c>
      <c r="B167" s="47">
        <v>37</v>
      </c>
      <c r="C167" s="41">
        <f>IF($A167&lt;&gt;0,B167/B$10*100,"")</f>
        <v>1.9871106337271751</v>
      </c>
      <c r="D167" s="47"/>
      <c r="E167" s="47">
        <v>12</v>
      </c>
      <c r="F167" s="47"/>
      <c r="G167" s="47"/>
      <c r="H167" s="47"/>
      <c r="I167" s="41">
        <f>IF($A167&lt;&gt;0,H167/H$10*100,"")</f>
        <v>0</v>
      </c>
      <c r="J167" s="47"/>
      <c r="K167" s="47">
        <v>2</v>
      </c>
      <c r="L167" s="41">
        <f>IF($A167&lt;&gt;0,K167/K$10*100,"")</f>
        <v>5</v>
      </c>
      <c r="M167" s="47"/>
      <c r="N167" s="47">
        <v>6</v>
      </c>
      <c r="O167" s="41">
        <f>IF(A167&lt;&gt;0,N167/$N$10*100,"")</f>
        <v>1.348314606741573</v>
      </c>
      <c r="P167" s="47"/>
      <c r="Q167" s="47">
        <v>6</v>
      </c>
      <c r="R167" s="41">
        <f>IF($A167&lt;&gt;0,Q167/Q$10*100,"")</f>
        <v>0.99173553719008267</v>
      </c>
      <c r="S167" s="47"/>
      <c r="T167" s="47">
        <v>1</v>
      </c>
      <c r="U167" s="41">
        <f>IF(A167&lt;&gt;0,T167/$T$10*100,"")</f>
        <v>3.7037037037037033</v>
      </c>
    </row>
    <row r="168" spans="1:21" x14ac:dyDescent="0.2">
      <c r="A168" s="40" t="s">
        <v>166</v>
      </c>
      <c r="B168" s="47">
        <v>11</v>
      </c>
      <c r="C168" s="41">
        <f>IF($A168&lt;&gt;0,B168/B$10*100,"")</f>
        <v>0.59076262083780884</v>
      </c>
      <c r="D168" s="47"/>
      <c r="E168" s="47">
        <v>7</v>
      </c>
      <c r="F168" s="47"/>
      <c r="G168" s="47"/>
      <c r="H168" s="47"/>
      <c r="I168" s="41">
        <f>IF($A168&lt;&gt;0,H168/H$10*100,"")</f>
        <v>0</v>
      </c>
      <c r="J168" s="47"/>
      <c r="K168" s="47"/>
      <c r="L168" s="41">
        <f>IF($A168&lt;&gt;0,K168/K$10*100,"")</f>
        <v>0</v>
      </c>
      <c r="M168" s="47"/>
      <c r="N168" s="47">
        <v>7</v>
      </c>
      <c r="O168" s="41">
        <f>IF(A168&lt;&gt;0,N168/$N$10*100,"")</f>
        <v>1.5730337078651686</v>
      </c>
      <c r="P168" s="47"/>
      <c r="Q168" s="47">
        <v>1</v>
      </c>
      <c r="R168" s="41">
        <f>IF($A168&lt;&gt;0,Q168/Q$10*100,"")</f>
        <v>0.16528925619834711</v>
      </c>
      <c r="S168" s="47"/>
      <c r="T168" s="47"/>
      <c r="U168" s="41">
        <f>IF(A168&lt;&gt;0,T168/$T$10*100,"")</f>
        <v>0</v>
      </c>
    </row>
    <row r="169" spans="1:21" x14ac:dyDescent="0.2">
      <c r="A169" s="40" t="s">
        <v>165</v>
      </c>
      <c r="B169" s="47">
        <v>30</v>
      </c>
      <c r="C169" s="41">
        <f>IF($A169&lt;&gt;0,B169/B$10*100,"")</f>
        <v>1.6111707841031151</v>
      </c>
      <c r="D169" s="47"/>
      <c r="E169" s="47">
        <v>7</v>
      </c>
      <c r="F169" s="47"/>
      <c r="G169" s="47"/>
      <c r="H169" s="47"/>
      <c r="I169" s="41">
        <f>IF($A169&lt;&gt;0,H169/H$10*100,"")</f>
        <v>0</v>
      </c>
      <c r="J169" s="47"/>
      <c r="K169" s="47"/>
      <c r="L169" s="41">
        <f>IF($A169&lt;&gt;0,K169/K$10*100,"")</f>
        <v>0</v>
      </c>
      <c r="M169" s="47"/>
      <c r="N169" s="47">
        <v>7</v>
      </c>
      <c r="O169" s="41">
        <f>IF(A169&lt;&gt;0,N169/$N$10*100,"")</f>
        <v>1.5730337078651686</v>
      </c>
      <c r="P169" s="47"/>
      <c r="Q169" s="47">
        <v>7</v>
      </c>
      <c r="R169" s="41">
        <f>IF($A169&lt;&gt;0,Q169/Q$10*100,"")</f>
        <v>1.1570247933884297</v>
      </c>
      <c r="S169" s="47"/>
      <c r="T169" s="47"/>
      <c r="U169" s="41">
        <f>IF(A169&lt;&gt;0,T169/$T$10*100,"")</f>
        <v>0</v>
      </c>
    </row>
    <row r="170" spans="1:21" x14ac:dyDescent="0.2">
      <c r="A170" s="40" t="s">
        <v>164</v>
      </c>
      <c r="B170" s="47">
        <v>12</v>
      </c>
      <c r="C170" s="41">
        <f>IF($A170&lt;&gt;0,B170/B$10*100,"")</f>
        <v>0.64446831364124602</v>
      </c>
      <c r="D170" s="47"/>
      <c r="E170" s="47">
        <v>2</v>
      </c>
      <c r="F170" s="47"/>
      <c r="G170" s="47"/>
      <c r="H170" s="47">
        <v>1</v>
      </c>
      <c r="I170" s="41">
        <f>IF($A170&lt;&gt;0,H170/H$10*100,"")</f>
        <v>3.8461538461538463</v>
      </c>
      <c r="J170" s="47"/>
      <c r="K170" s="47"/>
      <c r="L170" s="41">
        <f>IF($A170&lt;&gt;0,K170/K$10*100,"")</f>
        <v>0</v>
      </c>
      <c r="M170" s="47"/>
      <c r="N170" s="47">
        <v>2</v>
      </c>
      <c r="O170" s="41">
        <f>IF(A170&lt;&gt;0,N170/$N$10*100,"")</f>
        <v>0.44943820224719105</v>
      </c>
      <c r="P170" s="47"/>
      <c r="Q170" s="47">
        <v>3</v>
      </c>
      <c r="R170" s="41">
        <f>IF($A170&lt;&gt;0,Q170/Q$10*100,"")</f>
        <v>0.49586776859504134</v>
      </c>
      <c r="S170" s="47"/>
      <c r="T170" s="47"/>
      <c r="U170" s="41">
        <f>IF(A170&lt;&gt;0,T170/$T$10*100,"")</f>
        <v>0</v>
      </c>
    </row>
    <row r="171" spans="1:21" x14ac:dyDescent="0.2">
      <c r="A171" s="40" t="s">
        <v>163</v>
      </c>
      <c r="B171" s="47">
        <v>15</v>
      </c>
      <c r="C171" s="41">
        <f>IF($A171&lt;&gt;0,B171/B$10*100,"")</f>
        <v>0.80558539205155755</v>
      </c>
      <c r="D171" s="47"/>
      <c r="E171" s="47">
        <v>2</v>
      </c>
      <c r="F171" s="47"/>
      <c r="G171" s="47"/>
      <c r="H171" s="47"/>
      <c r="I171" s="41">
        <f>IF($A171&lt;&gt;0,H171/H$10*100,"")</f>
        <v>0</v>
      </c>
      <c r="J171" s="47"/>
      <c r="K171" s="47"/>
      <c r="L171" s="41">
        <f>IF($A171&lt;&gt;0,K171/K$10*100,"")</f>
        <v>0</v>
      </c>
      <c r="M171" s="47"/>
      <c r="N171" s="47">
        <v>1</v>
      </c>
      <c r="O171" s="41">
        <f>IF(A171&lt;&gt;0,N171/$N$10*100,"")</f>
        <v>0.22471910112359553</v>
      </c>
      <c r="P171" s="47"/>
      <c r="Q171" s="47">
        <v>2</v>
      </c>
      <c r="R171" s="41">
        <f>IF($A171&lt;&gt;0,Q171/Q$10*100,"")</f>
        <v>0.33057851239669422</v>
      </c>
      <c r="S171" s="47"/>
      <c r="T171" s="47"/>
      <c r="U171" s="41">
        <f>IF(A171&lt;&gt;0,T171/$T$10*100,"")</f>
        <v>0</v>
      </c>
    </row>
    <row r="172" spans="1:21" x14ac:dyDescent="0.2">
      <c r="A172" s="40" t="s">
        <v>162</v>
      </c>
      <c r="B172" s="47">
        <v>27</v>
      </c>
      <c r="C172" s="41">
        <f>IF($A172&lt;&gt;0,B172/B$10*100,"")</f>
        <v>1.4500537056928033</v>
      </c>
      <c r="D172" s="47"/>
      <c r="E172" s="47">
        <v>7</v>
      </c>
      <c r="F172" s="47"/>
      <c r="G172" s="47"/>
      <c r="H172" s="47"/>
      <c r="I172" s="41">
        <f>IF($A172&lt;&gt;0,H172/H$10*100,"")</f>
        <v>0</v>
      </c>
      <c r="J172" s="47"/>
      <c r="K172" s="47"/>
      <c r="L172" s="41">
        <f>IF($A172&lt;&gt;0,K172/K$10*100,"")</f>
        <v>0</v>
      </c>
      <c r="M172" s="47"/>
      <c r="N172" s="47">
        <v>5</v>
      </c>
      <c r="O172" s="41">
        <f>IF(A172&lt;&gt;0,N172/$N$10*100,"")</f>
        <v>1.1235955056179776</v>
      </c>
      <c r="P172" s="47"/>
      <c r="Q172" s="47">
        <v>9</v>
      </c>
      <c r="R172" s="41">
        <f>IF($A172&lt;&gt;0,Q172/Q$10*100,"")</f>
        <v>1.4876033057851239</v>
      </c>
      <c r="S172" s="47"/>
      <c r="T172" s="47"/>
      <c r="U172" s="41">
        <f>IF(A172&lt;&gt;0,T172/$T$10*100,"")</f>
        <v>0</v>
      </c>
    </row>
    <row r="173" spans="1:21" x14ac:dyDescent="0.2">
      <c r="A173" s="40" t="s">
        <v>161</v>
      </c>
      <c r="B173" s="75">
        <v>47</v>
      </c>
      <c r="C173" s="41">
        <f>IF($A173&lt;&gt;0,B173/B$10*100,"")</f>
        <v>2.5241675617615469</v>
      </c>
      <c r="D173" s="75"/>
      <c r="E173" s="47">
        <v>9</v>
      </c>
      <c r="F173" s="47"/>
      <c r="G173" s="47"/>
      <c r="H173" s="47">
        <v>3</v>
      </c>
      <c r="I173" s="41">
        <f>IF($A173&lt;&gt;0,H173/H$10*100,"")</f>
        <v>11.538461538461538</v>
      </c>
      <c r="J173" s="47"/>
      <c r="K173" s="47"/>
      <c r="L173" s="41">
        <f>IF($A173&lt;&gt;0,K173/K$10*100,"")</f>
        <v>0</v>
      </c>
      <c r="M173" s="47"/>
      <c r="N173" s="47">
        <v>8</v>
      </c>
      <c r="O173" s="41">
        <f>IF(A173&lt;&gt;0,N173/$N$10*100,"")</f>
        <v>1.7977528089887642</v>
      </c>
      <c r="P173" s="47"/>
      <c r="Q173" s="47">
        <v>10</v>
      </c>
      <c r="R173" s="41">
        <f>IF($A173&lt;&gt;0,Q173/Q$10*100,"")</f>
        <v>1.6528925619834711</v>
      </c>
      <c r="S173" s="47"/>
      <c r="T173" s="47">
        <v>3</v>
      </c>
      <c r="U173" s="41">
        <f>IF(A173&lt;&gt;0,T173/$T$10*100,"")</f>
        <v>11.111111111111111</v>
      </c>
    </row>
    <row r="174" spans="1:21" x14ac:dyDescent="0.2">
      <c r="A174" s="40" t="s">
        <v>160</v>
      </c>
      <c r="B174" s="47">
        <v>20</v>
      </c>
      <c r="C174" s="41">
        <f>IF($A174&lt;&gt;0,B174/B$10*100,"")</f>
        <v>1.0741138560687433</v>
      </c>
      <c r="D174" s="47"/>
      <c r="E174" s="47">
        <v>9</v>
      </c>
      <c r="F174" s="47"/>
      <c r="G174" s="47"/>
      <c r="H174" s="47"/>
      <c r="I174" s="41">
        <f>IF($A174&lt;&gt;0,H174/H$10*100,"")</f>
        <v>0</v>
      </c>
      <c r="J174" s="47"/>
      <c r="K174" s="47"/>
      <c r="L174" s="41">
        <f>IF($A174&lt;&gt;0,K174/K$10*100,"")</f>
        <v>0</v>
      </c>
      <c r="M174" s="47"/>
      <c r="N174" s="47">
        <v>4</v>
      </c>
      <c r="O174" s="41">
        <f>IF(A174&lt;&gt;0,N174/$N$10*100,"")</f>
        <v>0.89887640449438211</v>
      </c>
      <c r="P174" s="47"/>
      <c r="Q174" s="47">
        <v>5</v>
      </c>
      <c r="R174" s="41">
        <f>IF($A174&lt;&gt;0,Q174/Q$10*100,"")</f>
        <v>0.82644628099173556</v>
      </c>
      <c r="S174" s="47"/>
      <c r="T174" s="47">
        <v>1</v>
      </c>
      <c r="U174" s="41">
        <f>IF(A174&lt;&gt;0,T174/$T$10*100,"")</f>
        <v>3.7037037037037033</v>
      </c>
    </row>
    <row r="175" spans="1:21" x14ac:dyDescent="0.2">
      <c r="A175" s="40" t="s">
        <v>159</v>
      </c>
      <c r="B175" s="47">
        <v>4</v>
      </c>
      <c r="C175" s="41">
        <f>IF($A175&lt;&gt;0,B175/B$10*100,"")</f>
        <v>0.21482277121374865</v>
      </c>
      <c r="D175" s="47"/>
      <c r="E175" s="47"/>
      <c r="F175" s="47"/>
      <c r="G175" s="47"/>
      <c r="H175" s="47"/>
      <c r="I175" s="41">
        <f>IF($A175&lt;&gt;0,H175/H$10*100,"")</f>
        <v>0</v>
      </c>
      <c r="J175" s="47"/>
      <c r="K175" s="47"/>
      <c r="L175" s="41">
        <f>IF($A175&lt;&gt;0,K175/K$10*100,"")</f>
        <v>0</v>
      </c>
      <c r="M175" s="47"/>
      <c r="N175" s="47">
        <v>1</v>
      </c>
      <c r="O175" s="41">
        <f>IF(A175&lt;&gt;0,N175/$N$10*100,"")</f>
        <v>0.22471910112359553</v>
      </c>
      <c r="P175" s="47"/>
      <c r="Q175" s="47">
        <v>1</v>
      </c>
      <c r="R175" s="41">
        <f>IF($A175&lt;&gt;0,Q175/Q$10*100,"")</f>
        <v>0.16528925619834711</v>
      </c>
      <c r="S175" s="47"/>
      <c r="T175" s="47"/>
      <c r="U175" s="41">
        <f>IF(A175&lt;&gt;0,T175/$T$10*100,"")</f>
        <v>0</v>
      </c>
    </row>
    <row r="176" spans="1:21" x14ac:dyDescent="0.2">
      <c r="A176" s="40" t="s">
        <v>158</v>
      </c>
      <c r="B176" s="47">
        <v>26</v>
      </c>
      <c r="C176" s="41">
        <f>IF($A176&lt;&gt;0,B176/B$10*100,"")</f>
        <v>1.3963480128893664</v>
      </c>
      <c r="D176" s="47"/>
      <c r="E176" s="47">
        <v>11</v>
      </c>
      <c r="F176" s="47"/>
      <c r="G176" s="47"/>
      <c r="H176" s="47"/>
      <c r="I176" s="41">
        <f>IF($A176&lt;&gt;0,H176/H$10*100,"")</f>
        <v>0</v>
      </c>
      <c r="J176" s="47"/>
      <c r="K176" s="47"/>
      <c r="L176" s="41">
        <f>IF($A176&lt;&gt;0,K176/K$10*100,"")</f>
        <v>0</v>
      </c>
      <c r="M176" s="47"/>
      <c r="N176" s="47">
        <v>7</v>
      </c>
      <c r="O176" s="41">
        <f>IF(A176&lt;&gt;0,N176/$N$10*100,"")</f>
        <v>1.5730337078651686</v>
      </c>
      <c r="P176" s="47"/>
      <c r="Q176" s="47">
        <v>7</v>
      </c>
      <c r="R176" s="41">
        <f>IF($A176&lt;&gt;0,Q176/Q$10*100,"")</f>
        <v>1.1570247933884297</v>
      </c>
      <c r="S176" s="47"/>
      <c r="T176" s="47"/>
      <c r="U176" s="41">
        <f>IF(A176&lt;&gt;0,T176/$T$10*100,"")</f>
        <v>0</v>
      </c>
    </row>
    <row r="177" spans="1:21" x14ac:dyDescent="0.2">
      <c r="A177" s="40" t="s">
        <v>157</v>
      </c>
      <c r="B177" s="47">
        <v>2</v>
      </c>
      <c r="C177" s="41">
        <f>IF($A177&lt;&gt;0,B177/B$10*100,"")</f>
        <v>0.10741138560687433</v>
      </c>
      <c r="D177" s="47"/>
      <c r="E177" s="47">
        <v>1</v>
      </c>
      <c r="F177" s="47"/>
      <c r="G177" s="47"/>
      <c r="H177" s="47"/>
      <c r="I177" s="41">
        <f>IF($A177&lt;&gt;0,H177/H$10*100,"")</f>
        <v>0</v>
      </c>
      <c r="J177" s="47"/>
      <c r="K177" s="47"/>
      <c r="L177" s="41">
        <f>IF($A177&lt;&gt;0,K177/K$10*100,"")</f>
        <v>0</v>
      </c>
      <c r="M177" s="47"/>
      <c r="N177" s="47">
        <v>1</v>
      </c>
      <c r="O177" s="41">
        <f>IF(A177&lt;&gt;0,N177/$N$10*100,"")</f>
        <v>0.22471910112359553</v>
      </c>
      <c r="P177" s="47"/>
      <c r="Q177" s="47">
        <v>1</v>
      </c>
      <c r="R177" s="41">
        <f>IF($A177&lt;&gt;0,Q177/Q$10*100,"")</f>
        <v>0.16528925619834711</v>
      </c>
      <c r="S177" s="47"/>
      <c r="T177" s="47"/>
      <c r="U177" s="41">
        <f>IF(A177&lt;&gt;0,T177/$T$10*100,"")</f>
        <v>0</v>
      </c>
    </row>
    <row r="178" spans="1:21" x14ac:dyDescent="0.2">
      <c r="A178" s="40" t="s">
        <v>156</v>
      </c>
      <c r="B178" s="47">
        <v>19</v>
      </c>
      <c r="C178" s="41">
        <f>IF($A178&lt;&gt;0,B178/B$10*100,"")</f>
        <v>1.0204081632653061</v>
      </c>
      <c r="D178" s="47"/>
      <c r="E178" s="47">
        <v>7</v>
      </c>
      <c r="F178" s="47"/>
      <c r="G178" s="47"/>
      <c r="H178" s="47"/>
      <c r="I178" s="41">
        <f>IF($A178&lt;&gt;0,H178/H$10*100,"")</f>
        <v>0</v>
      </c>
      <c r="J178" s="47"/>
      <c r="K178" s="47"/>
      <c r="L178" s="41">
        <f>IF($A178&lt;&gt;0,K178/K$10*100,"")</f>
        <v>0</v>
      </c>
      <c r="M178" s="47"/>
      <c r="N178" s="47">
        <v>4</v>
      </c>
      <c r="O178" s="41">
        <f>IF(A178&lt;&gt;0,N178/$N$10*100,"")</f>
        <v>0.89887640449438211</v>
      </c>
      <c r="P178" s="47"/>
      <c r="Q178" s="47">
        <v>8</v>
      </c>
      <c r="R178" s="41">
        <f>IF($A178&lt;&gt;0,Q178/Q$10*100,"")</f>
        <v>1.3223140495867769</v>
      </c>
      <c r="S178" s="47"/>
      <c r="T178" s="47">
        <v>2</v>
      </c>
      <c r="U178" s="41">
        <f>IF(A178&lt;&gt;0,T178/$T$10*100,"")</f>
        <v>7.4074074074074066</v>
      </c>
    </row>
    <row r="179" spans="1:21" x14ac:dyDescent="0.2">
      <c r="A179" s="40" t="s">
        <v>155</v>
      </c>
      <c r="B179" s="47">
        <v>17</v>
      </c>
      <c r="C179" s="41">
        <f>IF($A179&lt;&gt;0,B179/B$10*100,"")</f>
        <v>0.9129967776584319</v>
      </c>
      <c r="D179" s="47"/>
      <c r="E179" s="47">
        <v>8</v>
      </c>
      <c r="F179" s="47"/>
      <c r="G179" s="47"/>
      <c r="H179" s="47"/>
      <c r="I179" s="41">
        <f>IF($A179&lt;&gt;0,H179/H$10*100,"")</f>
        <v>0</v>
      </c>
      <c r="J179" s="47"/>
      <c r="K179" s="47"/>
      <c r="L179" s="41">
        <f>IF($A179&lt;&gt;0,K179/K$10*100,"")</f>
        <v>0</v>
      </c>
      <c r="M179" s="47"/>
      <c r="N179" s="47">
        <v>9</v>
      </c>
      <c r="O179" s="41">
        <f>IF(A179&lt;&gt;0,N179/$N$10*100,"")</f>
        <v>2.0224719101123596</v>
      </c>
      <c r="P179" s="47"/>
      <c r="Q179" s="47">
        <v>4</v>
      </c>
      <c r="R179" s="41">
        <f>IF($A179&lt;&gt;0,Q179/Q$10*100,"")</f>
        <v>0.66115702479338845</v>
      </c>
      <c r="S179" s="47"/>
      <c r="T179" s="47"/>
      <c r="U179" s="41">
        <f>IF(A179&lt;&gt;0,T179/$T$10*100,"")</f>
        <v>0</v>
      </c>
    </row>
    <row r="180" spans="1:21" x14ac:dyDescent="0.2">
      <c r="A180" s="40" t="s">
        <v>154</v>
      </c>
      <c r="B180" s="47">
        <v>30</v>
      </c>
      <c r="C180" s="41">
        <f>IF($A180&lt;&gt;0,B180/B$10*100,"")</f>
        <v>1.6111707841031151</v>
      </c>
      <c r="D180" s="47"/>
      <c r="E180" s="47">
        <v>5</v>
      </c>
      <c r="F180" s="47"/>
      <c r="G180" s="47"/>
      <c r="H180" s="47"/>
      <c r="I180" s="41">
        <f>IF($A180&lt;&gt;0,H180/H$10*100,"")</f>
        <v>0</v>
      </c>
      <c r="J180" s="47"/>
      <c r="K180" s="47">
        <v>1</v>
      </c>
      <c r="L180" s="41">
        <f>IF($A180&lt;&gt;0,K180/K$10*100,"")</f>
        <v>2.5</v>
      </c>
      <c r="M180" s="47"/>
      <c r="N180" s="47">
        <v>8</v>
      </c>
      <c r="O180" s="41">
        <f>IF(A180&lt;&gt;0,N180/$N$10*100,"")</f>
        <v>1.7977528089887642</v>
      </c>
      <c r="P180" s="47"/>
      <c r="Q180" s="47">
        <v>12</v>
      </c>
      <c r="R180" s="41">
        <f>IF($A180&lt;&gt;0,Q180/Q$10*100,"")</f>
        <v>1.9834710743801653</v>
      </c>
      <c r="S180" s="47"/>
      <c r="T180" s="47"/>
      <c r="U180" s="41">
        <f>IF(A180&lt;&gt;0,T180/$T$10*100,"")</f>
        <v>0</v>
      </c>
    </row>
    <row r="181" spans="1:21" x14ac:dyDescent="0.2">
      <c r="A181" s="40" t="s">
        <v>153</v>
      </c>
      <c r="B181" s="47">
        <v>38</v>
      </c>
      <c r="C181" s="41">
        <f>IF($A181&lt;&gt;0,B181/B$10*100,"")</f>
        <v>2.0408163265306123</v>
      </c>
      <c r="D181" s="47"/>
      <c r="E181" s="47">
        <v>10</v>
      </c>
      <c r="F181" s="47"/>
      <c r="G181" s="47"/>
      <c r="H181" s="47">
        <v>3</v>
      </c>
      <c r="I181" s="41">
        <f>IF($A181&lt;&gt;0,H181/H$10*100,"")</f>
        <v>11.538461538461538</v>
      </c>
      <c r="J181" s="47"/>
      <c r="K181" s="47">
        <v>1</v>
      </c>
      <c r="L181" s="41">
        <f>IF($A181&lt;&gt;0,K181/K$10*100,"")</f>
        <v>2.5</v>
      </c>
      <c r="M181" s="47"/>
      <c r="N181" s="47">
        <v>5</v>
      </c>
      <c r="O181" s="41">
        <f>IF(A181&lt;&gt;0,N181/$N$10*100,"")</f>
        <v>1.1235955056179776</v>
      </c>
      <c r="P181" s="47"/>
      <c r="Q181" s="47">
        <v>11</v>
      </c>
      <c r="R181" s="41">
        <f>IF($A181&lt;&gt;0,Q181/Q$10*100,"")</f>
        <v>1.8181818181818181</v>
      </c>
      <c r="S181" s="47"/>
      <c r="T181" s="47">
        <v>1</v>
      </c>
      <c r="U181" s="41">
        <f>IF(A181&lt;&gt;0,T181/$T$10*100,"")</f>
        <v>3.7037037037037033</v>
      </c>
    </row>
    <row r="182" spans="1:21" x14ac:dyDescent="0.2">
      <c r="A182" s="40" t="s">
        <v>152</v>
      </c>
      <c r="B182" s="47">
        <v>35</v>
      </c>
      <c r="C182" s="41">
        <f>IF($A182&lt;&gt;0,B182/B$10*100,"")</f>
        <v>1.8796992481203008</v>
      </c>
      <c r="D182" s="47"/>
      <c r="E182" s="47">
        <v>13</v>
      </c>
      <c r="F182" s="47"/>
      <c r="G182" s="47"/>
      <c r="H182" s="47"/>
      <c r="I182" s="41">
        <f>IF($A182&lt;&gt;0,H182/H$10*100,"")</f>
        <v>0</v>
      </c>
      <c r="J182" s="47"/>
      <c r="K182" s="47">
        <v>2</v>
      </c>
      <c r="L182" s="41">
        <f>IF($A182&lt;&gt;0,K182/K$10*100,"")</f>
        <v>5</v>
      </c>
      <c r="M182" s="47"/>
      <c r="N182" s="47">
        <v>11</v>
      </c>
      <c r="O182" s="41">
        <f>IF(A182&lt;&gt;0,N182/$N$10*100,"")</f>
        <v>2.4719101123595504</v>
      </c>
      <c r="P182" s="47"/>
      <c r="Q182" s="47">
        <v>17</v>
      </c>
      <c r="R182" s="41">
        <f>IF($A182&lt;&gt;0,Q182/Q$10*100,"")</f>
        <v>2.8099173553719008</v>
      </c>
      <c r="S182" s="47"/>
      <c r="T182" s="47">
        <v>2</v>
      </c>
      <c r="U182" s="41">
        <f>IF(A182&lt;&gt;0,T182/$T$10*100,"")</f>
        <v>7.4074074074074066</v>
      </c>
    </row>
    <row r="183" spans="1:21" x14ac:dyDescent="0.2">
      <c r="A183" s="40" t="s">
        <v>151</v>
      </c>
      <c r="B183" s="47">
        <v>49</v>
      </c>
      <c r="C183" s="41">
        <f>IF($A183&lt;&gt;0,B183/B$10*100,"")</f>
        <v>2.6315789473684208</v>
      </c>
      <c r="D183" s="47"/>
      <c r="E183" s="47">
        <v>14</v>
      </c>
      <c r="F183" s="47"/>
      <c r="G183" s="47"/>
      <c r="H183" s="47">
        <v>1</v>
      </c>
      <c r="I183" s="41">
        <f>IF($A183&lt;&gt;0,H183/H$10*100,"")</f>
        <v>3.8461538461538463</v>
      </c>
      <c r="J183" s="47"/>
      <c r="K183" s="47">
        <v>1</v>
      </c>
      <c r="L183" s="41">
        <f>IF($A183&lt;&gt;0,K183/K$10*100,"")</f>
        <v>2.5</v>
      </c>
      <c r="M183" s="47"/>
      <c r="N183" s="47">
        <v>12</v>
      </c>
      <c r="O183" s="41">
        <f>IF(A183&lt;&gt;0,N183/$N$10*100,"")</f>
        <v>2.696629213483146</v>
      </c>
      <c r="P183" s="47"/>
      <c r="Q183" s="47">
        <v>10</v>
      </c>
      <c r="R183" s="41">
        <f>IF($A183&lt;&gt;0,Q183/Q$10*100,"")</f>
        <v>1.6528925619834711</v>
      </c>
      <c r="S183" s="47"/>
      <c r="T183" s="47">
        <v>1</v>
      </c>
      <c r="U183" s="41">
        <f>IF(A183&lt;&gt;0,T183/$T$10*100,"")</f>
        <v>3.7037037037037033</v>
      </c>
    </row>
    <row r="184" spans="1:21" x14ac:dyDescent="0.2">
      <c r="A184" s="40" t="s">
        <v>150</v>
      </c>
      <c r="B184" s="47">
        <v>12</v>
      </c>
      <c r="C184" s="41">
        <f>IF($A184&lt;&gt;0,B184/B$10*100,"")</f>
        <v>0.64446831364124602</v>
      </c>
      <c r="D184" s="47"/>
      <c r="E184" s="47">
        <v>6</v>
      </c>
      <c r="F184" s="47"/>
      <c r="G184" s="47"/>
      <c r="H184" s="47"/>
      <c r="I184" s="41">
        <f>IF($A184&lt;&gt;0,H184/H$10*100,"")</f>
        <v>0</v>
      </c>
      <c r="J184" s="47"/>
      <c r="K184" s="47"/>
      <c r="L184" s="41">
        <f>IF($A184&lt;&gt;0,K184/K$10*100,"")</f>
        <v>0</v>
      </c>
      <c r="M184" s="47"/>
      <c r="N184" s="47">
        <v>3</v>
      </c>
      <c r="O184" s="41">
        <f>IF(A184&lt;&gt;0,N184/$N$10*100,"")</f>
        <v>0.6741573033707865</v>
      </c>
      <c r="P184" s="47"/>
      <c r="Q184" s="47">
        <v>2</v>
      </c>
      <c r="R184" s="41">
        <f>IF($A184&lt;&gt;0,Q184/Q$10*100,"")</f>
        <v>0.33057851239669422</v>
      </c>
      <c r="S184" s="47"/>
      <c r="T184" s="47"/>
      <c r="U184" s="41">
        <f>IF(A184&lt;&gt;0,T184/$T$10*100,"")</f>
        <v>0</v>
      </c>
    </row>
    <row r="185" spans="1:21" x14ac:dyDescent="0.2">
      <c r="A185" s="40" t="s">
        <v>149</v>
      </c>
      <c r="B185" s="47">
        <v>23</v>
      </c>
      <c r="C185" s="41">
        <f>IF($A185&lt;&gt;0,B185/B$10*100,"")</f>
        <v>1.2352309344790546</v>
      </c>
      <c r="D185" s="47"/>
      <c r="E185" s="47">
        <v>5</v>
      </c>
      <c r="F185" s="47"/>
      <c r="G185" s="47"/>
      <c r="H185" s="47"/>
      <c r="I185" s="41">
        <f>IF($A185&lt;&gt;0,H185/H$10*100,"")</f>
        <v>0</v>
      </c>
      <c r="J185" s="47"/>
      <c r="K185" s="47">
        <v>1</v>
      </c>
      <c r="L185" s="41">
        <f>IF($A185&lt;&gt;0,K185/K$10*100,"")</f>
        <v>2.5</v>
      </c>
      <c r="M185" s="47"/>
      <c r="N185" s="47">
        <v>2</v>
      </c>
      <c r="O185" s="41">
        <f>IF(A185&lt;&gt;0,N185/$N$10*100,"")</f>
        <v>0.44943820224719105</v>
      </c>
      <c r="P185" s="47"/>
      <c r="Q185" s="47">
        <v>8</v>
      </c>
      <c r="R185" s="41">
        <f>IF($A185&lt;&gt;0,Q185/Q$10*100,"")</f>
        <v>1.3223140495867769</v>
      </c>
      <c r="S185" s="47"/>
      <c r="T185" s="47"/>
      <c r="U185" s="41">
        <f>IF(A185&lt;&gt;0,T185/$T$10*100,"")</f>
        <v>0</v>
      </c>
    </row>
    <row r="186" spans="1:21" x14ac:dyDescent="0.2">
      <c r="A186" s="40" t="s">
        <v>148</v>
      </c>
      <c r="B186" s="47">
        <v>42</v>
      </c>
      <c r="C186" s="41">
        <f>IF($A186&lt;&gt;0,B186/B$10*100,"")</f>
        <v>2.2556390977443606</v>
      </c>
      <c r="D186" s="47"/>
      <c r="E186" s="47">
        <v>5</v>
      </c>
      <c r="F186" s="47"/>
      <c r="G186" s="47"/>
      <c r="H186" s="47"/>
      <c r="I186" s="41">
        <f>IF($A186&lt;&gt;0,H186/H$10*100,"")</f>
        <v>0</v>
      </c>
      <c r="J186" s="47"/>
      <c r="K186" s="47">
        <v>2</v>
      </c>
      <c r="L186" s="41">
        <f>IF($A186&lt;&gt;0,K186/K$10*100,"")</f>
        <v>5</v>
      </c>
      <c r="M186" s="47"/>
      <c r="N186" s="47">
        <v>4</v>
      </c>
      <c r="O186" s="41">
        <f>IF(A186&lt;&gt;0,N186/$N$10*100,"")</f>
        <v>0.89887640449438211</v>
      </c>
      <c r="P186" s="47"/>
      <c r="Q186" s="47">
        <v>19</v>
      </c>
      <c r="R186" s="41">
        <f>IF($A186&lt;&gt;0,Q186/Q$10*100,"")</f>
        <v>3.1404958677685952</v>
      </c>
      <c r="S186" s="47"/>
      <c r="T186" s="47"/>
      <c r="U186" s="41">
        <f>IF(A186&lt;&gt;0,T186/$T$10*100,"")</f>
        <v>0</v>
      </c>
    </row>
    <row r="187" spans="1:21" x14ac:dyDescent="0.2">
      <c r="A187" s="40" t="s">
        <v>147</v>
      </c>
      <c r="B187" s="47">
        <v>27</v>
      </c>
      <c r="C187" s="41">
        <f>IF($A187&lt;&gt;0,B187/B$10*100,"")</f>
        <v>1.4500537056928033</v>
      </c>
      <c r="D187" s="47"/>
      <c r="E187" s="47">
        <v>8</v>
      </c>
      <c r="F187" s="47"/>
      <c r="G187" s="47"/>
      <c r="H187" s="47">
        <v>1</v>
      </c>
      <c r="I187" s="41">
        <f>IF($A187&lt;&gt;0,H187/H$10*100,"")</f>
        <v>3.8461538461538463</v>
      </c>
      <c r="J187" s="47"/>
      <c r="K187" s="47">
        <v>2</v>
      </c>
      <c r="L187" s="41">
        <f>IF($A187&lt;&gt;0,K187/K$10*100,"")</f>
        <v>5</v>
      </c>
      <c r="M187" s="47"/>
      <c r="N187" s="47">
        <v>2</v>
      </c>
      <c r="O187" s="41">
        <f>IF(A187&lt;&gt;0,N187/$N$10*100,"")</f>
        <v>0.44943820224719105</v>
      </c>
      <c r="P187" s="47"/>
      <c r="Q187" s="47">
        <v>4</v>
      </c>
      <c r="R187" s="41">
        <f>IF($A187&lt;&gt;0,Q187/Q$10*100,"")</f>
        <v>0.66115702479338845</v>
      </c>
      <c r="S187" s="47"/>
      <c r="T187" s="47">
        <v>1</v>
      </c>
      <c r="U187" s="41">
        <f>IF(A187&lt;&gt;0,T187/$T$10*100,"")</f>
        <v>3.7037037037037033</v>
      </c>
    </row>
    <row r="188" spans="1:21" x14ac:dyDescent="0.2">
      <c r="A188" s="40" t="s">
        <v>146</v>
      </c>
      <c r="B188" s="47">
        <v>34</v>
      </c>
      <c r="C188" s="41">
        <f>IF($A188&lt;&gt;0,B188/B$10*100,"")</f>
        <v>1.8259935553168638</v>
      </c>
      <c r="D188" s="47"/>
      <c r="E188" s="47">
        <v>11</v>
      </c>
      <c r="F188" s="47"/>
      <c r="G188" s="47"/>
      <c r="H188" s="47"/>
      <c r="I188" s="41">
        <f>IF($A188&lt;&gt;0,H188/H$10*100,"")</f>
        <v>0</v>
      </c>
      <c r="J188" s="47"/>
      <c r="K188" s="47"/>
      <c r="L188" s="41">
        <f>IF($A188&lt;&gt;0,K188/K$10*100,"")</f>
        <v>0</v>
      </c>
      <c r="M188" s="47"/>
      <c r="N188" s="47">
        <v>4</v>
      </c>
      <c r="O188" s="41">
        <f>IF(A188&lt;&gt;0,N188/$N$10*100,"")</f>
        <v>0.89887640449438211</v>
      </c>
      <c r="P188" s="47"/>
      <c r="Q188" s="47">
        <v>12</v>
      </c>
      <c r="R188" s="41">
        <f>IF($A188&lt;&gt;0,Q188/Q$10*100,"")</f>
        <v>1.9834710743801653</v>
      </c>
      <c r="S188" s="47"/>
      <c r="T188" s="47"/>
      <c r="U188" s="41">
        <f>IF(A188&lt;&gt;0,T188/$T$10*100,"")</f>
        <v>0</v>
      </c>
    </row>
    <row r="189" spans="1:21" x14ac:dyDescent="0.2">
      <c r="A189" s="40" t="s">
        <v>145</v>
      </c>
      <c r="B189" s="47">
        <v>13</v>
      </c>
      <c r="C189" s="41">
        <f>IF($A189&lt;&gt;0,B189/B$10*100,"")</f>
        <v>0.69817400644468319</v>
      </c>
      <c r="D189" s="47"/>
      <c r="E189" s="47">
        <v>3</v>
      </c>
      <c r="F189" s="47"/>
      <c r="G189" s="47"/>
      <c r="H189" s="47"/>
      <c r="I189" s="41">
        <f>IF($A189&lt;&gt;0,H189/H$10*100,"")</f>
        <v>0</v>
      </c>
      <c r="J189" s="47"/>
      <c r="K189" s="47"/>
      <c r="L189" s="41">
        <f>IF($A189&lt;&gt;0,K189/K$10*100,"")</f>
        <v>0</v>
      </c>
      <c r="M189" s="47"/>
      <c r="N189" s="47">
        <v>5</v>
      </c>
      <c r="O189" s="41">
        <f>IF(A189&lt;&gt;0,N189/$N$10*100,"")</f>
        <v>1.1235955056179776</v>
      </c>
      <c r="P189" s="47"/>
      <c r="Q189" s="47">
        <v>3</v>
      </c>
      <c r="R189" s="41">
        <f>IF($A189&lt;&gt;0,Q189/Q$10*100,"")</f>
        <v>0.49586776859504134</v>
      </c>
      <c r="S189" s="47"/>
      <c r="T189" s="47"/>
      <c r="U189" s="41">
        <f>IF(A189&lt;&gt;0,T189/$T$10*100,"")</f>
        <v>0</v>
      </c>
    </row>
    <row r="190" spans="1:21" hidden="1" x14ac:dyDescent="0.2">
      <c r="A190" s="40" t="s">
        <v>144</v>
      </c>
      <c r="B190" s="52"/>
      <c r="C190" s="41">
        <f>IF($A190&lt;&gt;0,B190/B$10*100,"")</f>
        <v>0</v>
      </c>
      <c r="E190" s="50">
        <f>SUM(E191:E191)</f>
        <v>0</v>
      </c>
      <c r="F190" s="41">
        <f>IF($A190&lt;&gt;0,E190/E$10*100,"")</f>
        <v>0</v>
      </c>
      <c r="G190" s="41"/>
      <c r="H190" s="50">
        <f>SUM(H191:H191)</f>
        <v>0</v>
      </c>
      <c r="I190" s="41">
        <f>IF($A190&lt;&gt;0,H190/H$10*100,"")</f>
        <v>0</v>
      </c>
      <c r="J190" s="41"/>
      <c r="K190" s="50">
        <f>SUM(K191:K191)</f>
        <v>0</v>
      </c>
      <c r="L190" s="41">
        <f>IF($A190&lt;&gt;0,K190/K$10*100,"")</f>
        <v>0</v>
      </c>
      <c r="N190" s="50">
        <f>SUM(N191:N191)</f>
        <v>0</v>
      </c>
      <c r="O190" s="41">
        <f>IF(A190&lt;&gt;0,N190/$N$10*100,"")</f>
        <v>0</v>
      </c>
      <c r="Q190" s="50">
        <f>SUM(Q191:Q191)</f>
        <v>0</v>
      </c>
      <c r="R190" s="41">
        <f>IF($A190&lt;&gt;0,Q190/Q$10*100,"")</f>
        <v>0</v>
      </c>
      <c r="T190" s="50">
        <f>SUM(T191:T191)</f>
        <v>0</v>
      </c>
      <c r="U190" s="41">
        <f>IF(A190&lt;&gt;0,T190/$T$10*100,"")</f>
        <v>0</v>
      </c>
    </row>
    <row r="191" spans="1:21" hidden="1" x14ac:dyDescent="0.2">
      <c r="A191" s="40" t="s">
        <v>143</v>
      </c>
      <c r="B191" s="52"/>
      <c r="C191" s="41">
        <f>IF($A191&lt;&gt;0,B191/B$10*100,"")</f>
        <v>0</v>
      </c>
      <c r="E191" s="50"/>
      <c r="F191" s="41">
        <f>IF($A191&lt;&gt;0,E191/E$10*100,"")</f>
        <v>0</v>
      </c>
      <c r="G191" s="41"/>
      <c r="H191" s="41"/>
      <c r="I191" s="41">
        <f>IF($A191&lt;&gt;0,H191/H$10*100,"")</f>
        <v>0</v>
      </c>
      <c r="J191" s="41"/>
      <c r="K191" s="40"/>
      <c r="L191" s="41">
        <f>IF($A191&lt;&gt;0,K191/K$10*100,"")</f>
        <v>0</v>
      </c>
      <c r="O191" s="41">
        <f>IF(A191&lt;&gt;0,N191/$N$10*100,"")</f>
        <v>0</v>
      </c>
      <c r="Q191" s="39"/>
      <c r="R191" s="41">
        <f>IF($A191&lt;&gt;0,Q191/Q$10*100,"")</f>
        <v>0</v>
      </c>
      <c r="U191" s="41">
        <f>IF(A191&lt;&gt;0,T191/$T$10*100,"")</f>
        <v>0</v>
      </c>
    </row>
    <row r="192" spans="1:21" hidden="1" x14ac:dyDescent="0.2">
      <c r="B192" s="52"/>
      <c r="C192" s="41" t="str">
        <f>IF($A192&lt;&gt;0,B192/B$10*100,"")</f>
        <v/>
      </c>
      <c r="E192" s="50"/>
      <c r="F192" s="41" t="str">
        <f>IF($A192&lt;&gt;0,E192/E$10*100,"")</f>
        <v/>
      </c>
      <c r="G192" s="41"/>
      <c r="H192" s="41"/>
      <c r="I192" s="41"/>
      <c r="J192" s="41"/>
      <c r="K192" s="40"/>
      <c r="L192" s="41" t="str">
        <f>IF($A192&lt;&gt;0,K192/K$10*100,"")</f>
        <v/>
      </c>
      <c r="O192" s="41" t="str">
        <f>IF(A192&lt;&gt;0,N192/$N$10*100,"")</f>
        <v/>
      </c>
      <c r="Q192" s="39"/>
      <c r="R192" s="41" t="str">
        <f>IF($A192&lt;&gt;0,Q192/Q$10*100,"")</f>
        <v/>
      </c>
      <c r="U192" s="41" t="str">
        <f>IF(A192&lt;&gt;0,T192/$T$10*100,"")</f>
        <v/>
      </c>
    </row>
    <row r="193" spans="1:21" ht="13.5" thickBot="1" x14ac:dyDescent="0.25">
      <c r="A193" s="57"/>
      <c r="B193" s="58"/>
      <c r="C193" s="57"/>
      <c r="D193" s="57"/>
      <c r="E193" s="74"/>
      <c r="F193" s="74"/>
      <c r="G193" s="74"/>
      <c r="H193" s="74"/>
      <c r="I193" s="74"/>
      <c r="J193" s="74"/>
      <c r="K193" s="74"/>
      <c r="L193" s="74"/>
      <c r="M193" s="74"/>
      <c r="N193" s="74"/>
      <c r="O193" s="74"/>
      <c r="P193" s="74"/>
      <c r="Q193" s="74"/>
      <c r="R193" s="73"/>
      <c r="S193" s="57"/>
      <c r="T193" s="46"/>
      <c r="U193" s="73"/>
    </row>
    <row r="194" spans="1:21" x14ac:dyDescent="0.2">
      <c r="B194" s="52"/>
      <c r="E194" s="50"/>
      <c r="F194" s="41" t="str">
        <f>IF($A194&lt;&gt;0,E194/E$10*100,"")</f>
        <v/>
      </c>
      <c r="G194" s="41"/>
      <c r="H194" s="41"/>
      <c r="I194" s="41"/>
      <c r="J194" s="41"/>
      <c r="K194" s="40"/>
      <c r="L194" s="41" t="str">
        <f>IF($A194&lt;&gt;0,K194/K$10*100,"")</f>
        <v/>
      </c>
      <c r="O194" s="41"/>
      <c r="Q194" s="39"/>
      <c r="R194" s="41"/>
      <c r="U194" s="41"/>
    </row>
    <row r="195" spans="1:21" x14ac:dyDescent="0.2">
      <c r="B195" s="52"/>
      <c r="E195" s="50"/>
      <c r="F195" s="41"/>
      <c r="G195" s="41"/>
      <c r="H195" s="41"/>
      <c r="I195" s="41"/>
      <c r="J195" s="41"/>
      <c r="K195" s="40"/>
      <c r="O195" s="41"/>
      <c r="Q195" s="39"/>
      <c r="R195" s="41"/>
      <c r="U195" s="41"/>
    </row>
    <row r="196" spans="1:21" x14ac:dyDescent="0.2">
      <c r="B196" s="52"/>
      <c r="E196" s="50"/>
      <c r="F196" s="41"/>
      <c r="G196" s="41"/>
      <c r="H196" s="41"/>
      <c r="I196" s="41"/>
      <c r="J196" s="41"/>
      <c r="K196" s="40"/>
      <c r="O196" s="41"/>
      <c r="Q196" s="39"/>
      <c r="R196" s="41"/>
      <c r="U196" s="41"/>
    </row>
    <row r="197" spans="1:21" x14ac:dyDescent="0.2">
      <c r="B197" s="52"/>
      <c r="E197" s="50"/>
      <c r="F197" s="41"/>
      <c r="G197" s="41"/>
      <c r="H197" s="41"/>
      <c r="I197" s="41"/>
      <c r="J197" s="41"/>
      <c r="K197" s="40"/>
      <c r="O197" s="41"/>
      <c r="Q197" s="39"/>
      <c r="R197" s="41"/>
      <c r="U197" s="41"/>
    </row>
    <row r="198" spans="1:21" x14ac:dyDescent="0.2">
      <c r="B198" s="52"/>
      <c r="E198" s="50"/>
      <c r="F198" s="41"/>
      <c r="G198" s="41"/>
      <c r="H198" s="41"/>
      <c r="I198" s="41"/>
      <c r="J198" s="41"/>
      <c r="K198" s="40"/>
      <c r="O198" s="41"/>
      <c r="Q198" s="39"/>
      <c r="R198" s="41"/>
      <c r="U198" s="41"/>
    </row>
    <row r="199" spans="1:21" x14ac:dyDescent="0.2">
      <c r="B199" s="52"/>
      <c r="E199" s="50"/>
      <c r="F199" s="41"/>
      <c r="G199" s="41"/>
      <c r="H199" s="41"/>
      <c r="I199" s="41"/>
      <c r="J199" s="41"/>
      <c r="K199" s="40"/>
      <c r="O199" s="41"/>
      <c r="Q199" s="39"/>
      <c r="R199" s="41"/>
      <c r="U199" s="41"/>
    </row>
    <row r="200" spans="1:21" x14ac:dyDescent="0.2">
      <c r="B200" s="52"/>
      <c r="E200" s="50"/>
      <c r="F200" s="41"/>
      <c r="G200" s="41"/>
      <c r="H200" s="41"/>
      <c r="I200" s="41"/>
      <c r="J200" s="41"/>
      <c r="K200" s="40"/>
      <c r="O200" s="41"/>
      <c r="Q200" s="39"/>
      <c r="R200" s="41"/>
      <c r="U200" s="41"/>
    </row>
    <row r="201" spans="1:21" x14ac:dyDescent="0.2">
      <c r="B201" s="52"/>
      <c r="E201" s="50"/>
      <c r="F201" s="41"/>
      <c r="G201" s="41"/>
      <c r="H201" s="41"/>
      <c r="I201" s="41"/>
      <c r="J201" s="41"/>
      <c r="K201" s="40"/>
      <c r="O201" s="41"/>
      <c r="Q201" s="39"/>
      <c r="R201" s="41"/>
      <c r="U201" s="41"/>
    </row>
    <row r="202" spans="1:21" x14ac:dyDescent="0.2">
      <c r="B202" s="52"/>
      <c r="E202" s="50"/>
      <c r="F202" s="41"/>
      <c r="G202" s="41"/>
      <c r="H202" s="41"/>
      <c r="I202" s="41"/>
      <c r="J202" s="41"/>
      <c r="K202" s="40"/>
      <c r="O202" s="41"/>
      <c r="Q202" s="39"/>
      <c r="R202" s="41"/>
      <c r="U202" s="41"/>
    </row>
    <row r="203" spans="1:21" x14ac:dyDescent="0.2">
      <c r="B203" s="52"/>
      <c r="E203" s="50"/>
      <c r="F203" s="41"/>
      <c r="G203" s="41"/>
      <c r="H203" s="41"/>
      <c r="I203" s="41"/>
      <c r="J203" s="41"/>
      <c r="K203" s="40"/>
      <c r="O203" s="41"/>
      <c r="Q203" s="39"/>
      <c r="R203" s="41"/>
      <c r="U203" s="41"/>
    </row>
    <row r="204" spans="1:21" x14ac:dyDescent="0.2">
      <c r="B204" s="52"/>
      <c r="E204" s="50"/>
      <c r="F204" s="41"/>
      <c r="G204" s="41"/>
      <c r="H204" s="41"/>
      <c r="I204" s="41"/>
      <c r="J204" s="41"/>
      <c r="K204" s="40"/>
      <c r="O204" s="41"/>
      <c r="Q204" s="39"/>
      <c r="R204" s="41"/>
      <c r="U204" s="41"/>
    </row>
    <row r="205" spans="1:21" x14ac:dyDescent="0.2">
      <c r="B205" s="52"/>
      <c r="E205" s="50"/>
      <c r="F205" s="41"/>
      <c r="G205" s="41"/>
      <c r="H205" s="41"/>
      <c r="I205" s="41"/>
      <c r="J205" s="41"/>
      <c r="K205" s="40"/>
      <c r="O205" s="41"/>
      <c r="Q205" s="39"/>
      <c r="R205" s="41"/>
      <c r="U205" s="41"/>
    </row>
    <row r="206" spans="1:21" x14ac:dyDescent="0.2">
      <c r="B206" s="52"/>
      <c r="E206" s="50"/>
      <c r="F206" s="41"/>
      <c r="G206" s="41"/>
      <c r="H206" s="41"/>
      <c r="I206" s="41"/>
      <c r="J206" s="41"/>
      <c r="K206" s="40"/>
      <c r="O206" s="41"/>
      <c r="Q206" s="39"/>
      <c r="R206" s="41"/>
      <c r="U206" s="41"/>
    </row>
    <row r="207" spans="1:21" x14ac:dyDescent="0.2">
      <c r="B207" s="52"/>
      <c r="E207" s="50"/>
      <c r="F207" s="41"/>
      <c r="G207" s="41"/>
      <c r="H207" s="41"/>
      <c r="I207" s="41"/>
      <c r="J207" s="41"/>
      <c r="K207" s="40"/>
      <c r="O207" s="41"/>
      <c r="Q207" s="39"/>
      <c r="R207" s="41"/>
      <c r="U207" s="41"/>
    </row>
    <row r="208" spans="1:21" x14ac:dyDescent="0.2">
      <c r="B208" s="52"/>
      <c r="E208" s="50"/>
      <c r="F208" s="41"/>
      <c r="G208" s="41"/>
      <c r="H208" s="41"/>
      <c r="I208" s="41"/>
      <c r="J208" s="41"/>
      <c r="K208" s="40"/>
      <c r="O208" s="41"/>
      <c r="Q208" s="39"/>
      <c r="R208" s="41"/>
      <c r="U208" s="41"/>
    </row>
    <row r="209" spans="1:21" x14ac:dyDescent="0.2">
      <c r="B209" s="52"/>
      <c r="E209" s="50"/>
      <c r="F209" s="41"/>
      <c r="G209" s="41"/>
      <c r="H209" s="41"/>
      <c r="I209" s="41"/>
      <c r="J209" s="41"/>
      <c r="K209" s="40"/>
      <c r="O209" s="41"/>
      <c r="Q209" s="39"/>
      <c r="R209" s="41"/>
      <c r="U209" s="41"/>
    </row>
    <row r="210" spans="1:21" x14ac:dyDescent="0.2">
      <c r="B210" s="52"/>
      <c r="E210" s="50"/>
      <c r="F210" s="41"/>
      <c r="G210" s="41"/>
      <c r="H210" s="41"/>
      <c r="I210" s="41"/>
      <c r="J210" s="41"/>
      <c r="K210" s="40"/>
      <c r="O210" s="41"/>
      <c r="Q210" s="39"/>
      <c r="R210" s="41"/>
      <c r="U210" s="41"/>
    </row>
    <row r="211" spans="1:21" x14ac:dyDescent="0.2">
      <c r="B211" s="52"/>
      <c r="E211" s="50"/>
      <c r="F211" s="41"/>
      <c r="G211" s="41"/>
      <c r="H211" s="41"/>
      <c r="I211" s="41"/>
      <c r="J211" s="41"/>
      <c r="K211" s="40"/>
      <c r="O211" s="41"/>
      <c r="Q211" s="39"/>
      <c r="R211" s="41"/>
      <c r="U211" s="41"/>
    </row>
    <row r="212" spans="1:21" x14ac:dyDescent="0.2">
      <c r="B212" s="52"/>
      <c r="E212" s="50"/>
      <c r="F212" s="41"/>
      <c r="G212" s="41"/>
      <c r="H212" s="41"/>
      <c r="I212" s="41"/>
      <c r="J212" s="41"/>
      <c r="K212" s="40"/>
      <c r="O212" s="41"/>
      <c r="Q212" s="39"/>
      <c r="R212" s="41"/>
      <c r="U212" s="41"/>
    </row>
    <row r="213" spans="1:21" x14ac:dyDescent="0.2">
      <c r="B213" s="52"/>
      <c r="E213" s="50"/>
      <c r="F213" s="41"/>
      <c r="G213" s="41"/>
      <c r="H213" s="41"/>
      <c r="I213" s="41"/>
      <c r="J213" s="41"/>
      <c r="K213" s="40"/>
      <c r="O213" s="41"/>
      <c r="Q213" s="39"/>
      <c r="R213" s="41"/>
      <c r="U213" s="41"/>
    </row>
    <row r="214" spans="1:21" x14ac:dyDescent="0.2">
      <c r="B214" s="52"/>
      <c r="E214" s="50"/>
      <c r="F214" s="41"/>
      <c r="G214" s="41"/>
      <c r="H214" s="41"/>
      <c r="I214" s="41"/>
      <c r="J214" s="41"/>
      <c r="K214" s="40"/>
      <c r="O214" s="41"/>
      <c r="Q214" s="39"/>
      <c r="R214" s="41"/>
      <c r="U214" s="41"/>
    </row>
    <row r="215" spans="1:21" x14ac:dyDescent="0.2">
      <c r="B215" s="52"/>
      <c r="E215" s="50"/>
      <c r="F215" s="41"/>
      <c r="G215" s="41"/>
      <c r="H215" s="41"/>
      <c r="I215" s="41"/>
      <c r="J215" s="41"/>
      <c r="K215" s="40"/>
      <c r="O215" s="41"/>
      <c r="Q215" s="39"/>
      <c r="R215" s="41"/>
      <c r="U215" s="41"/>
    </row>
    <row r="216" spans="1:21" x14ac:dyDescent="0.2">
      <c r="B216" s="52"/>
      <c r="E216" s="50"/>
      <c r="F216" s="41"/>
      <c r="G216" s="41"/>
      <c r="H216" s="41"/>
      <c r="I216" s="41"/>
      <c r="J216" s="41"/>
      <c r="K216" s="40"/>
      <c r="O216" s="41"/>
      <c r="Q216" s="39"/>
      <c r="R216" s="41"/>
      <c r="U216" s="41"/>
    </row>
    <row r="217" spans="1:21" x14ac:dyDescent="0.2">
      <c r="B217" s="52"/>
      <c r="E217" s="50"/>
      <c r="F217" s="41"/>
      <c r="G217" s="41"/>
      <c r="H217" s="41"/>
      <c r="I217" s="41"/>
      <c r="J217" s="41"/>
      <c r="K217" s="40"/>
      <c r="O217" s="41"/>
      <c r="Q217" s="39"/>
      <c r="R217" s="41"/>
      <c r="U217" s="41"/>
    </row>
    <row r="218" spans="1:21" x14ac:dyDescent="0.2">
      <c r="B218" s="52"/>
      <c r="E218" s="50"/>
      <c r="F218" s="41"/>
      <c r="G218" s="41"/>
      <c r="H218" s="41"/>
      <c r="I218" s="41"/>
      <c r="J218" s="41"/>
      <c r="K218" s="40"/>
      <c r="O218" s="41"/>
      <c r="Q218" s="39"/>
      <c r="R218" s="41"/>
      <c r="U218" s="41"/>
    </row>
    <row r="219" spans="1:21" x14ac:dyDescent="0.2">
      <c r="B219" s="52"/>
      <c r="E219" s="50"/>
      <c r="F219" s="41"/>
      <c r="G219" s="41"/>
      <c r="H219" s="41"/>
      <c r="I219" s="41"/>
      <c r="J219" s="41"/>
      <c r="K219" s="40"/>
      <c r="O219" s="41"/>
      <c r="Q219" s="39"/>
      <c r="R219" s="41"/>
      <c r="U219" s="41"/>
    </row>
    <row r="220" spans="1:21" x14ac:dyDescent="0.2">
      <c r="B220" s="52"/>
      <c r="E220" s="50"/>
      <c r="F220" s="41"/>
      <c r="G220" s="41"/>
      <c r="H220" s="41"/>
      <c r="I220" s="41"/>
      <c r="J220" s="41"/>
      <c r="K220" s="40"/>
      <c r="O220" s="41"/>
      <c r="Q220" s="39"/>
      <c r="R220" s="41"/>
      <c r="U220" s="41"/>
    </row>
    <row r="221" spans="1:21" ht="13.5" thickBot="1" x14ac:dyDescent="0.25">
      <c r="B221" s="52"/>
      <c r="E221" s="72"/>
      <c r="F221" s="72"/>
      <c r="G221" s="72"/>
      <c r="H221" s="72"/>
      <c r="I221" s="72"/>
      <c r="J221" s="72"/>
      <c r="K221" s="72"/>
      <c r="L221" s="72"/>
      <c r="M221" s="72"/>
      <c r="N221" s="72"/>
      <c r="O221" s="61"/>
      <c r="P221" s="61"/>
      <c r="Q221" s="39"/>
      <c r="R221" s="39"/>
      <c r="S221" s="61"/>
    </row>
    <row r="222" spans="1:21" x14ac:dyDescent="0.2">
      <c r="A222" s="45"/>
      <c r="B222" s="71"/>
      <c r="C222" s="45"/>
      <c r="D222" s="45"/>
      <c r="E222" s="70"/>
      <c r="F222" s="70"/>
      <c r="G222" s="70"/>
      <c r="H222" s="70"/>
      <c r="I222" s="70"/>
      <c r="J222" s="70"/>
      <c r="K222" s="70"/>
      <c r="L222" s="70"/>
      <c r="M222" s="70"/>
      <c r="N222" s="45"/>
      <c r="O222" s="45"/>
      <c r="P222" s="45"/>
      <c r="Q222" s="69"/>
      <c r="R222" s="69"/>
      <c r="S222" s="45"/>
      <c r="T222" s="69"/>
      <c r="U222" s="69"/>
    </row>
    <row r="223" spans="1:21" ht="14.25" x14ac:dyDescent="0.2">
      <c r="A223" s="40" t="s">
        <v>108</v>
      </c>
      <c r="B223" s="68" t="s">
        <v>142</v>
      </c>
      <c r="C223" s="68"/>
      <c r="E223" s="68" t="s">
        <v>141</v>
      </c>
      <c r="F223" s="68"/>
      <c r="G223" s="67"/>
      <c r="H223" s="68" t="s">
        <v>140</v>
      </c>
      <c r="I223" s="68"/>
      <c r="J223" s="67"/>
      <c r="K223" s="66" t="s">
        <v>139</v>
      </c>
      <c r="L223" s="66"/>
      <c r="N223" s="66" t="s">
        <v>138</v>
      </c>
      <c r="O223" s="66"/>
      <c r="Q223" s="65" t="s">
        <v>137</v>
      </c>
      <c r="R223" s="65"/>
      <c r="T223" s="65" t="s">
        <v>136</v>
      </c>
      <c r="U223" s="65"/>
    </row>
    <row r="224" spans="1:21" x14ac:dyDescent="0.2">
      <c r="A224" s="40" t="s">
        <v>135</v>
      </c>
      <c r="B224" s="64" t="s">
        <v>134</v>
      </c>
      <c r="C224" s="63" t="s">
        <v>133</v>
      </c>
      <c r="E224" s="64" t="s">
        <v>134</v>
      </c>
      <c r="F224" s="63" t="s">
        <v>133</v>
      </c>
      <c r="G224" s="62"/>
      <c r="H224" s="64" t="s">
        <v>134</v>
      </c>
      <c r="I224" s="63" t="s">
        <v>133</v>
      </c>
      <c r="J224" s="62"/>
      <c r="K224" s="60" t="s">
        <v>134</v>
      </c>
      <c r="L224" s="59" t="s">
        <v>133</v>
      </c>
      <c r="M224" s="61"/>
      <c r="N224" s="60" t="s">
        <v>134</v>
      </c>
      <c r="O224" s="59" t="s">
        <v>133</v>
      </c>
      <c r="P224" s="61"/>
      <c r="Q224" s="60" t="s">
        <v>134</v>
      </c>
      <c r="R224" s="59" t="s">
        <v>133</v>
      </c>
      <c r="S224" s="61"/>
      <c r="T224" s="60" t="s">
        <v>134</v>
      </c>
      <c r="U224" s="59" t="s">
        <v>133</v>
      </c>
    </row>
    <row r="225" spans="1:21" ht="13.5" thickBot="1" x14ac:dyDescent="0.25">
      <c r="A225" s="57"/>
      <c r="B225" s="58"/>
      <c r="C225" s="57"/>
      <c r="D225" s="57"/>
      <c r="E225" s="56"/>
      <c r="F225" s="56"/>
      <c r="G225" s="56"/>
      <c r="H225" s="56"/>
      <c r="I225" s="56"/>
      <c r="J225" s="56"/>
      <c r="K225" s="56"/>
      <c r="L225" s="56"/>
      <c r="M225" s="54"/>
      <c r="N225" s="55"/>
      <c r="O225" s="54"/>
      <c r="P225" s="54"/>
      <c r="Q225" s="53"/>
      <c r="R225" s="53"/>
      <c r="S225" s="54"/>
      <c r="T225" s="53"/>
      <c r="U225" s="53"/>
    </row>
    <row r="226" spans="1:21" x14ac:dyDescent="0.2">
      <c r="B226" s="52"/>
      <c r="E226" s="50"/>
      <c r="F226" s="41" t="str">
        <f>IF($A226&lt;&gt;0,E226/E$10*100,"")</f>
        <v/>
      </c>
      <c r="G226" s="51"/>
      <c r="H226" s="51"/>
      <c r="I226" s="51"/>
      <c r="J226" s="51"/>
      <c r="K226" s="40"/>
      <c r="L226" s="41" t="str">
        <f>IF($A226&lt;&gt;0,K226/K$10*100,"")</f>
        <v/>
      </c>
      <c r="Q226" s="39"/>
      <c r="R226" s="39"/>
    </row>
    <row r="227" spans="1:21" x14ac:dyDescent="0.2">
      <c r="A227" s="49" t="s">
        <v>132</v>
      </c>
      <c r="B227" s="48">
        <f>SUM(B228:B229)</f>
        <v>10</v>
      </c>
      <c r="C227" s="41">
        <f>IF($A227&lt;&gt;0,B227/B$10*100,"")</f>
        <v>0.53705692803437166</v>
      </c>
      <c r="D227" s="49"/>
      <c r="E227" s="48">
        <f>SUM(E228:E229)</f>
        <v>0</v>
      </c>
      <c r="F227" s="41">
        <f>IF($A227&lt;&gt;0,E227/E$10*100,"")</f>
        <v>0</v>
      </c>
      <c r="G227" s="41"/>
      <c r="H227" s="48">
        <f>SUM(H228:H229)</f>
        <v>0</v>
      </c>
      <c r="I227" s="41">
        <f>IF($A227&lt;&gt;0,H227/H$10*100,"")</f>
        <v>0</v>
      </c>
      <c r="J227" s="41"/>
      <c r="K227" s="48">
        <f>SUM(K228:K229)</f>
        <v>1</v>
      </c>
      <c r="L227" s="41">
        <f>IF($A227&lt;&gt;0,K227/K$10*100,"")</f>
        <v>2.5</v>
      </c>
      <c r="N227" s="48">
        <f>SUM(N228:N229)</f>
        <v>1</v>
      </c>
      <c r="O227" s="41">
        <f>IF(A227&lt;&gt;0,N227/$N$10*100,"")</f>
        <v>0.22471910112359553</v>
      </c>
      <c r="Q227" s="48">
        <f>SUM(Q228:Q229)</f>
        <v>9</v>
      </c>
      <c r="R227" s="41">
        <f>IF($A227&lt;&gt;0,Q227/Q$10*100,"")</f>
        <v>1.4876033057851239</v>
      </c>
      <c r="T227" s="48">
        <f>SUM(T228:T229)</f>
        <v>0</v>
      </c>
      <c r="U227" s="41">
        <f>IF(A227&lt;&gt;0,T227/$T$10*100,"")</f>
        <v>0</v>
      </c>
    </row>
    <row r="228" spans="1:21" x14ac:dyDescent="0.2">
      <c r="A228" s="40" t="s">
        <v>131</v>
      </c>
      <c r="B228" s="47">
        <v>10</v>
      </c>
      <c r="C228" s="41">
        <f>IF($A228&lt;&gt;0,B228/B$10*100,"")</f>
        <v>0.53705692803437166</v>
      </c>
      <c r="D228" s="47"/>
      <c r="E228" s="47"/>
      <c r="F228" s="41">
        <f>IF($A228&lt;&gt;0,E228/E$10*100,"")</f>
        <v>0</v>
      </c>
      <c r="G228" s="47"/>
      <c r="H228" s="47"/>
      <c r="I228" s="41">
        <f>IF($A228&lt;&gt;0,H228/H$10*100,"")</f>
        <v>0</v>
      </c>
      <c r="J228" s="47"/>
      <c r="K228" s="47"/>
      <c r="L228" s="41">
        <f>IF($A228&lt;&gt;0,K228/K$10*100,"")</f>
        <v>0</v>
      </c>
      <c r="M228" s="47"/>
      <c r="N228" s="47">
        <v>1</v>
      </c>
      <c r="O228" s="41">
        <f>IF(A228&lt;&gt;0,N228/$N$10*100,"")</f>
        <v>0.22471910112359553</v>
      </c>
      <c r="P228" s="47"/>
      <c r="Q228" s="47">
        <v>9</v>
      </c>
      <c r="R228" s="41">
        <f>IF($A228&lt;&gt;0,Q228/Q$10*100,"")</f>
        <v>1.4876033057851239</v>
      </c>
      <c r="S228" s="47"/>
      <c r="T228" s="47"/>
      <c r="U228" s="41">
        <f>IF(A228&lt;&gt;0,T228/$T$10*100,"")</f>
        <v>0</v>
      </c>
    </row>
    <row r="229" spans="1:21" x14ac:dyDescent="0.2">
      <c r="A229" s="40" t="s">
        <v>130</v>
      </c>
      <c r="B229" s="47"/>
      <c r="C229" s="41">
        <f>IF($A229&lt;&gt;0,B229/B$10*100,"")</f>
        <v>0</v>
      </c>
      <c r="D229" s="47"/>
      <c r="E229" s="47"/>
      <c r="F229" s="41">
        <f>IF($A229&lt;&gt;0,E229/E$10*100,"")</f>
        <v>0</v>
      </c>
      <c r="G229" s="47"/>
      <c r="H229" s="47"/>
      <c r="I229" s="41">
        <f>IF($A229&lt;&gt;0,H229/H$10*100,"")</f>
        <v>0</v>
      </c>
      <c r="J229" s="47"/>
      <c r="K229" s="47">
        <v>1</v>
      </c>
      <c r="L229" s="41">
        <f>IF($A229&lt;&gt;0,K229/K$10*100,"")</f>
        <v>2.5</v>
      </c>
      <c r="M229" s="47"/>
      <c r="N229" s="47"/>
      <c r="O229" s="41">
        <f>IF(A229&lt;&gt;0,N229/$N$10*100,"")</f>
        <v>0</v>
      </c>
      <c r="P229" s="47"/>
      <c r="Q229" s="47"/>
      <c r="R229" s="41">
        <f>IF($A229&lt;&gt;0,Q229/Q$10*100,"")</f>
        <v>0</v>
      </c>
      <c r="S229" s="47"/>
      <c r="T229" s="47"/>
      <c r="U229" s="41"/>
    </row>
    <row r="230" spans="1:21" x14ac:dyDescent="0.2">
      <c r="A230" s="40" t="s">
        <v>129</v>
      </c>
      <c r="B230" s="48"/>
      <c r="C230" s="41">
        <f>IF($A230&lt;&gt;0,B230/B$10*100,"")</f>
        <v>0</v>
      </c>
      <c r="E230" s="50"/>
      <c r="F230" s="41">
        <f>IF($A230&lt;&gt;0,E230/E$10*100,"")</f>
        <v>0</v>
      </c>
      <c r="G230" s="41"/>
      <c r="H230" s="41"/>
      <c r="I230" s="41">
        <f>IF($A230&lt;&gt;0,H230/H$10*100,"")</f>
        <v>0</v>
      </c>
      <c r="J230" s="41"/>
      <c r="K230" s="40"/>
      <c r="L230" s="41">
        <f>IF($A230&lt;&gt;0,K230/K$10*100,"")</f>
        <v>0</v>
      </c>
      <c r="O230" s="41">
        <f>IF(A230&lt;&gt;0,N230/$N$10*100,"")</f>
        <v>0</v>
      </c>
      <c r="Q230" s="39"/>
      <c r="R230" s="41">
        <f>IF($A230&lt;&gt;0,Q230/Q$10*100,"")</f>
        <v>0</v>
      </c>
      <c r="U230" s="41"/>
    </row>
    <row r="231" spans="1:21" x14ac:dyDescent="0.2">
      <c r="A231" s="49" t="s">
        <v>128</v>
      </c>
      <c r="B231" s="48">
        <f>SUM(B232:B237)</f>
        <v>113</v>
      </c>
      <c r="C231" s="41">
        <f>IF($A231&lt;&gt;0,B231/B$10*100,"")</f>
        <v>6.0687432867883997</v>
      </c>
      <c r="D231" s="49"/>
      <c r="E231" s="48">
        <f>SUM(E232:E237)</f>
        <v>34</v>
      </c>
      <c r="F231" s="41">
        <f>IF($A231&lt;&gt;0,E231/E$10*100,"")</f>
        <v>6.7326732673267333</v>
      </c>
      <c r="G231" s="41"/>
      <c r="H231" s="48">
        <f>SUM(H232:H237)</f>
        <v>2</v>
      </c>
      <c r="I231" s="41">
        <f>IF($A231&lt;&gt;0,H231/H$10*100,"")</f>
        <v>7.6923076923076925</v>
      </c>
      <c r="J231" s="41"/>
      <c r="K231" s="48">
        <f>SUM(K232:K237)</f>
        <v>0</v>
      </c>
      <c r="L231" s="41">
        <f>IF($A231&lt;&gt;0,K231/K$10*100,"")</f>
        <v>0</v>
      </c>
      <c r="M231" s="41"/>
      <c r="N231" s="48">
        <f>SUM(N232:N237)</f>
        <v>27</v>
      </c>
      <c r="O231" s="41">
        <f>IF(A231&lt;&gt;0,N231/$N$10*100,"")</f>
        <v>6.0674157303370784</v>
      </c>
      <c r="P231" s="41"/>
      <c r="Q231" s="48">
        <f>SUM(Q232:Q237)</f>
        <v>23</v>
      </c>
      <c r="R231" s="41">
        <f>IF($A231&lt;&gt;0,Q231/Q$10*100,"")</f>
        <v>3.8016528925619832</v>
      </c>
      <c r="S231" s="41"/>
      <c r="T231" s="48">
        <f>SUM(T232:T237)</f>
        <v>0</v>
      </c>
      <c r="U231" s="41">
        <f>IF(A231&lt;&gt;0,T231/$T$10*100,"")</f>
        <v>0</v>
      </c>
    </row>
    <row r="232" spans="1:21" x14ac:dyDescent="0.2">
      <c r="A232" s="40" t="s">
        <v>127</v>
      </c>
      <c r="B232" s="47">
        <v>50</v>
      </c>
      <c r="C232" s="41">
        <f>IF($A232&lt;&gt;0,B232/B$10*100,"")</f>
        <v>2.685284640171858</v>
      </c>
      <c r="D232" s="47"/>
      <c r="E232" s="47">
        <v>20</v>
      </c>
      <c r="F232" s="41">
        <f>IF($A232&lt;&gt;0,E232/E$10*100,"")</f>
        <v>3.9603960396039604</v>
      </c>
      <c r="G232" s="47"/>
      <c r="H232" s="47"/>
      <c r="I232" s="41">
        <f>IF($A232&lt;&gt;0,H232/H$10*100,"")</f>
        <v>0</v>
      </c>
      <c r="J232" s="47"/>
      <c r="K232" s="47"/>
      <c r="L232" s="41">
        <f>IF($A232&lt;&gt;0,K232/K$10*100,"")</f>
        <v>0</v>
      </c>
      <c r="M232" s="47"/>
      <c r="N232" s="47">
        <v>11</v>
      </c>
      <c r="O232" s="41">
        <f>IF(A232&lt;&gt;0,N232/$N$10*100,"")</f>
        <v>2.4719101123595504</v>
      </c>
      <c r="P232" s="47"/>
      <c r="Q232" s="47">
        <v>7</v>
      </c>
      <c r="R232" s="41">
        <f>IF($A232&lt;&gt;0,Q232/Q$10*100,"")</f>
        <v>1.1570247933884297</v>
      </c>
      <c r="S232" s="39"/>
      <c r="T232" s="39">
        <v>0</v>
      </c>
      <c r="U232" s="41">
        <f>IF(A232&lt;&gt;0,T232/$T$10*100,"")</f>
        <v>0</v>
      </c>
    </row>
    <row r="233" spans="1:21" x14ac:dyDescent="0.2">
      <c r="A233" s="40" t="s">
        <v>126</v>
      </c>
      <c r="B233" s="47">
        <v>10</v>
      </c>
      <c r="C233" s="41">
        <f>IF($A233&lt;&gt;0,B233/B$10*100,"")</f>
        <v>0.53705692803437166</v>
      </c>
      <c r="D233" s="47"/>
      <c r="E233" s="47">
        <v>4</v>
      </c>
      <c r="F233" s="41">
        <f>IF($A233&lt;&gt;0,E233/E$10*100,"")</f>
        <v>0.79207920792079212</v>
      </c>
      <c r="G233" s="47"/>
      <c r="H233" s="47"/>
      <c r="I233" s="41">
        <f>IF($A233&lt;&gt;0,H233/H$10*100,"")</f>
        <v>0</v>
      </c>
      <c r="J233" s="47"/>
      <c r="K233" s="47"/>
      <c r="L233" s="41">
        <f>IF($A233&lt;&gt;0,K233/K$10*100,"")</f>
        <v>0</v>
      </c>
      <c r="M233" s="47"/>
      <c r="N233" s="47">
        <v>3</v>
      </c>
      <c r="O233" s="41">
        <f>IF(A233&lt;&gt;0,N233/$N$10*100,"")</f>
        <v>0.6741573033707865</v>
      </c>
      <c r="P233" s="47"/>
      <c r="Q233" s="47">
        <v>2</v>
      </c>
      <c r="R233" s="41">
        <f>IF($A233&lt;&gt;0,Q233/Q$10*100,"")</f>
        <v>0.33057851239669422</v>
      </c>
      <c r="S233" s="39"/>
      <c r="T233" s="39">
        <v>0</v>
      </c>
      <c r="U233" s="41">
        <f>IF(A233&lt;&gt;0,T233/$T$10*100,"")</f>
        <v>0</v>
      </c>
    </row>
    <row r="234" spans="1:21" x14ac:dyDescent="0.2">
      <c r="A234" s="40" t="s">
        <v>125</v>
      </c>
      <c r="B234" s="47">
        <v>19</v>
      </c>
      <c r="C234" s="41">
        <f>IF($A234&lt;&gt;0,B234/B$10*100,"")</f>
        <v>1.0204081632653061</v>
      </c>
      <c r="D234" s="47"/>
      <c r="E234" s="47">
        <v>3</v>
      </c>
      <c r="F234" s="41">
        <f>IF($A234&lt;&gt;0,E234/E$10*100,"")</f>
        <v>0.59405940594059403</v>
      </c>
      <c r="G234" s="47"/>
      <c r="H234" s="47">
        <v>1</v>
      </c>
      <c r="I234" s="41">
        <f>IF($A234&lt;&gt;0,H234/H$10*100,"")</f>
        <v>3.8461538461538463</v>
      </c>
      <c r="J234" s="47"/>
      <c r="K234" s="47"/>
      <c r="L234" s="41">
        <f>IF($A234&lt;&gt;0,K234/K$10*100,"")</f>
        <v>0</v>
      </c>
      <c r="M234" s="47"/>
      <c r="N234" s="47">
        <v>5</v>
      </c>
      <c r="O234" s="41">
        <f>IF(A234&lt;&gt;0,N234/$N$10*100,"")</f>
        <v>1.1235955056179776</v>
      </c>
      <c r="P234" s="47"/>
      <c r="Q234" s="47">
        <v>5</v>
      </c>
      <c r="R234" s="41">
        <f>IF($A234&lt;&gt;0,Q234/Q$10*100,"")</f>
        <v>0.82644628099173556</v>
      </c>
      <c r="S234" s="39"/>
      <c r="T234" s="39">
        <v>0</v>
      </c>
      <c r="U234" s="41">
        <f>IF(A234&lt;&gt;0,T234/$T$10*100,"")</f>
        <v>0</v>
      </c>
    </row>
    <row r="235" spans="1:21" x14ac:dyDescent="0.2">
      <c r="A235" s="40" t="s">
        <v>124</v>
      </c>
      <c r="B235" s="47">
        <v>17</v>
      </c>
      <c r="C235" s="41">
        <f>IF($A235&lt;&gt;0,B235/B$10*100,"")</f>
        <v>0.9129967776584319</v>
      </c>
      <c r="D235" s="47"/>
      <c r="E235" s="47">
        <v>5</v>
      </c>
      <c r="F235" s="41">
        <f>IF($A235&lt;&gt;0,E235/E$10*100,"")</f>
        <v>0.99009900990099009</v>
      </c>
      <c r="G235" s="47"/>
      <c r="H235" s="47">
        <v>1</v>
      </c>
      <c r="I235" s="41">
        <f>IF($A235&lt;&gt;0,H235/H$10*100,"")</f>
        <v>3.8461538461538463</v>
      </c>
      <c r="J235" s="47"/>
      <c r="K235" s="47"/>
      <c r="L235" s="41">
        <f>IF($A235&lt;&gt;0,K235/K$10*100,"")</f>
        <v>0</v>
      </c>
      <c r="M235" s="47"/>
      <c r="N235" s="47">
        <v>1</v>
      </c>
      <c r="O235" s="41">
        <f>IF(A235&lt;&gt;0,N235/$N$10*100,"")</f>
        <v>0.22471910112359553</v>
      </c>
      <c r="P235" s="47"/>
      <c r="Q235" s="47">
        <v>5</v>
      </c>
      <c r="R235" s="41">
        <f>IF($A235&lt;&gt;0,Q235/Q$10*100,"")</f>
        <v>0.82644628099173556</v>
      </c>
      <c r="S235" s="39"/>
      <c r="T235" s="39">
        <v>0</v>
      </c>
      <c r="U235" s="41">
        <f>IF(A235&lt;&gt;0,T235/$T$10*100,"")</f>
        <v>0</v>
      </c>
    </row>
    <row r="236" spans="1:21" x14ac:dyDescent="0.2">
      <c r="A236" s="40" t="s">
        <v>123</v>
      </c>
      <c r="B236" s="47">
        <v>6</v>
      </c>
      <c r="C236" s="41">
        <f>IF($A236&lt;&gt;0,B236/B$10*100,"")</f>
        <v>0.32223415682062301</v>
      </c>
      <c r="D236" s="47"/>
      <c r="E236" s="47">
        <v>1</v>
      </c>
      <c r="F236" s="41">
        <f>IF($A236&lt;&gt;0,E236/E$10*100,"")</f>
        <v>0.19801980198019803</v>
      </c>
      <c r="G236" s="47"/>
      <c r="H236" s="47"/>
      <c r="I236" s="41">
        <f>IF($A236&lt;&gt;0,H236/H$10*100,"")</f>
        <v>0</v>
      </c>
      <c r="J236" s="47"/>
      <c r="K236" s="47"/>
      <c r="L236" s="41">
        <f>IF($A236&lt;&gt;0,K236/K$10*100,"")</f>
        <v>0</v>
      </c>
      <c r="M236" s="47"/>
      <c r="N236" s="47">
        <v>3</v>
      </c>
      <c r="O236" s="41">
        <f>IF(A236&lt;&gt;0,N236/$N$10*100,"")</f>
        <v>0.6741573033707865</v>
      </c>
      <c r="P236" s="47"/>
      <c r="Q236" s="47">
        <v>1</v>
      </c>
      <c r="R236" s="41">
        <f>IF($A236&lt;&gt;0,Q236/Q$10*100,"")</f>
        <v>0.16528925619834711</v>
      </c>
      <c r="S236" s="39"/>
      <c r="U236" s="41">
        <f>IF(A236&lt;&gt;0,T236/$T$10*100,"")</f>
        <v>0</v>
      </c>
    </row>
    <row r="237" spans="1:21" x14ac:dyDescent="0.2">
      <c r="A237" s="40" t="s">
        <v>122</v>
      </c>
      <c r="B237" s="47">
        <v>11</v>
      </c>
      <c r="C237" s="41">
        <f>IF($A237&lt;&gt;0,B237/B$10*100,"")</f>
        <v>0.59076262083780884</v>
      </c>
      <c r="D237" s="47"/>
      <c r="E237" s="47">
        <v>1</v>
      </c>
      <c r="F237" s="41">
        <f>IF($A237&lt;&gt;0,E237/E$10*100,"")</f>
        <v>0.19801980198019803</v>
      </c>
      <c r="G237" s="47"/>
      <c r="H237" s="47"/>
      <c r="I237" s="41">
        <f>IF($A237&lt;&gt;0,H237/H$10*100,"")</f>
        <v>0</v>
      </c>
      <c r="J237" s="47"/>
      <c r="K237" s="47"/>
      <c r="L237" s="41">
        <f>IF($A237&lt;&gt;0,K237/K$10*100,"")</f>
        <v>0</v>
      </c>
      <c r="M237" s="47"/>
      <c r="N237" s="47">
        <v>4</v>
      </c>
      <c r="O237" s="41">
        <f>IF(A237&lt;&gt;0,N237/$N$10*100,"")</f>
        <v>0.89887640449438211</v>
      </c>
      <c r="P237" s="47"/>
      <c r="Q237" s="47">
        <v>3</v>
      </c>
      <c r="R237" s="41">
        <f>IF($A237&lt;&gt;0,Q237/Q$10*100,"")</f>
        <v>0.49586776859504134</v>
      </c>
      <c r="S237" s="39"/>
      <c r="U237" s="41">
        <f>IF(A237&lt;&gt;0,T237/$T$10*100,"")</f>
        <v>0</v>
      </c>
    </row>
    <row r="238" spans="1:21" ht="13.5" thickBot="1" x14ac:dyDescent="0.25">
      <c r="K238" s="40"/>
      <c r="L238" s="40"/>
      <c r="Q238" s="46"/>
      <c r="R238" s="46"/>
      <c r="T238" s="46"/>
      <c r="U238" s="46"/>
    </row>
    <row r="239" spans="1:21" x14ac:dyDescent="0.2">
      <c r="A239" s="45"/>
      <c r="B239" s="45"/>
      <c r="C239" s="45"/>
      <c r="D239" s="45"/>
      <c r="E239" s="45"/>
      <c r="F239" s="45"/>
      <c r="G239" s="45"/>
      <c r="H239" s="45"/>
      <c r="I239" s="45"/>
      <c r="J239" s="45"/>
      <c r="K239" s="45"/>
      <c r="L239" s="45"/>
      <c r="M239" s="45"/>
      <c r="N239" s="45"/>
      <c r="O239" s="45"/>
      <c r="P239" s="45"/>
      <c r="Q239" s="39"/>
      <c r="R239" s="39"/>
      <c r="S239" s="45"/>
    </row>
    <row r="240" spans="1:21" ht="14.25" x14ac:dyDescent="0.2">
      <c r="A240" s="40" t="s">
        <v>121</v>
      </c>
      <c r="K240" s="40"/>
      <c r="L240" s="40"/>
      <c r="Q240" s="39"/>
      <c r="R240" s="39"/>
    </row>
    <row r="241" spans="1:21" ht="14.25" x14ac:dyDescent="0.2">
      <c r="A241" s="43" t="s">
        <v>120</v>
      </c>
      <c r="B241" s="43"/>
      <c r="C241" s="43"/>
      <c r="D241" s="43"/>
      <c r="K241" s="40"/>
      <c r="L241" s="40"/>
      <c r="Q241" s="39"/>
      <c r="R241" s="39"/>
    </row>
    <row r="242" spans="1:21" ht="13.5" customHeight="1" x14ac:dyDescent="0.2">
      <c r="A242" s="43" t="s">
        <v>119</v>
      </c>
      <c r="B242" s="43"/>
      <c r="C242" s="43"/>
      <c r="D242" s="43"/>
      <c r="K242" s="40"/>
      <c r="L242" s="40"/>
      <c r="Q242" s="39"/>
      <c r="R242" s="39"/>
    </row>
    <row r="243" spans="1:21" ht="14.25" x14ac:dyDescent="0.2">
      <c r="A243" s="43" t="s">
        <v>118</v>
      </c>
      <c r="B243" s="43"/>
      <c r="C243" s="43"/>
      <c r="D243" s="43"/>
      <c r="K243" s="40"/>
      <c r="L243" s="40"/>
      <c r="Q243" s="39"/>
      <c r="R243" s="39"/>
    </row>
    <row r="244" spans="1:21" ht="30" customHeight="1" x14ac:dyDescent="0.2">
      <c r="A244" s="44" t="s">
        <v>117</v>
      </c>
      <c r="B244" s="44"/>
      <c r="C244" s="44"/>
      <c r="D244" s="44"/>
      <c r="E244" s="44"/>
      <c r="F244" s="44"/>
      <c r="G244" s="44"/>
      <c r="H244" s="44"/>
      <c r="I244" s="44"/>
      <c r="J244" s="44"/>
      <c r="K244" s="44"/>
      <c r="L244" s="44"/>
      <c r="M244" s="44"/>
      <c r="N244" s="44"/>
      <c r="O244" s="44"/>
      <c r="P244" s="44"/>
      <c r="Q244" s="44"/>
      <c r="R244" s="44"/>
      <c r="S244" s="44"/>
      <c r="T244" s="44"/>
      <c r="U244" s="44"/>
    </row>
    <row r="245" spans="1:21" ht="14.25" x14ac:dyDescent="0.2">
      <c r="A245" s="43" t="s">
        <v>116</v>
      </c>
      <c r="B245" s="43"/>
      <c r="C245" s="43"/>
      <c r="D245" s="43"/>
    </row>
    <row r="246" spans="1:21" ht="14.25" x14ac:dyDescent="0.2">
      <c r="A246" s="43" t="s">
        <v>115</v>
      </c>
      <c r="B246" s="43"/>
      <c r="C246" s="43"/>
      <c r="D246" s="43"/>
      <c r="E246" s="43"/>
      <c r="F246" s="43"/>
      <c r="G246" s="43"/>
      <c r="H246" s="43"/>
      <c r="I246" s="43"/>
      <c r="J246" s="43"/>
    </row>
    <row r="247" spans="1:21" ht="14.25" x14ac:dyDescent="0.2">
      <c r="E247" s="43"/>
      <c r="F247" s="43"/>
      <c r="G247" s="43"/>
      <c r="H247" s="43"/>
      <c r="I247" s="43"/>
      <c r="J247" s="43"/>
    </row>
    <row r="248" spans="1:21" x14ac:dyDescent="0.2">
      <c r="A248" s="40" t="s">
        <v>114</v>
      </c>
    </row>
    <row r="249" spans="1:21" x14ac:dyDescent="0.2">
      <c r="A249" s="40" t="s">
        <v>113</v>
      </c>
    </row>
  </sheetData>
  <mergeCells count="22">
    <mergeCell ref="E6:F6"/>
    <mergeCell ref="Q6:R6"/>
    <mergeCell ref="T6:U6"/>
    <mergeCell ref="E114:F114"/>
    <mergeCell ref="H223:I223"/>
    <mergeCell ref="Q114:R114"/>
    <mergeCell ref="B114:C114"/>
    <mergeCell ref="H6:I6"/>
    <mergeCell ref="A244:U244"/>
    <mergeCell ref="B223:C223"/>
    <mergeCell ref="E223:F223"/>
    <mergeCell ref="Q223:R223"/>
    <mergeCell ref="B6:C6"/>
    <mergeCell ref="T223:U223"/>
    <mergeCell ref="N6:O6"/>
    <mergeCell ref="K6:L6"/>
    <mergeCell ref="T114:U114"/>
    <mergeCell ref="K114:L114"/>
    <mergeCell ref="N114:O114"/>
    <mergeCell ref="H114:I114"/>
    <mergeCell ref="K223:L223"/>
    <mergeCell ref="N223:O223"/>
  </mergeCells>
  <conditionalFormatting sqref="A77:B80 A18 A232:A236 A132:A136 A126 A81:A89 A67:A75 A56:A59 A45:A53 A43:B44 A38:A42 A29:A33 A23:A25 D43:E44 D77:E80 M77:N80 P77:Q80 S77:T80 M43:N44 P43:Q44 S43:T44 A244 V244 A149:A187 V237 A228:A229 U228:V229 A17:B17 F42:F44 F76:F80 A15:G16 A19:B22 A26:B28 A34:B37 G43:H44 A54:B55 A62:B66 G77:H80 A127:B131 A137:B138 A230:B231 A1:XFD9 D62:H66 D54:H55 D34:H37 D26:H28 D19:H22 D17:H17 C17:C89 A190:B191 D190:H191 D137:H138 D127:H131 A119:B125 D119:H125 C119:C191 D230:E231 C228:C237 G230:H231 F228:F237 J230:K231 A10:V12 A13:H14 J13:V13 J19:K22 J26:K28 J34:K37 J54:K55 J62:K66 J77:K80 J43:K44 I13:I89 J119:K125 J127:K131 J137:K138 J190:K191 I119:I191 I228:I237 M62:N66 M54:N55 M34:N37 M26:N28 M19:N22 J14:K17 M14:N17 L14:L89 M190:N191 M137:N138 M127:N131 M119:N125 L119:L191 M230:N231 L228:L237 P230:Q231 O228:O237 S230:V236 R228:R237 P14:V15 P16:T16 P19:Q22 P26:Q28 P34:Q37 P54:Q55 P62:Q66 O14:O89 P119:Q125 P127:Q131 P137:Q138 P190:Q191 O119:O191 S137:T138 S127:T131 S119:T125 A192:Q192 S191:V192 R119:R192 S190:T190 U119:V190 S62:T66 S54:T55 S34:T37 S26:T28 S19:T22 P17:Q17 S17:T17 R17:R89 U16:V89 A90:V118 A193:V227 A238:V243 A245:V1048576 W10:XFD1048576 A61">
    <cfRule type="cellIs" dxfId="46" priority="13" operator="equal">
      <formula>0</formula>
    </cfRule>
  </conditionalFormatting>
  <conditionalFormatting sqref="A140">
    <cfRule type="cellIs" dxfId="45" priority="12" operator="equal">
      <formula>0</formula>
    </cfRule>
  </conditionalFormatting>
  <conditionalFormatting sqref="A139">
    <cfRule type="cellIs" dxfId="44" priority="11" operator="equal">
      <formula>0</formula>
    </cfRule>
  </conditionalFormatting>
  <conditionalFormatting sqref="A141">
    <cfRule type="cellIs" dxfId="43" priority="10" operator="equal">
      <formula>0</formula>
    </cfRule>
  </conditionalFormatting>
  <conditionalFormatting sqref="A142">
    <cfRule type="cellIs" dxfId="42" priority="9" operator="equal">
      <formula>0</formula>
    </cfRule>
  </conditionalFormatting>
  <conditionalFormatting sqref="A143:A144">
    <cfRule type="cellIs" dxfId="41" priority="8" operator="equal">
      <formula>0</formula>
    </cfRule>
  </conditionalFormatting>
  <conditionalFormatting sqref="A145:A146">
    <cfRule type="cellIs" dxfId="40" priority="7" operator="equal">
      <formula>0</formula>
    </cfRule>
  </conditionalFormatting>
  <conditionalFormatting sqref="A147:A148">
    <cfRule type="cellIs" dxfId="39" priority="6" operator="equal">
      <formula>0</formula>
    </cfRule>
  </conditionalFormatting>
  <conditionalFormatting sqref="A188">
    <cfRule type="cellIs" dxfId="38" priority="5" operator="equal">
      <formula>0</formula>
    </cfRule>
  </conditionalFormatting>
  <conditionalFormatting sqref="A189">
    <cfRule type="cellIs" dxfId="37" priority="4" operator="equal">
      <formula>0</formula>
    </cfRule>
  </conditionalFormatting>
  <conditionalFormatting sqref="A237 S237:U237">
    <cfRule type="cellIs" dxfId="36" priority="3" operator="equal">
      <formula>0</formula>
    </cfRule>
  </conditionalFormatting>
  <conditionalFormatting sqref="H15:H16">
    <cfRule type="cellIs" dxfId="35" priority="2" operator="equal">
      <formula>0</formula>
    </cfRule>
  </conditionalFormatting>
  <conditionalFormatting sqref="A60">
    <cfRule type="cellIs" dxfId="34" priority="1" operator="equal">
      <formula>0</formula>
    </cfRule>
  </conditionalFormatting>
  <printOptions horizontalCentered="1" verticalCentered="1"/>
  <pageMargins left="0.39370078740157483" right="0.39370078740157483" top="0.39370078740157483" bottom="0.39370078740157483" header="0.31496062992125984" footer="0.31496062992125984"/>
  <pageSetup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DC539-E59C-4C7D-A87B-F1FBB7F49874}">
  <dimension ref="A1:AA35"/>
  <sheetViews>
    <sheetView showZeros="0" zoomScaleNormal="100" workbookViewId="0">
      <selection activeCell="O21" sqref="O21"/>
    </sheetView>
  </sheetViews>
  <sheetFormatPr baseColWidth="10" defaultColWidth="8.85546875" defaultRowHeight="15" x14ac:dyDescent="0.2"/>
  <cols>
    <col min="1" max="1" width="27.42578125" style="90" customWidth="1"/>
    <col min="2" max="2" width="3.140625" style="7" customWidth="1"/>
    <col min="3" max="3" width="8.85546875" style="7"/>
    <col min="4" max="4" width="3.140625" style="7" customWidth="1"/>
    <col min="5" max="5" width="8.85546875" style="7"/>
    <col min="6" max="6" width="3.140625" style="7" customWidth="1"/>
    <col min="7" max="7" width="8.85546875" style="7"/>
    <col min="8" max="8" width="3.140625" style="7" customWidth="1"/>
    <col min="9" max="9" width="10" style="7" customWidth="1"/>
    <col min="10" max="10" width="3" style="7" customWidth="1"/>
    <col min="11" max="11" width="8.85546875" style="7"/>
    <col min="12" max="12" width="3.42578125" style="7" customWidth="1"/>
    <col min="13" max="16384" width="8.85546875" style="7"/>
  </cols>
  <sheetData>
    <row r="1" spans="1:27" x14ac:dyDescent="0.2">
      <c r="A1" s="90" t="s">
        <v>112</v>
      </c>
    </row>
    <row r="2" spans="1:27" x14ac:dyDescent="0.2">
      <c r="A2" s="90" t="s">
        <v>111</v>
      </c>
    </row>
    <row r="4" spans="1:27" x14ac:dyDescent="0.2">
      <c r="A4" s="90" t="s">
        <v>296</v>
      </c>
    </row>
    <row r="5" spans="1:27" x14ac:dyDescent="0.2">
      <c r="A5" s="90" t="s">
        <v>295</v>
      </c>
    </row>
    <row r="6" spans="1:27" ht="15.75" thickBot="1" x14ac:dyDescent="0.25">
      <c r="B6" s="16"/>
      <c r="C6" s="16"/>
      <c r="D6" s="16"/>
      <c r="E6" s="16"/>
      <c r="F6" s="16"/>
      <c r="G6" s="16"/>
      <c r="H6" s="16"/>
      <c r="I6" s="16"/>
      <c r="J6" s="16"/>
      <c r="K6" s="16"/>
      <c r="L6" s="16"/>
    </row>
    <row r="7" spans="1:27" ht="20.100000000000001" customHeight="1" x14ac:dyDescent="0.2">
      <c r="A7" s="98"/>
      <c r="B7" s="97"/>
      <c r="C7" s="97"/>
      <c r="D7" s="97"/>
      <c r="E7" s="97"/>
      <c r="F7" s="97"/>
      <c r="G7" s="97"/>
      <c r="H7" s="97"/>
      <c r="I7" s="97"/>
      <c r="J7" s="97"/>
      <c r="K7" s="97"/>
      <c r="L7" s="97"/>
      <c r="M7" s="26"/>
      <c r="N7" s="15"/>
      <c r="O7" s="24"/>
      <c r="P7" s="24"/>
      <c r="Q7" s="15"/>
      <c r="R7" s="24"/>
      <c r="T7" s="15"/>
      <c r="U7" s="24"/>
      <c r="W7" s="15"/>
      <c r="X7" s="24"/>
      <c r="Z7" s="15"/>
      <c r="AA7" s="24"/>
    </row>
    <row r="8" spans="1:27" ht="20.100000000000001" customHeight="1" x14ac:dyDescent="0.2">
      <c r="A8" s="103" t="s">
        <v>294</v>
      </c>
      <c r="C8" s="102" t="s">
        <v>293</v>
      </c>
      <c r="E8" s="102" t="s">
        <v>292</v>
      </c>
      <c r="G8" s="102" t="s">
        <v>291</v>
      </c>
      <c r="I8" s="102" t="s">
        <v>290</v>
      </c>
      <c r="K8" s="102" t="s">
        <v>289</v>
      </c>
      <c r="M8" s="26"/>
      <c r="N8" s="15"/>
      <c r="O8" s="24"/>
      <c r="P8" s="24"/>
      <c r="Q8" s="15"/>
      <c r="R8" s="24"/>
      <c r="T8" s="15"/>
      <c r="U8" s="24"/>
      <c r="W8" s="15"/>
      <c r="X8" s="24"/>
      <c r="Z8" s="15">
        <f>SUM(Z10+Z182)</f>
        <v>0</v>
      </c>
      <c r="AA8" s="24">
        <f>SUM(AA10+AA182)</f>
        <v>0</v>
      </c>
    </row>
    <row r="9" spans="1:27" ht="20.100000000000001" customHeight="1" thickBot="1" x14ac:dyDescent="0.25">
      <c r="A9" s="101"/>
      <c r="C9" s="99"/>
      <c r="E9" s="99"/>
      <c r="G9" s="99"/>
      <c r="I9" s="99"/>
      <c r="K9" s="99"/>
    </row>
    <row r="10" spans="1:27" ht="20.100000000000001" customHeight="1" x14ac:dyDescent="0.2">
      <c r="B10" s="97"/>
      <c r="C10" s="16"/>
      <c r="D10" s="97"/>
      <c r="E10" s="16"/>
      <c r="F10" s="97"/>
      <c r="G10" s="16"/>
      <c r="H10" s="97"/>
      <c r="I10" s="16"/>
      <c r="J10" s="97"/>
      <c r="K10" s="16"/>
      <c r="L10" s="97"/>
    </row>
    <row r="11" spans="1:27" ht="20.100000000000001" customHeight="1" x14ac:dyDescent="0.2">
      <c r="A11" s="90" t="s">
        <v>288</v>
      </c>
      <c r="C11" s="100">
        <v>1859</v>
      </c>
      <c r="E11" s="100">
        <v>1924</v>
      </c>
      <c r="G11" s="100">
        <v>1839</v>
      </c>
      <c r="I11" s="100">
        <v>1865</v>
      </c>
      <c r="K11" s="100">
        <v>1862</v>
      </c>
      <c r="L11" s="16"/>
    </row>
    <row r="12" spans="1:27" ht="20.100000000000001" customHeight="1" x14ac:dyDescent="0.2">
      <c r="C12" s="100"/>
      <c r="E12" s="100"/>
      <c r="G12" s="100"/>
      <c r="I12" s="100"/>
      <c r="K12" s="100"/>
      <c r="L12" s="16"/>
    </row>
    <row r="13" spans="1:27" ht="20.100000000000001" customHeight="1" x14ac:dyDescent="0.2">
      <c r="A13" s="90" t="s">
        <v>287</v>
      </c>
      <c r="C13" s="100">
        <v>546</v>
      </c>
      <c r="E13" s="100">
        <v>578</v>
      </c>
      <c r="G13" s="100">
        <v>555</v>
      </c>
      <c r="I13" s="100">
        <v>506</v>
      </c>
      <c r="K13" s="100">
        <v>505</v>
      </c>
      <c r="L13" s="16"/>
    </row>
    <row r="14" spans="1:27" ht="20.100000000000001" customHeight="1" x14ac:dyDescent="0.2">
      <c r="B14" s="16"/>
      <c r="C14" s="16"/>
      <c r="D14" s="16"/>
      <c r="E14" s="16"/>
      <c r="F14" s="16"/>
      <c r="G14" s="16"/>
      <c r="H14" s="16"/>
      <c r="I14" s="16"/>
      <c r="J14" s="16"/>
      <c r="K14" s="16"/>
      <c r="L14" s="16"/>
    </row>
    <row r="15" spans="1:27" ht="20.100000000000001" customHeight="1" x14ac:dyDescent="0.2">
      <c r="A15" s="90" t="s">
        <v>286</v>
      </c>
      <c r="C15" s="100">
        <v>1</v>
      </c>
      <c r="E15" s="100">
        <v>2</v>
      </c>
      <c r="G15" s="100"/>
      <c r="I15" s="100"/>
      <c r="K15" s="100">
        <v>26</v>
      </c>
      <c r="L15" s="16"/>
    </row>
    <row r="16" spans="1:27" ht="20.100000000000001" customHeight="1" x14ac:dyDescent="0.2">
      <c r="B16" s="16"/>
      <c r="C16" s="16"/>
      <c r="D16" s="16"/>
      <c r="E16" s="16"/>
      <c r="F16" s="16"/>
      <c r="G16" s="16"/>
      <c r="H16" s="16"/>
      <c r="I16" s="16"/>
      <c r="J16" s="16"/>
      <c r="K16" s="16"/>
      <c r="L16" s="16"/>
    </row>
    <row r="17" spans="1:21" ht="20.100000000000001" customHeight="1" x14ac:dyDescent="0.2">
      <c r="A17" s="90" t="s">
        <v>285</v>
      </c>
      <c r="C17" s="100">
        <v>29</v>
      </c>
      <c r="E17" s="100">
        <v>28</v>
      </c>
      <c r="G17" s="100">
        <v>37</v>
      </c>
      <c r="I17" s="100">
        <v>34</v>
      </c>
      <c r="K17" s="100">
        <v>40</v>
      </c>
      <c r="L17" s="16"/>
    </row>
    <row r="18" spans="1:21" ht="20.100000000000001" customHeight="1" x14ac:dyDescent="0.2">
      <c r="B18" s="16"/>
      <c r="C18" s="16"/>
      <c r="D18" s="16"/>
      <c r="E18" s="16"/>
      <c r="F18" s="16"/>
      <c r="G18" s="16"/>
      <c r="H18" s="16"/>
      <c r="I18" s="16"/>
      <c r="J18" s="16"/>
      <c r="K18" s="16"/>
      <c r="L18" s="16"/>
    </row>
    <row r="19" spans="1:21" ht="19.5" customHeight="1" x14ac:dyDescent="0.2">
      <c r="A19" s="90" t="s">
        <v>284</v>
      </c>
      <c r="C19" s="100">
        <v>480</v>
      </c>
      <c r="E19" s="100">
        <v>519</v>
      </c>
      <c r="G19" s="100">
        <v>542</v>
      </c>
      <c r="I19" s="100">
        <v>471</v>
      </c>
      <c r="K19" s="100">
        <v>445</v>
      </c>
    </row>
    <row r="20" spans="1:21" ht="20.100000000000001" customHeight="1" x14ac:dyDescent="0.2">
      <c r="C20" s="100"/>
      <c r="E20" s="100"/>
      <c r="G20" s="100"/>
      <c r="I20" s="100"/>
      <c r="K20" s="100"/>
    </row>
    <row r="21" spans="1:21" ht="20.100000000000001" customHeight="1" x14ac:dyDescent="0.2">
      <c r="A21" s="90" t="s">
        <v>283</v>
      </c>
      <c r="C21" s="100">
        <v>601</v>
      </c>
      <c r="E21" s="100">
        <v>636</v>
      </c>
      <c r="G21" s="100">
        <v>611</v>
      </c>
      <c r="I21" s="100">
        <v>602</v>
      </c>
      <c r="K21" s="100">
        <v>605</v>
      </c>
    </row>
    <row r="22" spans="1:21" ht="20.100000000000001" customHeight="1" x14ac:dyDescent="0.2">
      <c r="C22" s="100"/>
      <c r="E22" s="100"/>
      <c r="G22" s="100"/>
      <c r="I22" s="100"/>
      <c r="K22" s="100"/>
    </row>
    <row r="23" spans="1:21" ht="20.100000000000001" customHeight="1" x14ac:dyDescent="0.2">
      <c r="A23" s="90" t="s">
        <v>282</v>
      </c>
      <c r="C23" s="100">
        <v>13</v>
      </c>
      <c r="E23" s="100">
        <v>21</v>
      </c>
      <c r="G23" s="100">
        <v>20</v>
      </c>
      <c r="I23" s="100">
        <v>25</v>
      </c>
      <c r="K23" s="100">
        <v>27</v>
      </c>
    </row>
    <row r="24" spans="1:21" ht="20.100000000000001" customHeight="1" thickBot="1" x14ac:dyDescent="0.25">
      <c r="A24" s="7"/>
      <c r="C24" s="99"/>
      <c r="E24" s="99"/>
      <c r="G24" s="99"/>
      <c r="I24" s="99"/>
      <c r="K24" s="99"/>
    </row>
    <row r="25" spans="1:21" ht="11.25" customHeight="1" x14ac:dyDescent="0.2">
      <c r="A25" s="98"/>
      <c r="B25" s="97"/>
      <c r="C25" s="16"/>
      <c r="D25" s="97"/>
      <c r="E25" s="16"/>
      <c r="F25" s="97"/>
      <c r="G25" s="16"/>
      <c r="H25" s="97"/>
      <c r="I25" s="16"/>
      <c r="J25" s="97"/>
      <c r="K25" s="16"/>
      <c r="L25" s="97"/>
    </row>
    <row r="26" spans="1:21" ht="18.600000000000001" customHeight="1" x14ac:dyDescent="0.2">
      <c r="A26" s="7" t="s">
        <v>121</v>
      </c>
      <c r="Q26" s="92"/>
      <c r="R26" s="92"/>
      <c r="T26" s="92"/>
      <c r="U26" s="92"/>
    </row>
    <row r="27" spans="1:21" ht="18.600000000000001" customHeight="1" x14ac:dyDescent="0.2">
      <c r="A27" s="21" t="s">
        <v>120</v>
      </c>
      <c r="B27" s="21"/>
      <c r="C27" s="21"/>
      <c r="D27" s="21"/>
      <c r="Q27" s="92"/>
      <c r="R27" s="92"/>
      <c r="T27" s="92"/>
      <c r="U27" s="92"/>
    </row>
    <row r="28" spans="1:21" ht="27.6" customHeight="1" x14ac:dyDescent="0.2">
      <c r="A28" s="96" t="s">
        <v>119</v>
      </c>
      <c r="B28" s="96"/>
      <c r="C28" s="96"/>
      <c r="D28" s="96"/>
      <c r="E28" s="96"/>
      <c r="F28" s="96"/>
      <c r="G28" s="96"/>
      <c r="H28" s="96"/>
      <c r="I28" s="96"/>
      <c r="J28" s="96"/>
      <c r="K28" s="96"/>
      <c r="Q28" s="92"/>
      <c r="R28" s="92"/>
      <c r="T28" s="92"/>
      <c r="U28" s="92"/>
    </row>
    <row r="29" spans="1:21" ht="18.600000000000001" customHeight="1" x14ac:dyDescent="0.2">
      <c r="A29" s="21" t="s">
        <v>118</v>
      </c>
      <c r="B29" s="21"/>
      <c r="C29" s="21"/>
      <c r="D29" s="21"/>
      <c r="Q29" s="92"/>
      <c r="R29" s="92"/>
      <c r="T29" s="92"/>
      <c r="U29" s="92"/>
    </row>
    <row r="30" spans="1:21" ht="41.45" customHeight="1" x14ac:dyDescent="0.2">
      <c r="A30" s="95" t="s">
        <v>117</v>
      </c>
      <c r="B30" s="95"/>
      <c r="C30" s="95"/>
      <c r="D30" s="95"/>
      <c r="E30" s="95"/>
      <c r="F30" s="95"/>
      <c r="G30" s="95"/>
      <c r="H30" s="95"/>
      <c r="I30" s="95"/>
      <c r="J30" s="95"/>
      <c r="K30" s="95"/>
      <c r="L30" s="94"/>
      <c r="M30" s="94"/>
      <c r="N30" s="94"/>
      <c r="O30" s="94"/>
      <c r="P30" s="94"/>
      <c r="Q30" s="94"/>
      <c r="R30" s="94"/>
      <c r="S30" s="94"/>
      <c r="T30" s="94"/>
      <c r="U30" s="94"/>
    </row>
    <row r="31" spans="1:21" ht="18.600000000000001" customHeight="1" x14ac:dyDescent="0.2">
      <c r="A31" s="21" t="s">
        <v>116</v>
      </c>
      <c r="B31" s="21"/>
      <c r="C31" s="21"/>
      <c r="D31" s="21"/>
      <c r="K31" s="93"/>
      <c r="L31" s="24"/>
      <c r="T31" s="92"/>
      <c r="U31" s="92"/>
    </row>
    <row r="32" spans="1:21" ht="18.600000000000001" customHeight="1" x14ac:dyDescent="0.2">
      <c r="A32" s="21" t="s">
        <v>115</v>
      </c>
      <c r="B32" s="21"/>
      <c r="C32" s="21"/>
      <c r="D32" s="21"/>
      <c r="E32" s="21"/>
      <c r="F32" s="21"/>
      <c r="G32" s="21"/>
      <c r="H32" s="21"/>
      <c r="I32" s="21"/>
      <c r="J32" s="21"/>
      <c r="K32" s="93"/>
      <c r="L32" s="24"/>
      <c r="T32" s="92"/>
      <c r="U32" s="92"/>
    </row>
    <row r="33" spans="1:1" ht="12.75" customHeight="1" x14ac:dyDescent="0.2">
      <c r="A33" s="91"/>
    </row>
    <row r="34" spans="1:1" ht="17.100000000000001" customHeight="1" x14ac:dyDescent="0.2">
      <c r="A34" s="91" t="s">
        <v>114</v>
      </c>
    </row>
    <row r="35" spans="1:1" ht="17.100000000000001" customHeight="1" x14ac:dyDescent="0.2">
      <c r="A35" s="91" t="s">
        <v>113</v>
      </c>
    </row>
  </sheetData>
  <mergeCells count="2">
    <mergeCell ref="A28:K28"/>
    <mergeCell ref="A30:K30"/>
  </mergeCells>
  <conditionalFormatting sqref="A4:I5 A33:H35">
    <cfRule type="cellIs" dxfId="33" priority="4" operator="equal">
      <formula>0</formula>
    </cfRule>
  </conditionalFormatting>
  <conditionalFormatting sqref="M7:AA7">
    <cfRule type="cellIs" dxfId="32" priority="3" operator="equal">
      <formula>0</formula>
    </cfRule>
  </conditionalFormatting>
  <conditionalFormatting sqref="M8:AA8">
    <cfRule type="cellIs" dxfId="31" priority="2" operator="equal">
      <formula>0</formula>
    </cfRule>
  </conditionalFormatting>
  <conditionalFormatting sqref="A30 A31:U32 A26:U27 A29:U29 A28 L28:U28">
    <cfRule type="cellIs" dxfId="30" priority="1" operator="equal">
      <formula>0</formula>
    </cfRule>
  </conditionalFormatting>
  <printOptions horizontalCentered="1" verticalCentered="1"/>
  <pageMargins left="0" right="0" top="0" bottom="0" header="0.59055118110236227" footer="0.27559055118110237"/>
  <pageSetup scale="82"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Hoja13</vt:lpstr>
      <vt:lpstr>GI-1</vt:lpstr>
      <vt:lpstr>GI-2</vt:lpstr>
      <vt:lpstr>GI-3</vt:lpstr>
      <vt:lpstr>GI-4</vt:lpstr>
      <vt:lpstr>GI-5</vt:lpstr>
      <vt:lpstr>I-1</vt:lpstr>
      <vt:lpstr>I-2</vt:lpstr>
      <vt:lpstr>I-3</vt:lpstr>
      <vt:lpstr>I-4</vt:lpstr>
      <vt:lpstr>I-5</vt:lpstr>
      <vt:lpstr>I-6</vt:lpstr>
      <vt:lpstr>I-7</vt:lpstr>
      <vt:lpstr>I-8</vt:lpstr>
      <vt:lpstr>I-9</vt:lpstr>
      <vt:lpstr>I-10</vt:lpstr>
      <vt:lpstr>I-11</vt:lpstr>
      <vt:lpstr>I-12</vt:lpstr>
      <vt:lpstr>I-13</vt:lpstr>
      <vt:lpstr>Hoja13!OLE_LINK2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de Planificación</dc:creator>
  <cp:lastModifiedBy>Marco Monge</cp:lastModifiedBy>
  <cp:lastPrinted>2019-09-10T20:36:03Z</cp:lastPrinted>
  <dcterms:created xsi:type="dcterms:W3CDTF">1998-02-11T16:41:30Z</dcterms:created>
  <dcterms:modified xsi:type="dcterms:W3CDTF">2021-12-03T19:44:26Z</dcterms:modified>
</cp:coreProperties>
</file>