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6.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7.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8.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9.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0.xml" ContentType="application/vnd.openxmlformats-officedocument.drawingml.chart+xml"/>
  <Override PartName="/xl/drawings/drawing3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esteban.garcia\ownCloud\Pagina de transparencia\OPLAU\"/>
    </mc:Choice>
  </mc:AlternateContent>
  <xr:revisionPtr revIDLastSave="0" documentId="8_{E88559BE-06E0-4A66-A911-B97412F8B119}" xr6:coauthVersionLast="47" xr6:coauthVersionMax="47" xr10:uidLastSave="{00000000-0000-0000-0000-000000000000}"/>
  <bookViews>
    <workbookView xWindow="-110" yWindow="-110" windowWidth="19420" windowHeight="10300" firstSheet="32" activeTab="36" xr2:uid="{60D0C896-8856-4BEB-B459-2AF57623E15B}"/>
  </bookViews>
  <sheets>
    <sheet name="INDICE DE VIDA ESTUDIANTIL" sheetId="1" r:id="rId1"/>
    <sheet name="CUADRO VE1" sheetId="2" r:id="rId2"/>
    <sheet name="GRAFICO VE1" sheetId="3" r:id="rId3"/>
    <sheet name="CUADRO VE2" sheetId="4" r:id="rId4"/>
    <sheet name="CUADRO VE3" sheetId="5" r:id="rId5"/>
    <sheet name="GRAFICO VE2" sheetId="6" r:id="rId6"/>
    <sheet name="CUADRO VE4" sheetId="7" r:id="rId7"/>
    <sheet name="CUADRO VE5" sheetId="8" r:id="rId8"/>
    <sheet name="GRAFICO VE3" sheetId="9" r:id="rId9"/>
    <sheet name="CUADRO VE6" sheetId="10" r:id="rId10"/>
    <sheet name="CUADRO VE7" sheetId="11" r:id="rId11"/>
    <sheet name="GRAFICO VE4" sheetId="12" r:id="rId12"/>
    <sheet name="CUADRO VE8" sheetId="13" r:id="rId13"/>
    <sheet name="CUADRO VE9" sheetId="14" r:id="rId14"/>
    <sheet name="GRAFICO VE5" sheetId="15" r:id="rId15"/>
    <sheet name="CUADRO VE10" sheetId="16" r:id="rId16"/>
    <sheet name="CUADRO VE11" sheetId="17" r:id="rId17"/>
    <sheet name="GRAFICO VE6" sheetId="18" r:id="rId18"/>
    <sheet name="CUADRO VE12" sheetId="19" r:id="rId19"/>
    <sheet name="CUADRO VE13" sheetId="20" r:id="rId20"/>
    <sheet name="CUADRO VE 14" sheetId="21" r:id="rId21"/>
    <sheet name="GRAFICO VE7" sheetId="22" r:id="rId22"/>
    <sheet name="CUADRO VE15" sheetId="23" r:id="rId23"/>
    <sheet name="CUADRO VE16" sheetId="25" r:id="rId24"/>
    <sheet name="GRAFICO VE8" sheetId="26" r:id="rId25"/>
    <sheet name="CUADRO VE17" sheetId="27" r:id="rId26"/>
    <sheet name="CUADRO VE18" sheetId="28" r:id="rId27"/>
    <sheet name="GRAFICO VE9" sheetId="29" r:id="rId28"/>
    <sheet name="CUADRO VE19" sheetId="30" r:id="rId29"/>
    <sheet name="CUADRO VE20" sheetId="31" r:id="rId30"/>
    <sheet name="CUADRO VE21" sheetId="32" r:id="rId31"/>
    <sheet name="CUADRO VE22" sheetId="33" r:id="rId32"/>
    <sheet name="CUADRO VE23" sheetId="34" r:id="rId33"/>
    <sheet name="CUADRO VE24" sheetId="35" r:id="rId34"/>
    <sheet name="CUADRO VE25" sheetId="36" r:id="rId35"/>
    <sheet name="CUADRO VE26" sheetId="37" r:id="rId36"/>
    <sheet name="GRAFICO VE10" sheetId="38"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nm.Print_Titles" localSheetId="3">'CUADRO VE2'!$6:$10</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37" l="1"/>
  <c r="C18" i="37"/>
  <c r="C13" i="37" s="1"/>
  <c r="C14" i="37"/>
  <c r="C23" i="36"/>
  <c r="C15" i="36"/>
  <c r="E14" i="36"/>
  <c r="E52" i="35"/>
  <c r="C27" i="35"/>
  <c r="E27" i="35" s="1"/>
  <c r="E26" i="35"/>
  <c r="C15" i="35"/>
  <c r="C13" i="35" s="1"/>
  <c r="E58" i="34"/>
  <c r="E56" i="34"/>
  <c r="E54" i="34"/>
  <c r="E52" i="34"/>
  <c r="E50" i="34"/>
  <c r="E48" i="34"/>
  <c r="E46" i="34"/>
  <c r="C45" i="34"/>
  <c r="E44" i="34"/>
  <c r="E42" i="34"/>
  <c r="E40" i="34"/>
  <c r="E38" i="34"/>
  <c r="E36" i="34"/>
  <c r="E34" i="34"/>
  <c r="E32" i="34"/>
  <c r="E30" i="34"/>
  <c r="E28" i="34"/>
  <c r="E26" i="34"/>
  <c r="E24" i="34"/>
  <c r="E22" i="34"/>
  <c r="E20" i="34"/>
  <c r="E18" i="34"/>
  <c r="E16" i="34"/>
  <c r="C15" i="34"/>
  <c r="C13" i="34" s="1"/>
  <c r="E14" i="34"/>
  <c r="D26" i="33"/>
  <c r="D24" i="33"/>
  <c r="D22" i="33"/>
  <c r="D20" i="33"/>
  <c r="D19" i="33"/>
  <c r="D18" i="33"/>
  <c r="D16" i="33"/>
  <c r="D15" i="33"/>
  <c r="D14" i="33"/>
  <c r="C13" i="33"/>
  <c r="D27" i="33" s="1"/>
  <c r="O17" i="32"/>
  <c r="I17" i="32"/>
  <c r="F17" i="32"/>
  <c r="B17" i="32"/>
  <c r="AA16" i="32"/>
  <c r="X16" i="32"/>
  <c r="U16" i="32"/>
  <c r="R16" i="32"/>
  <c r="O16" i="32"/>
  <c r="L16" i="32"/>
  <c r="I16" i="32"/>
  <c r="F16" i="32"/>
  <c r="C16" i="32"/>
  <c r="B16" i="32"/>
  <c r="AA15" i="32"/>
  <c r="U15" i="32"/>
  <c r="R15" i="32"/>
  <c r="B15" i="32"/>
  <c r="AA14" i="32"/>
  <c r="X14" i="32"/>
  <c r="U14" i="32"/>
  <c r="R14" i="32"/>
  <c r="O14" i="32"/>
  <c r="L14" i="32"/>
  <c r="I14" i="32"/>
  <c r="F14" i="32"/>
  <c r="C14" i="32"/>
  <c r="B14" i="32"/>
  <c r="O13" i="32"/>
  <c r="I13" i="32"/>
  <c r="I11" i="32" s="1"/>
  <c r="F13" i="32"/>
  <c r="B13" i="32"/>
  <c r="AA12" i="32"/>
  <c r="X12" i="32"/>
  <c r="U12" i="32"/>
  <c r="R12" i="32"/>
  <c r="O12" i="32"/>
  <c r="L12" i="32"/>
  <c r="I12" i="32"/>
  <c r="F12" i="32"/>
  <c r="C12" i="32"/>
  <c r="B12" i="32"/>
  <c r="B11" i="32" s="1"/>
  <c r="C15" i="32" s="1"/>
  <c r="Z11" i="32"/>
  <c r="AA17" i="32" s="1"/>
  <c r="W11" i="32"/>
  <c r="T11" i="32"/>
  <c r="X17" i="32" s="1"/>
  <c r="Q11" i="32"/>
  <c r="R13" i="32" s="1"/>
  <c r="N11" i="32"/>
  <c r="O15" i="32" s="1"/>
  <c r="O11" i="32" s="1"/>
  <c r="K11" i="32"/>
  <c r="L15" i="32" s="1"/>
  <c r="H11" i="32"/>
  <c r="I15" i="32" s="1"/>
  <c r="E11" i="32"/>
  <c r="F15" i="32" s="1"/>
  <c r="B17" i="31"/>
  <c r="C17" i="31" s="1"/>
  <c r="C16" i="31"/>
  <c r="B16" i="31"/>
  <c r="B15" i="31"/>
  <c r="C14" i="31"/>
  <c r="B14" i="31"/>
  <c r="B13" i="31"/>
  <c r="R12" i="31"/>
  <c r="O12" i="31"/>
  <c r="L12" i="31"/>
  <c r="I12" i="31"/>
  <c r="F12" i="31"/>
  <c r="C12" i="31"/>
  <c r="B12" i="31"/>
  <c r="AA11" i="31"/>
  <c r="Z11" i="31"/>
  <c r="X11" i="31"/>
  <c r="W11" i="31"/>
  <c r="U11" i="31"/>
  <c r="T11" i="31"/>
  <c r="R11" i="31"/>
  <c r="Q11" i="31"/>
  <c r="O11" i="31"/>
  <c r="N11" i="31"/>
  <c r="L11" i="31"/>
  <c r="K11" i="31"/>
  <c r="I11" i="31"/>
  <c r="H11" i="31"/>
  <c r="F11" i="31"/>
  <c r="E11" i="31"/>
  <c r="B11" i="31" s="1"/>
  <c r="R30" i="30"/>
  <c r="F30" i="30"/>
  <c r="C30" i="30"/>
  <c r="R29" i="30"/>
  <c r="R28" i="30"/>
  <c r="C28" i="30"/>
  <c r="R26" i="30"/>
  <c r="L26" i="30"/>
  <c r="R25" i="30"/>
  <c r="O25" i="30"/>
  <c r="L25" i="30"/>
  <c r="I25" i="30"/>
  <c r="F25" i="30"/>
  <c r="C25" i="30"/>
  <c r="F24" i="30"/>
  <c r="R23" i="30"/>
  <c r="O23" i="30"/>
  <c r="L23" i="30"/>
  <c r="I23" i="30"/>
  <c r="F23" i="30"/>
  <c r="C23" i="30"/>
  <c r="R22" i="30"/>
  <c r="L22" i="30"/>
  <c r="R21" i="30"/>
  <c r="O21" i="30"/>
  <c r="L21" i="30"/>
  <c r="I21" i="30"/>
  <c r="F21" i="30"/>
  <c r="C21" i="30"/>
  <c r="O20" i="30"/>
  <c r="F20" i="30"/>
  <c r="R19" i="30"/>
  <c r="O19" i="30"/>
  <c r="L19" i="30"/>
  <c r="I19" i="30"/>
  <c r="F19" i="30"/>
  <c r="C19" i="30"/>
  <c r="R18" i="30"/>
  <c r="L18" i="30"/>
  <c r="R17" i="30"/>
  <c r="O17" i="30"/>
  <c r="L17" i="30"/>
  <c r="I17" i="30"/>
  <c r="F17" i="30"/>
  <c r="C17" i="30"/>
  <c r="F16" i="30"/>
  <c r="R15" i="30"/>
  <c r="O15" i="30"/>
  <c r="L15" i="30"/>
  <c r="I15" i="30"/>
  <c r="F15" i="30"/>
  <c r="C15" i="30"/>
  <c r="Q14" i="30"/>
  <c r="R24" i="30" s="1"/>
  <c r="N14" i="30"/>
  <c r="O28" i="30" s="1"/>
  <c r="K14" i="30"/>
  <c r="L28" i="30" s="1"/>
  <c r="H14" i="30"/>
  <c r="I26" i="30" s="1"/>
  <c r="E14" i="30"/>
  <c r="F26" i="30" s="1"/>
  <c r="B14" i="30"/>
  <c r="C26" i="30" s="1"/>
  <c r="L26" i="28"/>
  <c r="B26" i="28"/>
  <c r="B24" i="28"/>
  <c r="B22" i="28"/>
  <c r="AA21" i="28"/>
  <c r="U21" i="28"/>
  <c r="B21" i="28"/>
  <c r="AA20" i="28"/>
  <c r="X20" i="28"/>
  <c r="U20" i="28"/>
  <c r="R20" i="28"/>
  <c r="O20" i="28"/>
  <c r="L20" i="28"/>
  <c r="I20" i="28"/>
  <c r="F20" i="28"/>
  <c r="C20" i="28"/>
  <c r="B20" i="28"/>
  <c r="AA19" i="28"/>
  <c r="I19" i="28"/>
  <c r="B19" i="28"/>
  <c r="AA18" i="28"/>
  <c r="X18" i="28"/>
  <c r="U18" i="28"/>
  <c r="R18" i="28"/>
  <c r="O18" i="28"/>
  <c r="L18" i="28"/>
  <c r="I18" i="28"/>
  <c r="F18" i="28"/>
  <c r="C18" i="28"/>
  <c r="B18" i="28"/>
  <c r="AA17" i="28"/>
  <c r="U17" i="28"/>
  <c r="B17" i="28"/>
  <c r="AA16" i="28"/>
  <c r="X16" i="28"/>
  <c r="U16" i="28"/>
  <c r="R16" i="28"/>
  <c r="O16" i="28"/>
  <c r="L16" i="28"/>
  <c r="I16" i="28"/>
  <c r="F16" i="28"/>
  <c r="C16" i="28"/>
  <c r="B16" i="28"/>
  <c r="AA15" i="28"/>
  <c r="I15" i="28"/>
  <c r="B15" i="28"/>
  <c r="AA14" i="28"/>
  <c r="X14" i="28"/>
  <c r="U14" i="28"/>
  <c r="R14" i="28"/>
  <c r="O14" i="28"/>
  <c r="L14" i="28"/>
  <c r="I14" i="28"/>
  <c r="F14" i="28"/>
  <c r="C14" i="28"/>
  <c r="B14" i="28"/>
  <c r="AA13" i="28"/>
  <c r="AA11" i="28" s="1"/>
  <c r="U13" i="28"/>
  <c r="B13" i="28"/>
  <c r="R12" i="28"/>
  <c r="O12" i="28"/>
  <c r="L12" i="28"/>
  <c r="I12" i="28"/>
  <c r="F12" i="28"/>
  <c r="C12" i="28"/>
  <c r="B12" i="28"/>
  <c r="Z11" i="28"/>
  <c r="AA26" i="28" s="1"/>
  <c r="W11" i="28"/>
  <c r="X26" i="28" s="1"/>
  <c r="T11" i="28"/>
  <c r="U26" i="28" s="1"/>
  <c r="Q11" i="28"/>
  <c r="R21" i="28" s="1"/>
  <c r="N11" i="28"/>
  <c r="O21" i="28" s="1"/>
  <c r="K11" i="28"/>
  <c r="L23" i="28" s="1"/>
  <c r="H11" i="28"/>
  <c r="I21" i="28" s="1"/>
  <c r="E11" i="28"/>
  <c r="F19" i="28" s="1"/>
  <c r="B11" i="28"/>
  <c r="C26" i="28" s="1"/>
  <c r="B22" i="27"/>
  <c r="R21" i="27"/>
  <c r="L21" i="27"/>
  <c r="B21" i="27"/>
  <c r="AA20" i="27"/>
  <c r="X20" i="27"/>
  <c r="U20" i="27"/>
  <c r="R20" i="27"/>
  <c r="O20" i="27"/>
  <c r="L20" i="27"/>
  <c r="I20" i="27"/>
  <c r="F20" i="27"/>
  <c r="C20" i="27"/>
  <c r="B20" i="27"/>
  <c r="X19" i="27"/>
  <c r="F19" i="27"/>
  <c r="B19" i="27"/>
  <c r="AA18" i="27"/>
  <c r="X18" i="27"/>
  <c r="U18" i="27"/>
  <c r="R18" i="27"/>
  <c r="O18" i="27"/>
  <c r="L18" i="27"/>
  <c r="I18" i="27"/>
  <c r="F18" i="27"/>
  <c r="C18" i="27"/>
  <c r="B18" i="27"/>
  <c r="R17" i="27"/>
  <c r="L17" i="27"/>
  <c r="I17" i="27"/>
  <c r="B17" i="27"/>
  <c r="AA16" i="27"/>
  <c r="X16" i="27"/>
  <c r="U16" i="27"/>
  <c r="R16" i="27"/>
  <c r="O16" i="27"/>
  <c r="L16" i="27"/>
  <c r="I16" i="27"/>
  <c r="F16" i="27"/>
  <c r="C16" i="27"/>
  <c r="B16" i="27"/>
  <c r="B11" i="27" s="1"/>
  <c r="X15" i="27"/>
  <c r="F15" i="27"/>
  <c r="B15" i="27"/>
  <c r="AA14" i="27"/>
  <c r="X14" i="27"/>
  <c r="U14" i="27"/>
  <c r="R14" i="27"/>
  <c r="O14" i="27"/>
  <c r="L14" i="27"/>
  <c r="I14" i="27"/>
  <c r="F14" i="27"/>
  <c r="C14" i="27"/>
  <c r="B14" i="27"/>
  <c r="R13" i="27"/>
  <c r="L13" i="27"/>
  <c r="B13" i="27"/>
  <c r="R12" i="27"/>
  <c r="O12" i="27"/>
  <c r="L12" i="27"/>
  <c r="I12" i="27"/>
  <c r="F12" i="27"/>
  <c r="C12" i="27"/>
  <c r="B12" i="27"/>
  <c r="Z11" i="27"/>
  <c r="AA21" i="27" s="1"/>
  <c r="W11" i="27"/>
  <c r="T11" i="27"/>
  <c r="U19" i="27" s="1"/>
  <c r="Q11" i="27"/>
  <c r="R19" i="27" s="1"/>
  <c r="N11" i="27"/>
  <c r="O19" i="27" s="1"/>
  <c r="K11" i="27"/>
  <c r="L19" i="27" s="1"/>
  <c r="H11" i="27"/>
  <c r="I21" i="27" s="1"/>
  <c r="E11" i="27"/>
  <c r="F21" i="27" s="1"/>
  <c r="O26" i="25"/>
  <c r="I26" i="25"/>
  <c r="B26" i="25"/>
  <c r="B24" i="25"/>
  <c r="B23" i="25"/>
  <c r="X22" i="25"/>
  <c r="B22" i="25"/>
  <c r="AA21" i="25"/>
  <c r="O21" i="25"/>
  <c r="B21" i="25"/>
  <c r="AA20" i="25"/>
  <c r="X20" i="25"/>
  <c r="U20" i="25"/>
  <c r="R20" i="25"/>
  <c r="O20" i="25"/>
  <c r="L20" i="25"/>
  <c r="I20" i="25"/>
  <c r="F20" i="25"/>
  <c r="C20" i="25"/>
  <c r="B20" i="25"/>
  <c r="AA19" i="25"/>
  <c r="O19" i="25"/>
  <c r="B19" i="25"/>
  <c r="AA18" i="25"/>
  <c r="X18" i="25"/>
  <c r="U18" i="25"/>
  <c r="R18" i="25"/>
  <c r="O18" i="25"/>
  <c r="L18" i="25"/>
  <c r="I18" i="25"/>
  <c r="F18" i="25"/>
  <c r="C18" i="25"/>
  <c r="B18" i="25"/>
  <c r="AA17" i="25"/>
  <c r="O17" i="25"/>
  <c r="B17" i="25"/>
  <c r="AA16" i="25"/>
  <c r="X16" i="25"/>
  <c r="U16" i="25"/>
  <c r="R16" i="25"/>
  <c r="O16" i="25"/>
  <c r="L16" i="25"/>
  <c r="I16" i="25"/>
  <c r="F16" i="25"/>
  <c r="C16" i="25"/>
  <c r="B16" i="25"/>
  <c r="AA15" i="25"/>
  <c r="X15" i="25"/>
  <c r="O15" i="25"/>
  <c r="B15" i="25"/>
  <c r="AA14" i="25"/>
  <c r="X14" i="25"/>
  <c r="U14" i="25"/>
  <c r="R14" i="25"/>
  <c r="O14" i="25"/>
  <c r="L14" i="25"/>
  <c r="I14" i="25"/>
  <c r="F14" i="25"/>
  <c r="C14" i="25"/>
  <c r="B14" i="25"/>
  <c r="B11" i="25" s="1"/>
  <c r="AA13" i="25"/>
  <c r="AA11" i="25" s="1"/>
  <c r="O13" i="25"/>
  <c r="O11" i="25" s="1"/>
  <c r="L13" i="25"/>
  <c r="B13" i="25"/>
  <c r="R12" i="25"/>
  <c r="O12" i="25"/>
  <c r="L12" i="25"/>
  <c r="I12" i="25"/>
  <c r="F12" i="25"/>
  <c r="C12" i="25"/>
  <c r="B12" i="25"/>
  <c r="Z11" i="25"/>
  <c r="AA26" i="25" s="1"/>
  <c r="W11" i="25"/>
  <c r="X21" i="25" s="1"/>
  <c r="T11" i="25"/>
  <c r="U21" i="25" s="1"/>
  <c r="Q11" i="25"/>
  <c r="R21" i="25" s="1"/>
  <c r="N11" i="25"/>
  <c r="K11" i="25"/>
  <c r="L23" i="25" s="1"/>
  <c r="H11" i="25"/>
  <c r="E11" i="25"/>
  <c r="F23" i="25" s="1"/>
  <c r="O21" i="23"/>
  <c r="L21" i="23"/>
  <c r="B21" i="23"/>
  <c r="AA20" i="23"/>
  <c r="X20" i="23"/>
  <c r="U20" i="23"/>
  <c r="R20" i="23"/>
  <c r="O20" i="23"/>
  <c r="L20" i="23"/>
  <c r="I20" i="23"/>
  <c r="F20" i="23"/>
  <c r="C20" i="23"/>
  <c r="B20" i="23"/>
  <c r="AA19" i="23"/>
  <c r="X19" i="23"/>
  <c r="B19" i="23"/>
  <c r="C19" i="23" s="1"/>
  <c r="AA18" i="23"/>
  <c r="X18" i="23"/>
  <c r="U18" i="23"/>
  <c r="R18" i="23"/>
  <c r="O18" i="23"/>
  <c r="L18" i="23"/>
  <c r="I18" i="23"/>
  <c r="F18" i="23"/>
  <c r="C18" i="23"/>
  <c r="B18" i="23"/>
  <c r="O17" i="23"/>
  <c r="L17" i="23"/>
  <c r="B17" i="23"/>
  <c r="C17" i="23" s="1"/>
  <c r="AA16" i="23"/>
  <c r="X16" i="23"/>
  <c r="U16" i="23"/>
  <c r="R16" i="23"/>
  <c r="O16" i="23"/>
  <c r="L16" i="23"/>
  <c r="I16" i="23"/>
  <c r="F16" i="23"/>
  <c r="C16" i="23"/>
  <c r="B16" i="23"/>
  <c r="AA15" i="23"/>
  <c r="X15" i="23"/>
  <c r="B15" i="23"/>
  <c r="B11" i="23" s="1"/>
  <c r="AA14" i="23"/>
  <c r="X14" i="23"/>
  <c r="U14" i="23"/>
  <c r="R14" i="23"/>
  <c r="O14" i="23"/>
  <c r="L14" i="23"/>
  <c r="I14" i="23"/>
  <c r="F14" i="23"/>
  <c r="C14" i="23"/>
  <c r="B14" i="23"/>
  <c r="O13" i="23"/>
  <c r="L13" i="23"/>
  <c r="B13" i="23"/>
  <c r="C13" i="23" s="1"/>
  <c r="R12" i="23"/>
  <c r="O12" i="23"/>
  <c r="L12" i="23"/>
  <c r="I12" i="23"/>
  <c r="F12" i="23"/>
  <c r="C12" i="23"/>
  <c r="B12" i="23"/>
  <c r="Z11" i="23"/>
  <c r="AA23" i="23" s="1"/>
  <c r="W11" i="23"/>
  <c r="X23" i="23" s="1"/>
  <c r="T11" i="23"/>
  <c r="U15" i="23" s="1"/>
  <c r="Q11" i="23"/>
  <c r="R19" i="23" s="1"/>
  <c r="N11" i="23"/>
  <c r="O19" i="23" s="1"/>
  <c r="K11" i="23"/>
  <c r="L19" i="23" s="1"/>
  <c r="H11" i="23"/>
  <c r="I13" i="23" s="1"/>
  <c r="E11" i="23"/>
  <c r="F21" i="23" s="1"/>
  <c r="L22" i="21"/>
  <c r="O21" i="21"/>
  <c r="I21" i="21"/>
  <c r="B21" i="21"/>
  <c r="AA20" i="21"/>
  <c r="X20" i="21"/>
  <c r="U20" i="21"/>
  <c r="R20" i="21"/>
  <c r="O20" i="21"/>
  <c r="L20" i="21"/>
  <c r="I20" i="21"/>
  <c r="F20" i="21"/>
  <c r="C20" i="21"/>
  <c r="AA19" i="21"/>
  <c r="X19" i="21"/>
  <c r="B19" i="21"/>
  <c r="AA18" i="21"/>
  <c r="X18" i="21"/>
  <c r="U18" i="21"/>
  <c r="R18" i="21"/>
  <c r="O18" i="21"/>
  <c r="L18" i="21"/>
  <c r="I18" i="21"/>
  <c r="F18" i="21"/>
  <c r="C18" i="21"/>
  <c r="X17" i="21"/>
  <c r="L17" i="21"/>
  <c r="I17" i="21"/>
  <c r="B17" i="21"/>
  <c r="AA16" i="21"/>
  <c r="X16" i="21"/>
  <c r="U16" i="21"/>
  <c r="R16" i="21"/>
  <c r="O16" i="21"/>
  <c r="L16" i="21"/>
  <c r="I16" i="21"/>
  <c r="F16" i="21"/>
  <c r="C16" i="21"/>
  <c r="X15" i="21"/>
  <c r="U15" i="21"/>
  <c r="L15" i="21"/>
  <c r="B15" i="21"/>
  <c r="AA14" i="21"/>
  <c r="X14" i="21"/>
  <c r="U14" i="21"/>
  <c r="R14" i="21"/>
  <c r="O14" i="21"/>
  <c r="L14" i="21"/>
  <c r="I14" i="21"/>
  <c r="F14" i="21"/>
  <c r="C14" i="21"/>
  <c r="AA13" i="21"/>
  <c r="U13" i="21"/>
  <c r="B13" i="21"/>
  <c r="R12" i="21"/>
  <c r="O12" i="21"/>
  <c r="L12" i="21"/>
  <c r="I12" i="21"/>
  <c r="F12" i="21"/>
  <c r="C12" i="21"/>
  <c r="B12" i="21"/>
  <c r="Z11" i="21"/>
  <c r="AA21" i="21" s="1"/>
  <c r="W11" i="21"/>
  <c r="X21" i="21" s="1"/>
  <c r="T11" i="21"/>
  <c r="U17" i="21" s="1"/>
  <c r="Q11" i="21"/>
  <c r="R13" i="21" s="1"/>
  <c r="N11" i="21"/>
  <c r="O19" i="21" s="1"/>
  <c r="K11" i="21"/>
  <c r="L19" i="21" s="1"/>
  <c r="H11" i="21"/>
  <c r="I15" i="21" s="1"/>
  <c r="E11" i="21"/>
  <c r="F21" i="21" s="1"/>
  <c r="B52" i="20"/>
  <c r="R52" i="20" s="1"/>
  <c r="R51" i="20"/>
  <c r="I51" i="20"/>
  <c r="B51" i="20"/>
  <c r="L50" i="20"/>
  <c r="I50" i="20"/>
  <c r="B50" i="20"/>
  <c r="R50" i="20" s="1"/>
  <c r="B49" i="20"/>
  <c r="R49" i="20" s="1"/>
  <c r="R48" i="20"/>
  <c r="O48" i="20"/>
  <c r="F48" i="20"/>
  <c r="B48" i="20"/>
  <c r="L48" i="20" s="1"/>
  <c r="R47" i="20"/>
  <c r="B47" i="20"/>
  <c r="O47" i="20" s="1"/>
  <c r="O46" i="20"/>
  <c r="B46" i="20"/>
  <c r="L46" i="20" s="1"/>
  <c r="R45" i="20"/>
  <c r="L45" i="20"/>
  <c r="I45" i="20"/>
  <c r="F45" i="20"/>
  <c r="B45" i="20"/>
  <c r="C45" i="20" s="1"/>
  <c r="R44" i="20"/>
  <c r="O44" i="20"/>
  <c r="I44" i="20"/>
  <c r="F44" i="20"/>
  <c r="B44" i="20"/>
  <c r="L44" i="20" s="1"/>
  <c r="O43" i="20"/>
  <c r="L43" i="20"/>
  <c r="F43" i="20"/>
  <c r="B43" i="20"/>
  <c r="C43" i="20" s="1"/>
  <c r="L42" i="20"/>
  <c r="I42" i="20"/>
  <c r="B42" i="20"/>
  <c r="R42" i="20" s="1"/>
  <c r="B41" i="20"/>
  <c r="R41" i="20" s="1"/>
  <c r="R40" i="20"/>
  <c r="O40" i="20"/>
  <c r="F40" i="20"/>
  <c r="B40" i="20"/>
  <c r="L40" i="20" s="1"/>
  <c r="R39" i="20"/>
  <c r="B39" i="20"/>
  <c r="O39" i="20" s="1"/>
  <c r="O38" i="20"/>
  <c r="B38" i="20"/>
  <c r="L38" i="20" s="1"/>
  <c r="R37" i="20"/>
  <c r="L37" i="20"/>
  <c r="I37" i="20"/>
  <c r="F37" i="20"/>
  <c r="B37" i="20"/>
  <c r="R36" i="20"/>
  <c r="I36" i="20"/>
  <c r="B36" i="20"/>
  <c r="F36" i="20" s="1"/>
  <c r="B35" i="20"/>
  <c r="R35" i="20" s="1"/>
  <c r="R34" i="20"/>
  <c r="O34" i="20"/>
  <c r="I34" i="20"/>
  <c r="F34" i="20"/>
  <c r="B34" i="20"/>
  <c r="L34" i="20" s="1"/>
  <c r="R33" i="20"/>
  <c r="B33" i="20"/>
  <c r="O33" i="20" s="1"/>
  <c r="O32" i="20"/>
  <c r="B32" i="20"/>
  <c r="L32" i="20" s="1"/>
  <c r="R31" i="20"/>
  <c r="L31" i="20"/>
  <c r="I31" i="20"/>
  <c r="B31" i="20"/>
  <c r="F31" i="20" s="1"/>
  <c r="R30" i="20"/>
  <c r="I30" i="20"/>
  <c r="B30" i="20"/>
  <c r="F30" i="20" s="1"/>
  <c r="B29" i="20"/>
  <c r="R29" i="20" s="1"/>
  <c r="R28" i="20"/>
  <c r="O28" i="20"/>
  <c r="I28" i="20"/>
  <c r="F28" i="20"/>
  <c r="B28" i="20"/>
  <c r="L28" i="20" s="1"/>
  <c r="R27" i="20"/>
  <c r="B27" i="20"/>
  <c r="O27" i="20" s="1"/>
  <c r="O26" i="20"/>
  <c r="B26" i="20"/>
  <c r="L26" i="20" s="1"/>
  <c r="R25" i="20"/>
  <c r="L25" i="20"/>
  <c r="I25" i="20"/>
  <c r="B25" i="20"/>
  <c r="F25" i="20" s="1"/>
  <c r="R24" i="20"/>
  <c r="O24" i="20"/>
  <c r="I24" i="20"/>
  <c r="F24" i="20"/>
  <c r="B24" i="20"/>
  <c r="L24" i="20" s="1"/>
  <c r="O23" i="20"/>
  <c r="L23" i="20"/>
  <c r="F23" i="20"/>
  <c r="B23" i="20"/>
  <c r="R23" i="20" s="1"/>
  <c r="L22" i="20"/>
  <c r="I22" i="20"/>
  <c r="B22" i="20"/>
  <c r="R22" i="20" s="1"/>
  <c r="B21" i="20"/>
  <c r="R21" i="20" s="1"/>
  <c r="R20" i="20"/>
  <c r="O20" i="20"/>
  <c r="I20" i="20"/>
  <c r="F20" i="20"/>
  <c r="B20" i="20"/>
  <c r="L20" i="20" s="1"/>
  <c r="R19" i="20"/>
  <c r="B19" i="20"/>
  <c r="O19" i="20" s="1"/>
  <c r="O18" i="20"/>
  <c r="B18" i="20"/>
  <c r="L18" i="20" s="1"/>
  <c r="R17" i="20"/>
  <c r="L17" i="20"/>
  <c r="I17" i="20"/>
  <c r="B17" i="20"/>
  <c r="F17" i="20" s="1"/>
  <c r="R16" i="20"/>
  <c r="O16" i="20"/>
  <c r="I16" i="20"/>
  <c r="F16" i="20"/>
  <c r="B16" i="20"/>
  <c r="L16" i="20" s="1"/>
  <c r="O15" i="20"/>
  <c r="L15" i="20"/>
  <c r="F15" i="20"/>
  <c r="B15" i="20"/>
  <c r="R15" i="20" s="1"/>
  <c r="L14" i="20"/>
  <c r="I14" i="20"/>
  <c r="B14" i="20"/>
  <c r="R14" i="20" s="1"/>
  <c r="B13" i="20"/>
  <c r="R13" i="20" s="1"/>
  <c r="R12" i="20"/>
  <c r="O12" i="20"/>
  <c r="L12" i="20"/>
  <c r="I12" i="20"/>
  <c r="F12" i="20"/>
  <c r="C12" i="20"/>
  <c r="B12" i="20"/>
  <c r="S11" i="20"/>
  <c r="Q11" i="20"/>
  <c r="R11" i="20" s="1"/>
  <c r="N11" i="20"/>
  <c r="O11" i="20" s="1"/>
  <c r="K11" i="20"/>
  <c r="H11" i="20"/>
  <c r="B11" i="20" s="1"/>
  <c r="E11" i="20"/>
  <c r="F11" i="20" s="1"/>
  <c r="F102" i="19"/>
  <c r="B102" i="19"/>
  <c r="R102" i="19" s="1"/>
  <c r="B101" i="19"/>
  <c r="O101" i="19" s="1"/>
  <c r="B100" i="19"/>
  <c r="L100" i="19" s="1"/>
  <c r="R99" i="19"/>
  <c r="O99" i="19"/>
  <c r="L99" i="19"/>
  <c r="B99" i="19"/>
  <c r="I99" i="19" s="1"/>
  <c r="R98" i="19"/>
  <c r="O98" i="19"/>
  <c r="L98" i="19"/>
  <c r="I98" i="19"/>
  <c r="B98" i="19"/>
  <c r="F98" i="19" s="1"/>
  <c r="R97" i="19"/>
  <c r="O97" i="19"/>
  <c r="L97" i="19"/>
  <c r="I97" i="19"/>
  <c r="F97" i="19"/>
  <c r="B97" i="19"/>
  <c r="Q96" i="19"/>
  <c r="R96" i="19" s="1"/>
  <c r="N96" i="19"/>
  <c r="O96" i="19" s="1"/>
  <c r="K96" i="19"/>
  <c r="L96" i="19" s="1"/>
  <c r="H96" i="19"/>
  <c r="I96" i="19" s="1"/>
  <c r="E96" i="19"/>
  <c r="F96" i="19" s="1"/>
  <c r="B96" i="19"/>
  <c r="R95" i="19"/>
  <c r="O95" i="19"/>
  <c r="L95" i="19"/>
  <c r="I95" i="19"/>
  <c r="F95" i="19"/>
  <c r="C95" i="19"/>
  <c r="B95" i="19"/>
  <c r="R94" i="19"/>
  <c r="L94" i="19"/>
  <c r="B94" i="19"/>
  <c r="I94" i="19" s="1"/>
  <c r="R93" i="19"/>
  <c r="O93" i="19"/>
  <c r="L93" i="19"/>
  <c r="I93" i="19"/>
  <c r="F93" i="19"/>
  <c r="C93" i="19"/>
  <c r="B93" i="19"/>
  <c r="O92" i="19"/>
  <c r="L92" i="19"/>
  <c r="F92" i="19"/>
  <c r="B92" i="19"/>
  <c r="O91" i="19"/>
  <c r="L91" i="19"/>
  <c r="I91" i="19"/>
  <c r="B91" i="19"/>
  <c r="R91" i="19" s="1"/>
  <c r="F90" i="19"/>
  <c r="B90" i="19"/>
  <c r="R90" i="19" s="1"/>
  <c r="I89" i="19"/>
  <c r="F89" i="19"/>
  <c r="B89" i="19"/>
  <c r="R89" i="19" s="1"/>
  <c r="B88" i="19"/>
  <c r="O88" i="19" s="1"/>
  <c r="O87" i="19"/>
  <c r="B87" i="19"/>
  <c r="L87" i="19" s="1"/>
  <c r="R86" i="19"/>
  <c r="L86" i="19"/>
  <c r="B86" i="19"/>
  <c r="I86" i="19" s="1"/>
  <c r="R85" i="19"/>
  <c r="O85" i="19"/>
  <c r="I85" i="19"/>
  <c r="B85" i="19"/>
  <c r="F85" i="19" s="1"/>
  <c r="R84" i="19"/>
  <c r="O84" i="19"/>
  <c r="L84" i="19"/>
  <c r="F84" i="19"/>
  <c r="B84" i="19"/>
  <c r="Q83" i="19"/>
  <c r="R83" i="19" s="1"/>
  <c r="N83" i="19"/>
  <c r="O83" i="19" s="1"/>
  <c r="K83" i="19"/>
  <c r="K82" i="19" s="1"/>
  <c r="H83" i="19"/>
  <c r="I83" i="19" s="1"/>
  <c r="E83" i="19"/>
  <c r="F83" i="19" s="1"/>
  <c r="B83" i="19"/>
  <c r="Q82" i="19"/>
  <c r="H82" i="19"/>
  <c r="E82" i="19"/>
  <c r="R81" i="19"/>
  <c r="O81" i="19"/>
  <c r="L81" i="19"/>
  <c r="I81" i="19"/>
  <c r="F81" i="19"/>
  <c r="C81" i="19"/>
  <c r="B81" i="19"/>
  <c r="F80" i="19"/>
  <c r="B80" i="19"/>
  <c r="I80" i="19" s="1"/>
  <c r="I79" i="19"/>
  <c r="F79" i="19"/>
  <c r="B79" i="19"/>
  <c r="R79" i="19" s="1"/>
  <c r="B78" i="19"/>
  <c r="O78" i="19" s="1"/>
  <c r="O77" i="19"/>
  <c r="B77" i="19"/>
  <c r="L77" i="19" s="1"/>
  <c r="Q76" i="19"/>
  <c r="N76" i="19"/>
  <c r="K76" i="19"/>
  <c r="H76" i="19"/>
  <c r="H75" i="19" s="1"/>
  <c r="E76" i="19"/>
  <c r="B76" i="19" s="1"/>
  <c r="Q75" i="19"/>
  <c r="N75" i="19"/>
  <c r="K75" i="19"/>
  <c r="E75" i="19"/>
  <c r="R74" i="19"/>
  <c r="O74" i="19"/>
  <c r="L74" i="19"/>
  <c r="I74" i="19"/>
  <c r="F74" i="19"/>
  <c r="C74" i="19"/>
  <c r="B74" i="19"/>
  <c r="R73" i="19"/>
  <c r="O73" i="19"/>
  <c r="I73" i="19"/>
  <c r="B73" i="19"/>
  <c r="F73" i="19" s="1"/>
  <c r="R72" i="19"/>
  <c r="O72" i="19"/>
  <c r="L72" i="19"/>
  <c r="I72" i="19"/>
  <c r="F72" i="19"/>
  <c r="C72" i="19"/>
  <c r="B72" i="19"/>
  <c r="L71" i="19"/>
  <c r="I71" i="19"/>
  <c r="B71" i="19"/>
  <c r="R71" i="19" s="1"/>
  <c r="R70" i="19"/>
  <c r="O70" i="19"/>
  <c r="L70" i="19"/>
  <c r="I70" i="19"/>
  <c r="F70" i="19"/>
  <c r="C70" i="19"/>
  <c r="B70" i="19"/>
  <c r="I69" i="19"/>
  <c r="F69" i="19"/>
  <c r="B69" i="19"/>
  <c r="R69" i="19" s="1"/>
  <c r="B68" i="19"/>
  <c r="O68" i="19" s="1"/>
  <c r="O67" i="19"/>
  <c r="B67" i="19"/>
  <c r="L67" i="19" s="1"/>
  <c r="R66" i="19"/>
  <c r="L66" i="19"/>
  <c r="B66" i="19"/>
  <c r="I66" i="19" s="1"/>
  <c r="R65" i="19"/>
  <c r="O65" i="19"/>
  <c r="I65" i="19"/>
  <c r="B65" i="19"/>
  <c r="F65" i="19" s="1"/>
  <c r="Q64" i="19"/>
  <c r="N64" i="19"/>
  <c r="K64" i="19"/>
  <c r="H64" i="19"/>
  <c r="E64" i="19"/>
  <c r="R63" i="19"/>
  <c r="O63" i="19"/>
  <c r="L63" i="19"/>
  <c r="I63" i="19"/>
  <c r="F63" i="19"/>
  <c r="C63" i="19"/>
  <c r="B63" i="19"/>
  <c r="O62" i="19"/>
  <c r="B62" i="19"/>
  <c r="L62" i="19" s="1"/>
  <c r="N61" i="19"/>
  <c r="K61" i="19"/>
  <c r="H61" i="19"/>
  <c r="R60" i="19"/>
  <c r="O60" i="19"/>
  <c r="L60" i="19"/>
  <c r="I60" i="19"/>
  <c r="F60" i="19"/>
  <c r="C60" i="19"/>
  <c r="B60" i="19"/>
  <c r="L59" i="19"/>
  <c r="F59" i="19"/>
  <c r="B59" i="19"/>
  <c r="R59" i="19" s="1"/>
  <c r="B58" i="19"/>
  <c r="O58" i="19" s="1"/>
  <c r="O57" i="19"/>
  <c r="B57" i="19"/>
  <c r="L57" i="19" s="1"/>
  <c r="R56" i="19"/>
  <c r="L56" i="19"/>
  <c r="I56" i="19"/>
  <c r="B56" i="19"/>
  <c r="F56" i="19" s="1"/>
  <c r="R55" i="19"/>
  <c r="O55" i="19"/>
  <c r="I55" i="19"/>
  <c r="B55" i="19"/>
  <c r="F55" i="19" s="1"/>
  <c r="Q54" i="19"/>
  <c r="N54" i="19"/>
  <c r="K54" i="19"/>
  <c r="H54" i="19"/>
  <c r="E54" i="19"/>
  <c r="R53" i="19"/>
  <c r="O53" i="19"/>
  <c r="L53" i="19"/>
  <c r="I53" i="19"/>
  <c r="F53" i="19"/>
  <c r="C53" i="19"/>
  <c r="B53" i="19"/>
  <c r="O52" i="19"/>
  <c r="B52" i="19"/>
  <c r="L52" i="19" s="1"/>
  <c r="R51" i="19"/>
  <c r="O51" i="19"/>
  <c r="L51" i="19"/>
  <c r="I51" i="19"/>
  <c r="F51" i="19"/>
  <c r="C51" i="19"/>
  <c r="B51" i="19"/>
  <c r="R50" i="19"/>
  <c r="O50" i="19"/>
  <c r="I50" i="19"/>
  <c r="B50" i="19"/>
  <c r="F50" i="19" s="1"/>
  <c r="R49" i="19"/>
  <c r="O49" i="19"/>
  <c r="L49" i="19"/>
  <c r="I49" i="19"/>
  <c r="F49" i="19"/>
  <c r="B49" i="19"/>
  <c r="L48" i="19"/>
  <c r="I48" i="19"/>
  <c r="B48" i="19"/>
  <c r="R48" i="19" s="1"/>
  <c r="F47" i="19"/>
  <c r="B47" i="19"/>
  <c r="R47" i="19" s="1"/>
  <c r="R46" i="19"/>
  <c r="L46" i="19"/>
  <c r="F46" i="19"/>
  <c r="B46" i="19"/>
  <c r="O46" i="19" s="1"/>
  <c r="B45" i="19"/>
  <c r="O45" i="19" s="1"/>
  <c r="O44" i="19"/>
  <c r="B44" i="19"/>
  <c r="L44" i="19" s="1"/>
  <c r="R43" i="19"/>
  <c r="L43" i="19"/>
  <c r="I43" i="19"/>
  <c r="B43" i="19"/>
  <c r="F43" i="19" s="1"/>
  <c r="Q42" i="19"/>
  <c r="N42" i="19"/>
  <c r="N35" i="19" s="1"/>
  <c r="K42" i="19"/>
  <c r="H42" i="19"/>
  <c r="E42" i="19"/>
  <c r="R41" i="19"/>
  <c r="O41" i="19"/>
  <c r="L41" i="19"/>
  <c r="I41" i="19"/>
  <c r="F41" i="19"/>
  <c r="C41" i="19"/>
  <c r="B41" i="19"/>
  <c r="B40" i="19"/>
  <c r="O40" i="19" s="1"/>
  <c r="O39" i="19"/>
  <c r="B39" i="19"/>
  <c r="L39" i="19" s="1"/>
  <c r="R38" i="19"/>
  <c r="L38" i="19"/>
  <c r="I38" i="19"/>
  <c r="B38" i="19"/>
  <c r="F38" i="19" s="1"/>
  <c r="R37" i="19"/>
  <c r="O37" i="19"/>
  <c r="I37" i="19"/>
  <c r="F37" i="19"/>
  <c r="B37" i="19"/>
  <c r="Q36" i="19"/>
  <c r="Q35" i="19" s="1"/>
  <c r="N36" i="19"/>
  <c r="K36" i="19"/>
  <c r="H36" i="19"/>
  <c r="E36" i="19"/>
  <c r="E35" i="19" s="1"/>
  <c r="K35" i="19"/>
  <c r="R34" i="19"/>
  <c r="O34" i="19"/>
  <c r="L34" i="19"/>
  <c r="I34" i="19"/>
  <c r="F34" i="19"/>
  <c r="C34" i="19"/>
  <c r="B34" i="19"/>
  <c r="L33" i="19"/>
  <c r="I33" i="19"/>
  <c r="B33" i="19"/>
  <c r="R33" i="19" s="1"/>
  <c r="F32" i="19"/>
  <c r="B32" i="19"/>
  <c r="R32" i="19" s="1"/>
  <c r="R31" i="19"/>
  <c r="L31" i="19"/>
  <c r="F31" i="19"/>
  <c r="B31" i="19"/>
  <c r="O31" i="19" s="1"/>
  <c r="B30" i="19"/>
  <c r="O30" i="19" s="1"/>
  <c r="O29" i="19"/>
  <c r="B29" i="19"/>
  <c r="L29" i="19" s="1"/>
  <c r="Q28" i="19"/>
  <c r="N28" i="19"/>
  <c r="K28" i="19"/>
  <c r="H28" i="19"/>
  <c r="B28" i="19" s="1"/>
  <c r="E28" i="19"/>
  <c r="Q27" i="19"/>
  <c r="N27" i="19"/>
  <c r="K27" i="19"/>
  <c r="E27" i="19"/>
  <c r="R26" i="19"/>
  <c r="O26" i="19"/>
  <c r="L26" i="19"/>
  <c r="I26" i="19"/>
  <c r="F26" i="19"/>
  <c r="C26" i="19"/>
  <c r="B26" i="19"/>
  <c r="R25" i="19"/>
  <c r="O25" i="19"/>
  <c r="I25" i="19"/>
  <c r="F25" i="19"/>
  <c r="B25" i="19"/>
  <c r="R24" i="19"/>
  <c r="O24" i="19"/>
  <c r="L24" i="19"/>
  <c r="I24" i="19"/>
  <c r="F24" i="19"/>
  <c r="B24" i="19"/>
  <c r="L23" i="19"/>
  <c r="I23" i="19"/>
  <c r="B23" i="19"/>
  <c r="R23" i="19" s="1"/>
  <c r="Q22" i="19"/>
  <c r="R22" i="19" s="1"/>
  <c r="N22" i="19"/>
  <c r="O22" i="19" s="1"/>
  <c r="L22" i="19"/>
  <c r="K22" i="19"/>
  <c r="I22" i="19"/>
  <c r="H22" i="19"/>
  <c r="E22" i="19"/>
  <c r="F22" i="19" s="1"/>
  <c r="B22" i="19"/>
  <c r="R21" i="19"/>
  <c r="O21" i="19"/>
  <c r="L21" i="19"/>
  <c r="I21" i="19"/>
  <c r="F21" i="19"/>
  <c r="C21" i="19"/>
  <c r="B21" i="19"/>
  <c r="R20" i="19"/>
  <c r="O20" i="19"/>
  <c r="I20" i="19"/>
  <c r="B20" i="19"/>
  <c r="F20" i="19" s="1"/>
  <c r="R19" i="19"/>
  <c r="O19" i="19"/>
  <c r="L19" i="19"/>
  <c r="I19" i="19"/>
  <c r="F19" i="19"/>
  <c r="B19" i="19"/>
  <c r="L18" i="19"/>
  <c r="I18" i="19"/>
  <c r="B18" i="19"/>
  <c r="R18" i="19" s="1"/>
  <c r="Q17" i="19"/>
  <c r="R17" i="19" s="1"/>
  <c r="N17" i="19"/>
  <c r="N16" i="19" s="1"/>
  <c r="L17" i="19"/>
  <c r="K17" i="19"/>
  <c r="I17" i="19"/>
  <c r="H17" i="19"/>
  <c r="E17" i="19"/>
  <c r="F17" i="19" s="1"/>
  <c r="B17" i="19"/>
  <c r="K16" i="19"/>
  <c r="H16" i="19"/>
  <c r="R15" i="19"/>
  <c r="O15" i="19"/>
  <c r="L15" i="19"/>
  <c r="I15" i="19"/>
  <c r="F15" i="19"/>
  <c r="C15" i="19"/>
  <c r="B15" i="19"/>
  <c r="K14" i="19"/>
  <c r="R13" i="19"/>
  <c r="O13" i="19"/>
  <c r="L13" i="19"/>
  <c r="I13" i="19"/>
  <c r="F13" i="19"/>
  <c r="B13" i="19"/>
  <c r="A1" i="19"/>
  <c r="B53" i="17"/>
  <c r="I53" i="17" s="1"/>
  <c r="I52" i="17"/>
  <c r="B52" i="17"/>
  <c r="F52" i="17" s="1"/>
  <c r="B51" i="17"/>
  <c r="I51" i="17" s="1"/>
  <c r="B50" i="17"/>
  <c r="I50" i="17" s="1"/>
  <c r="B49" i="17"/>
  <c r="I49" i="17" s="1"/>
  <c r="B48" i="17"/>
  <c r="I48" i="17" s="1"/>
  <c r="B47" i="17"/>
  <c r="I47" i="17" s="1"/>
  <c r="B46" i="17"/>
  <c r="I46" i="17" s="1"/>
  <c r="B45" i="17"/>
  <c r="I45" i="17" s="1"/>
  <c r="B44" i="17"/>
  <c r="I44" i="17" s="1"/>
  <c r="B43" i="17"/>
  <c r="I43" i="17" s="1"/>
  <c r="B42" i="17"/>
  <c r="I42" i="17" s="1"/>
  <c r="B41" i="17"/>
  <c r="I41" i="17" s="1"/>
  <c r="B40" i="17"/>
  <c r="I40" i="17" s="1"/>
  <c r="B39" i="17"/>
  <c r="I39" i="17" s="1"/>
  <c r="B38" i="17"/>
  <c r="I38" i="17" s="1"/>
  <c r="B37" i="17"/>
  <c r="I37" i="17" s="1"/>
  <c r="B36" i="17"/>
  <c r="I36" i="17" s="1"/>
  <c r="B35" i="17"/>
  <c r="I35" i="17" s="1"/>
  <c r="B34" i="17"/>
  <c r="I34" i="17" s="1"/>
  <c r="B33" i="17"/>
  <c r="I33" i="17" s="1"/>
  <c r="B32" i="17"/>
  <c r="I32" i="17" s="1"/>
  <c r="B31" i="17"/>
  <c r="I31" i="17" s="1"/>
  <c r="B30" i="17"/>
  <c r="I30" i="17" s="1"/>
  <c r="B29" i="17"/>
  <c r="I29" i="17" s="1"/>
  <c r="B28" i="17"/>
  <c r="I28" i="17" s="1"/>
  <c r="B27" i="17"/>
  <c r="I27" i="17" s="1"/>
  <c r="B26" i="17"/>
  <c r="I26" i="17" s="1"/>
  <c r="B25" i="17"/>
  <c r="I25" i="17" s="1"/>
  <c r="B24" i="17"/>
  <c r="I24" i="17" s="1"/>
  <c r="B23" i="17"/>
  <c r="I23" i="17" s="1"/>
  <c r="B22" i="17"/>
  <c r="I22" i="17" s="1"/>
  <c r="B21" i="17"/>
  <c r="I21" i="17" s="1"/>
  <c r="B20" i="17"/>
  <c r="I20" i="17" s="1"/>
  <c r="B19" i="17"/>
  <c r="I19" i="17" s="1"/>
  <c r="B18" i="17"/>
  <c r="I18" i="17" s="1"/>
  <c r="B17" i="17"/>
  <c r="I17" i="17" s="1"/>
  <c r="B16" i="17"/>
  <c r="I16" i="17" s="1"/>
  <c r="B15" i="17"/>
  <c r="I15" i="17" s="1"/>
  <c r="B14" i="17"/>
  <c r="I14" i="17" s="1"/>
  <c r="F13" i="17"/>
  <c r="H12" i="17"/>
  <c r="E12" i="17"/>
  <c r="B101" i="16"/>
  <c r="I101" i="16" s="1"/>
  <c r="I100" i="16"/>
  <c r="F100" i="16"/>
  <c r="B100" i="16"/>
  <c r="B99" i="16"/>
  <c r="I99" i="16" s="1"/>
  <c r="F98" i="16"/>
  <c r="B98" i="16"/>
  <c r="I98" i="16" s="1"/>
  <c r="B97" i="16"/>
  <c r="I97" i="16" s="1"/>
  <c r="F96" i="16"/>
  <c r="B96" i="16"/>
  <c r="I96" i="16" s="1"/>
  <c r="H95" i="16"/>
  <c r="I95" i="16" s="1"/>
  <c r="E95" i="16"/>
  <c r="F95" i="16" s="1"/>
  <c r="B95" i="16"/>
  <c r="I94" i="16"/>
  <c r="F94" i="16"/>
  <c r="B94" i="16"/>
  <c r="B93" i="16"/>
  <c r="I93" i="16" s="1"/>
  <c r="F92" i="16"/>
  <c r="B92" i="16"/>
  <c r="I91" i="16"/>
  <c r="F91" i="16"/>
  <c r="B91" i="16"/>
  <c r="I90" i="16"/>
  <c r="F90" i="16"/>
  <c r="B90" i="16"/>
  <c r="I89" i="16"/>
  <c r="F89" i="16"/>
  <c r="B89" i="16"/>
  <c r="I88" i="16"/>
  <c r="F88" i="16"/>
  <c r="B88" i="16"/>
  <c r="I87" i="16"/>
  <c r="B87" i="16"/>
  <c r="F87" i="16" s="1"/>
  <c r="B86" i="16"/>
  <c r="I86" i="16" s="1"/>
  <c r="I85" i="16"/>
  <c r="B85" i="16"/>
  <c r="F85" i="16" s="1"/>
  <c r="B84" i="16"/>
  <c r="I84" i="16" s="1"/>
  <c r="I83" i="16"/>
  <c r="B83" i="16"/>
  <c r="F83" i="16" s="1"/>
  <c r="H82" i="16"/>
  <c r="E82" i="16"/>
  <c r="E79" i="16" s="1"/>
  <c r="I81" i="16"/>
  <c r="F81" i="16"/>
  <c r="B81" i="16"/>
  <c r="B80" i="16"/>
  <c r="I80" i="16" s="1"/>
  <c r="H79" i="16"/>
  <c r="I78" i="16"/>
  <c r="F78" i="16"/>
  <c r="B78" i="16"/>
  <c r="I77" i="16"/>
  <c r="F77" i="16"/>
  <c r="B77" i="16"/>
  <c r="I76" i="16"/>
  <c r="F76" i="16"/>
  <c r="B76" i="16"/>
  <c r="I75" i="16"/>
  <c r="F75" i="16"/>
  <c r="B75" i="16"/>
  <c r="I74" i="16"/>
  <c r="F74" i="16"/>
  <c r="B74" i="16"/>
  <c r="I73" i="16"/>
  <c r="F73" i="16"/>
  <c r="B73" i="16"/>
  <c r="I72" i="16"/>
  <c r="F72" i="16"/>
  <c r="B72" i="16"/>
  <c r="I71" i="16"/>
  <c r="B71" i="16"/>
  <c r="F71" i="16" s="1"/>
  <c r="I70" i="16"/>
  <c r="F70" i="16"/>
  <c r="B70" i="16"/>
  <c r="I69" i="16"/>
  <c r="B69" i="16"/>
  <c r="F69" i="16" s="1"/>
  <c r="H68" i="16"/>
  <c r="H67" i="16" s="1"/>
  <c r="E68" i="16"/>
  <c r="B68" i="16" s="1"/>
  <c r="E67" i="16"/>
  <c r="I66" i="16"/>
  <c r="F66" i="16"/>
  <c r="B66" i="16"/>
  <c r="B65" i="16"/>
  <c r="F64" i="16"/>
  <c r="B64" i="16"/>
  <c r="B63" i="16"/>
  <c r="I63" i="16" s="1"/>
  <c r="F62" i="16"/>
  <c r="B62" i="16"/>
  <c r="H61" i="16"/>
  <c r="H60" i="16" s="1"/>
  <c r="E61" i="16"/>
  <c r="I59" i="16"/>
  <c r="F59" i="16"/>
  <c r="B59" i="16"/>
  <c r="B58" i="16"/>
  <c r="I58" i="16" s="1"/>
  <c r="I57" i="16"/>
  <c r="B57" i="16"/>
  <c r="F57" i="16" s="1"/>
  <c r="B56" i="16"/>
  <c r="I56" i="16" s="1"/>
  <c r="I55" i="16"/>
  <c r="B55" i="16"/>
  <c r="F55" i="16" s="1"/>
  <c r="B54" i="16"/>
  <c r="I54" i="16" s="1"/>
  <c r="H53" i="16"/>
  <c r="E53" i="16"/>
  <c r="B53" i="16" s="1"/>
  <c r="I52" i="16"/>
  <c r="F52" i="16"/>
  <c r="B52" i="16"/>
  <c r="I51" i="16"/>
  <c r="F51" i="16"/>
  <c r="B51" i="16"/>
  <c r="I50" i="16"/>
  <c r="F50" i="16"/>
  <c r="B50" i="16"/>
  <c r="I49" i="16"/>
  <c r="F49" i="16"/>
  <c r="B49" i="16"/>
  <c r="B48" i="16"/>
  <c r="I48" i="16" s="1"/>
  <c r="I47" i="16"/>
  <c r="F47" i="16"/>
  <c r="B47" i="16"/>
  <c r="B46" i="16"/>
  <c r="I46" i="16" s="1"/>
  <c r="I45" i="16"/>
  <c r="F45" i="16"/>
  <c r="B45" i="16"/>
  <c r="B44" i="16"/>
  <c r="I44" i="16" s="1"/>
  <c r="I43" i="16"/>
  <c r="F43" i="16"/>
  <c r="B43" i="16"/>
  <c r="B42" i="16"/>
  <c r="I42" i="16" s="1"/>
  <c r="I41" i="16"/>
  <c r="H41" i="16"/>
  <c r="F41" i="16"/>
  <c r="E41" i="16"/>
  <c r="B41" i="16"/>
  <c r="I40" i="16"/>
  <c r="F40" i="16"/>
  <c r="B40" i="16"/>
  <c r="F39" i="16"/>
  <c r="B39" i="16"/>
  <c r="B38" i="16"/>
  <c r="I37" i="16"/>
  <c r="F37" i="16"/>
  <c r="B37" i="16"/>
  <c r="B36" i="16"/>
  <c r="I36" i="16" s="1"/>
  <c r="H35" i="16"/>
  <c r="B35" i="16" s="1"/>
  <c r="E35" i="16"/>
  <c r="H34" i="16"/>
  <c r="E34" i="16"/>
  <c r="B34" i="16" s="1"/>
  <c r="I33" i="16"/>
  <c r="F33" i="16"/>
  <c r="B33" i="16"/>
  <c r="I32" i="16"/>
  <c r="F32" i="16"/>
  <c r="B32" i="16"/>
  <c r="B31" i="16"/>
  <c r="I31" i="16" s="1"/>
  <c r="I30" i="16"/>
  <c r="F30" i="16"/>
  <c r="B30" i="16"/>
  <c r="B29" i="16"/>
  <c r="I29" i="16" s="1"/>
  <c r="I28" i="16"/>
  <c r="F28" i="16"/>
  <c r="B28" i="16"/>
  <c r="H27" i="16"/>
  <c r="H26" i="16" s="1"/>
  <c r="E27" i="16"/>
  <c r="E26" i="16" s="1"/>
  <c r="I25" i="16"/>
  <c r="F25" i="16"/>
  <c r="B25" i="16"/>
  <c r="B24" i="16"/>
  <c r="I24" i="16" s="1"/>
  <c r="F23" i="16"/>
  <c r="B23" i="16"/>
  <c r="I23" i="16" s="1"/>
  <c r="B22" i="16"/>
  <c r="I22" i="16" s="1"/>
  <c r="H21" i="16"/>
  <c r="I21" i="16" s="1"/>
  <c r="E21" i="16"/>
  <c r="B21" i="16" s="1"/>
  <c r="I20" i="16"/>
  <c r="F20" i="16"/>
  <c r="B20" i="16"/>
  <c r="I19" i="16"/>
  <c r="F19" i="16"/>
  <c r="B19" i="16"/>
  <c r="B18" i="16"/>
  <c r="I18" i="16" s="1"/>
  <c r="I17" i="16"/>
  <c r="F17" i="16"/>
  <c r="B17" i="16"/>
  <c r="H16" i="16"/>
  <c r="H15" i="16" s="1"/>
  <c r="E16" i="16"/>
  <c r="E15" i="16" s="1"/>
  <c r="I14" i="16"/>
  <c r="F14" i="16"/>
  <c r="B14" i="16"/>
  <c r="I12" i="16"/>
  <c r="F12" i="16"/>
  <c r="B12" i="16"/>
  <c r="B52" i="14"/>
  <c r="I52" i="14" s="1"/>
  <c r="B51" i="14"/>
  <c r="I51" i="14" s="1"/>
  <c r="B50" i="14"/>
  <c r="I50" i="14" s="1"/>
  <c r="B49" i="14"/>
  <c r="I49" i="14" s="1"/>
  <c r="B48" i="14"/>
  <c r="I48" i="14" s="1"/>
  <c r="B47" i="14"/>
  <c r="I47" i="14" s="1"/>
  <c r="B46" i="14"/>
  <c r="I46" i="14" s="1"/>
  <c r="B45" i="14"/>
  <c r="I45" i="14" s="1"/>
  <c r="B44" i="14"/>
  <c r="I44" i="14" s="1"/>
  <c r="B43" i="14"/>
  <c r="I43" i="14" s="1"/>
  <c r="B42" i="14"/>
  <c r="I42" i="14" s="1"/>
  <c r="B41" i="14"/>
  <c r="I41" i="14" s="1"/>
  <c r="B40" i="14"/>
  <c r="I40" i="14" s="1"/>
  <c r="B39" i="14"/>
  <c r="I39" i="14" s="1"/>
  <c r="B38" i="14"/>
  <c r="I38" i="14" s="1"/>
  <c r="B37" i="14"/>
  <c r="I37" i="14" s="1"/>
  <c r="B36" i="14"/>
  <c r="I36" i="14" s="1"/>
  <c r="B35" i="14"/>
  <c r="I35" i="14" s="1"/>
  <c r="B34" i="14"/>
  <c r="I34" i="14" s="1"/>
  <c r="B33" i="14"/>
  <c r="I33" i="14" s="1"/>
  <c r="B32" i="14"/>
  <c r="I32" i="14" s="1"/>
  <c r="B31" i="14"/>
  <c r="I31" i="14" s="1"/>
  <c r="B30" i="14"/>
  <c r="I30" i="14" s="1"/>
  <c r="B29" i="14"/>
  <c r="I29" i="14" s="1"/>
  <c r="B28" i="14"/>
  <c r="I28" i="14" s="1"/>
  <c r="B27" i="14"/>
  <c r="I27" i="14" s="1"/>
  <c r="B26" i="14"/>
  <c r="I26" i="14" s="1"/>
  <c r="B25" i="14"/>
  <c r="I25" i="14" s="1"/>
  <c r="B24" i="14"/>
  <c r="I24" i="14" s="1"/>
  <c r="B23" i="14"/>
  <c r="I23" i="14" s="1"/>
  <c r="B22" i="14"/>
  <c r="I22" i="14" s="1"/>
  <c r="B21" i="14"/>
  <c r="I21" i="14" s="1"/>
  <c r="B20" i="14"/>
  <c r="I20" i="14" s="1"/>
  <c r="B19" i="14"/>
  <c r="I19" i="14" s="1"/>
  <c r="B18" i="14"/>
  <c r="I18" i="14" s="1"/>
  <c r="B17" i="14"/>
  <c r="I17" i="14" s="1"/>
  <c r="B16" i="14"/>
  <c r="I16" i="14" s="1"/>
  <c r="B15" i="14"/>
  <c r="I15" i="14" s="1"/>
  <c r="B14" i="14"/>
  <c r="I14" i="14" s="1"/>
  <c r="B13" i="14"/>
  <c r="I13" i="14" s="1"/>
  <c r="I12" i="14"/>
  <c r="B12" i="14"/>
  <c r="H11" i="14"/>
  <c r="I11" i="14" s="1"/>
  <c r="E11" i="14"/>
  <c r="B11" i="14"/>
  <c r="F52" i="14" s="1"/>
  <c r="B101" i="13"/>
  <c r="L101" i="13" s="1"/>
  <c r="L100" i="13"/>
  <c r="I100" i="13"/>
  <c r="F100" i="13"/>
  <c r="B100" i="13"/>
  <c r="I99" i="13"/>
  <c r="F99" i="13"/>
  <c r="B99" i="13"/>
  <c r="L99" i="13" s="1"/>
  <c r="L98" i="13"/>
  <c r="B98" i="13"/>
  <c r="I98" i="13" s="1"/>
  <c r="L97" i="13"/>
  <c r="I97" i="13"/>
  <c r="F97" i="13"/>
  <c r="B97" i="13"/>
  <c r="F96" i="13"/>
  <c r="B96" i="13"/>
  <c r="L96" i="13" s="1"/>
  <c r="K95" i="13"/>
  <c r="H95" i="13"/>
  <c r="E95" i="13"/>
  <c r="L94" i="13"/>
  <c r="I94" i="13"/>
  <c r="F94" i="13"/>
  <c r="C94" i="13"/>
  <c r="B94" i="13"/>
  <c r="B93" i="13"/>
  <c r="L93" i="13" s="1"/>
  <c r="L92" i="13"/>
  <c r="I92" i="13"/>
  <c r="F92" i="13"/>
  <c r="C92" i="13"/>
  <c r="B92" i="13"/>
  <c r="I91" i="13"/>
  <c r="F91" i="13"/>
  <c r="B91" i="13"/>
  <c r="F90" i="13"/>
  <c r="B90" i="13"/>
  <c r="I90" i="13" s="1"/>
  <c r="L89" i="13"/>
  <c r="B89" i="13"/>
  <c r="I89" i="13" s="1"/>
  <c r="L88" i="13"/>
  <c r="F88" i="13"/>
  <c r="B88" i="13"/>
  <c r="I88" i="13" s="1"/>
  <c r="L87" i="13"/>
  <c r="I87" i="13"/>
  <c r="F87" i="13"/>
  <c r="B87" i="13"/>
  <c r="L86" i="13"/>
  <c r="I86" i="13"/>
  <c r="B86" i="13"/>
  <c r="F86" i="13" s="1"/>
  <c r="B85" i="13"/>
  <c r="L85" i="13" s="1"/>
  <c r="B84" i="13"/>
  <c r="L84" i="13" s="1"/>
  <c r="I83" i="13"/>
  <c r="F83" i="13"/>
  <c r="B83" i="13"/>
  <c r="K82" i="13"/>
  <c r="L82" i="13" s="1"/>
  <c r="H82" i="13"/>
  <c r="E82" i="13"/>
  <c r="B82" i="13" s="1"/>
  <c r="K81" i="13"/>
  <c r="H81" i="13"/>
  <c r="L80" i="13"/>
  <c r="I80" i="13"/>
  <c r="F80" i="13"/>
  <c r="C80" i="13"/>
  <c r="B80" i="13"/>
  <c r="L79" i="13"/>
  <c r="B79" i="13"/>
  <c r="I79" i="13" s="1"/>
  <c r="L78" i="13"/>
  <c r="I78" i="13"/>
  <c r="F78" i="13"/>
  <c r="B78" i="13"/>
  <c r="F77" i="13"/>
  <c r="B77" i="13"/>
  <c r="L77" i="13" s="1"/>
  <c r="L76" i="13"/>
  <c r="I76" i="13"/>
  <c r="B76" i="13"/>
  <c r="F76" i="13" s="1"/>
  <c r="K75" i="13"/>
  <c r="H75" i="13"/>
  <c r="E75" i="13"/>
  <c r="B75" i="13" s="1"/>
  <c r="K74" i="13"/>
  <c r="L74" i="13" s="1"/>
  <c r="H74" i="13"/>
  <c r="E74" i="13"/>
  <c r="B74" i="13" s="1"/>
  <c r="L73" i="13"/>
  <c r="I73" i="13"/>
  <c r="F73" i="13"/>
  <c r="C73" i="13"/>
  <c r="B73" i="13"/>
  <c r="B72" i="13"/>
  <c r="L72" i="13" s="1"/>
  <c r="L71" i="13"/>
  <c r="I71" i="13"/>
  <c r="F71" i="13"/>
  <c r="C71" i="13"/>
  <c r="B71" i="13"/>
  <c r="F70" i="13"/>
  <c r="B70" i="13"/>
  <c r="I70" i="13" s="1"/>
  <c r="L69" i="13"/>
  <c r="I69" i="13"/>
  <c r="F69" i="13"/>
  <c r="C69" i="13"/>
  <c r="B69" i="13"/>
  <c r="L68" i="13"/>
  <c r="F68" i="13"/>
  <c r="B68" i="13"/>
  <c r="I68" i="13" s="1"/>
  <c r="B67" i="13"/>
  <c r="L67" i="13" s="1"/>
  <c r="I66" i="13"/>
  <c r="F66" i="13"/>
  <c r="B66" i="13"/>
  <c r="F65" i="13"/>
  <c r="B65" i="13"/>
  <c r="I65" i="13" s="1"/>
  <c r="L64" i="13"/>
  <c r="B64" i="13"/>
  <c r="I64" i="13" s="1"/>
  <c r="K63" i="13"/>
  <c r="H63" i="13"/>
  <c r="H60" i="13" s="1"/>
  <c r="E63" i="13"/>
  <c r="L62" i="13"/>
  <c r="I62" i="13"/>
  <c r="F62" i="13"/>
  <c r="C62" i="13"/>
  <c r="B62" i="13"/>
  <c r="F61" i="13"/>
  <c r="B61" i="13"/>
  <c r="L61" i="13" s="1"/>
  <c r="K60" i="13"/>
  <c r="E60" i="13"/>
  <c r="L59" i="13"/>
  <c r="I59" i="13"/>
  <c r="F59" i="13"/>
  <c r="C59" i="13"/>
  <c r="B59" i="13"/>
  <c r="B58" i="13"/>
  <c r="I58" i="13" s="1"/>
  <c r="B57" i="13"/>
  <c r="L57" i="13" s="1"/>
  <c r="I56" i="13"/>
  <c r="F56" i="13"/>
  <c r="B56" i="13"/>
  <c r="F55" i="13"/>
  <c r="B55" i="13"/>
  <c r="L55" i="13" s="1"/>
  <c r="L54" i="13"/>
  <c r="B54" i="13"/>
  <c r="I54" i="13" s="1"/>
  <c r="K53" i="13"/>
  <c r="H53" i="13"/>
  <c r="B53" i="13" s="1"/>
  <c r="E53" i="13"/>
  <c r="L52" i="13"/>
  <c r="I52" i="13"/>
  <c r="F52" i="13"/>
  <c r="C52" i="13"/>
  <c r="B52" i="13"/>
  <c r="F51" i="13"/>
  <c r="B51" i="13"/>
  <c r="L51" i="13" s="1"/>
  <c r="L50" i="13"/>
  <c r="I50" i="13"/>
  <c r="F50" i="13"/>
  <c r="C50" i="13"/>
  <c r="B50" i="13"/>
  <c r="B49" i="13"/>
  <c r="L49" i="13" s="1"/>
  <c r="B48" i="13"/>
  <c r="L48" i="13" s="1"/>
  <c r="I47" i="13"/>
  <c r="F47" i="13"/>
  <c r="B47" i="13"/>
  <c r="L47" i="13" s="1"/>
  <c r="F46" i="13"/>
  <c r="B46" i="13"/>
  <c r="I46" i="13" s="1"/>
  <c r="L45" i="13"/>
  <c r="B45" i="13"/>
  <c r="I45" i="13" s="1"/>
  <c r="L44" i="13"/>
  <c r="F44" i="13"/>
  <c r="B44" i="13"/>
  <c r="I44" i="13" s="1"/>
  <c r="I43" i="13"/>
  <c r="F43" i="13"/>
  <c r="B43" i="13"/>
  <c r="L43" i="13" s="1"/>
  <c r="L42" i="13"/>
  <c r="I42" i="13"/>
  <c r="B42" i="13"/>
  <c r="F42" i="13" s="1"/>
  <c r="K41" i="13"/>
  <c r="L41" i="13" s="1"/>
  <c r="H41" i="13"/>
  <c r="B41" i="13" s="1"/>
  <c r="E41" i="13"/>
  <c r="L40" i="13"/>
  <c r="I40" i="13"/>
  <c r="F40" i="13"/>
  <c r="C40" i="13"/>
  <c r="B40" i="13"/>
  <c r="B39" i="13"/>
  <c r="L39" i="13" s="1"/>
  <c r="I38" i="13"/>
  <c r="F38" i="13"/>
  <c r="B38" i="13"/>
  <c r="F37" i="13"/>
  <c r="B37" i="13"/>
  <c r="I37" i="13" s="1"/>
  <c r="L36" i="13"/>
  <c r="B36" i="13"/>
  <c r="I36" i="13" s="1"/>
  <c r="K35" i="13"/>
  <c r="H35" i="13"/>
  <c r="B35" i="13" s="1"/>
  <c r="E35" i="13"/>
  <c r="H34" i="13"/>
  <c r="E34" i="13"/>
  <c r="L33" i="13"/>
  <c r="I33" i="13"/>
  <c r="F33" i="13"/>
  <c r="C33" i="13"/>
  <c r="B33" i="13"/>
  <c r="F32" i="13"/>
  <c r="B32" i="13"/>
  <c r="L32" i="13" s="1"/>
  <c r="L31" i="13"/>
  <c r="I31" i="13"/>
  <c r="F31" i="13"/>
  <c r="B31" i="13"/>
  <c r="B30" i="13"/>
  <c r="L30" i="13" s="1"/>
  <c r="B29" i="13"/>
  <c r="L29" i="13" s="1"/>
  <c r="I28" i="13"/>
  <c r="F28" i="13"/>
  <c r="B28" i="13"/>
  <c r="K27" i="13"/>
  <c r="K26" i="13" s="1"/>
  <c r="H27" i="13"/>
  <c r="E27" i="13"/>
  <c r="B27" i="13" s="1"/>
  <c r="H26" i="13"/>
  <c r="L25" i="13"/>
  <c r="I25" i="13"/>
  <c r="F25" i="13"/>
  <c r="C25" i="13"/>
  <c r="B25" i="13"/>
  <c r="L24" i="13"/>
  <c r="B24" i="13"/>
  <c r="I24" i="13" s="1"/>
  <c r="L23" i="13"/>
  <c r="F23" i="13"/>
  <c r="B23" i="13"/>
  <c r="I23" i="13" s="1"/>
  <c r="F22" i="13"/>
  <c r="B22" i="13"/>
  <c r="L22" i="13" s="1"/>
  <c r="K21" i="13"/>
  <c r="K15" i="13" s="1"/>
  <c r="H21" i="13"/>
  <c r="E21" i="13"/>
  <c r="L20" i="13"/>
  <c r="I20" i="13"/>
  <c r="F20" i="13"/>
  <c r="C20" i="13"/>
  <c r="B20" i="13"/>
  <c r="B19" i="13"/>
  <c r="L19" i="13" s="1"/>
  <c r="B18" i="13"/>
  <c r="L18" i="13" s="1"/>
  <c r="I17" i="13"/>
  <c r="F17" i="13"/>
  <c r="B17" i="13"/>
  <c r="K16" i="13"/>
  <c r="H16" i="13"/>
  <c r="E16" i="13"/>
  <c r="B16" i="13" s="1"/>
  <c r="H15" i="13"/>
  <c r="L14" i="13"/>
  <c r="I14" i="13"/>
  <c r="F14" i="13"/>
  <c r="C14" i="13"/>
  <c r="B14" i="13"/>
  <c r="L12" i="13"/>
  <c r="I12" i="13"/>
  <c r="F12" i="13"/>
  <c r="B12" i="13"/>
  <c r="B52" i="11"/>
  <c r="L52" i="11" s="1"/>
  <c r="B51" i="11"/>
  <c r="L51" i="11" s="1"/>
  <c r="B50" i="11"/>
  <c r="L50" i="11" s="1"/>
  <c r="L49" i="11"/>
  <c r="I49" i="11"/>
  <c r="F49" i="11"/>
  <c r="B49" i="11"/>
  <c r="C49" i="11" s="1"/>
  <c r="B48" i="11"/>
  <c r="L48" i="11" s="1"/>
  <c r="L47" i="11"/>
  <c r="B47" i="11"/>
  <c r="I47" i="11" s="1"/>
  <c r="L46" i="11"/>
  <c r="I46" i="11"/>
  <c r="F46" i="11"/>
  <c r="C46" i="11"/>
  <c r="B46" i="11"/>
  <c r="B45" i="11"/>
  <c r="L45" i="11" s="1"/>
  <c r="L44" i="11"/>
  <c r="I44" i="11"/>
  <c r="B44" i="11"/>
  <c r="F44" i="11" s="1"/>
  <c r="B43" i="11"/>
  <c r="C43" i="11" s="1"/>
  <c r="B42" i="11"/>
  <c r="L42" i="11" s="1"/>
  <c r="L41" i="11"/>
  <c r="I41" i="11"/>
  <c r="F41" i="11"/>
  <c r="B41" i="11"/>
  <c r="C41" i="11" s="1"/>
  <c r="B40" i="11"/>
  <c r="L40" i="11" s="1"/>
  <c r="L39" i="11"/>
  <c r="B39" i="11"/>
  <c r="I39" i="11" s="1"/>
  <c r="L38" i="11"/>
  <c r="I38" i="11"/>
  <c r="F38" i="11"/>
  <c r="C38" i="11"/>
  <c r="B38" i="11"/>
  <c r="B37" i="11"/>
  <c r="L37" i="11" s="1"/>
  <c r="L36" i="11"/>
  <c r="I36" i="11"/>
  <c r="B36" i="11"/>
  <c r="F36" i="11" s="1"/>
  <c r="B35" i="11"/>
  <c r="C35" i="11" s="1"/>
  <c r="B34" i="11"/>
  <c r="L34" i="11" s="1"/>
  <c r="I33" i="11"/>
  <c r="F33" i="11"/>
  <c r="C33" i="11"/>
  <c r="B33" i="11"/>
  <c r="B32" i="11"/>
  <c r="L32" i="11" s="1"/>
  <c r="L31" i="11"/>
  <c r="I31" i="11"/>
  <c r="B31" i="11"/>
  <c r="F31" i="11" s="1"/>
  <c r="B30" i="11"/>
  <c r="I30" i="11" s="1"/>
  <c r="L29" i="11"/>
  <c r="B29" i="11"/>
  <c r="I29" i="11" s="1"/>
  <c r="L28" i="11"/>
  <c r="I28" i="11"/>
  <c r="F28" i="11"/>
  <c r="C28" i="11"/>
  <c r="B28" i="11"/>
  <c r="B27" i="11"/>
  <c r="L27" i="11" s="1"/>
  <c r="L26" i="11"/>
  <c r="I26" i="11"/>
  <c r="B26" i="11"/>
  <c r="F26" i="11" s="1"/>
  <c r="B25" i="11"/>
  <c r="C25" i="11" s="1"/>
  <c r="B24" i="11"/>
  <c r="L24" i="11" s="1"/>
  <c r="L23" i="11"/>
  <c r="I23" i="11"/>
  <c r="F23" i="11"/>
  <c r="B23" i="11"/>
  <c r="C23" i="11" s="1"/>
  <c r="B22" i="11"/>
  <c r="C22" i="11" s="1"/>
  <c r="L21" i="11"/>
  <c r="B21" i="11"/>
  <c r="I21" i="11" s="1"/>
  <c r="L20" i="11"/>
  <c r="I20" i="11"/>
  <c r="F20" i="11"/>
  <c r="C20" i="11"/>
  <c r="B20" i="11"/>
  <c r="B19" i="11"/>
  <c r="L19" i="11" s="1"/>
  <c r="L18" i="11"/>
  <c r="I18" i="11"/>
  <c r="B18" i="11"/>
  <c r="F18" i="11" s="1"/>
  <c r="B17" i="11"/>
  <c r="C17" i="11" s="1"/>
  <c r="B16" i="11"/>
  <c r="L16" i="11" s="1"/>
  <c r="L15" i="11"/>
  <c r="I15" i="11"/>
  <c r="F15" i="11"/>
  <c r="B15" i="11"/>
  <c r="C15" i="11" s="1"/>
  <c r="B14" i="11"/>
  <c r="L14" i="11" s="1"/>
  <c r="L13" i="11"/>
  <c r="B13" i="11"/>
  <c r="I13" i="11" s="1"/>
  <c r="I12" i="11"/>
  <c r="F12" i="11"/>
  <c r="B12" i="11"/>
  <c r="L11" i="11"/>
  <c r="K11" i="11"/>
  <c r="H11" i="11"/>
  <c r="I11" i="11" s="1"/>
  <c r="E11" i="11"/>
  <c r="B11" i="11"/>
  <c r="C44" i="11" s="1"/>
  <c r="B102" i="10"/>
  <c r="B101" i="10"/>
  <c r="L101" i="10" s="1"/>
  <c r="L100" i="10"/>
  <c r="I100" i="10"/>
  <c r="B100" i="10"/>
  <c r="F100" i="10" s="1"/>
  <c r="F99" i="10"/>
  <c r="B99" i="10"/>
  <c r="I99" i="10" s="1"/>
  <c r="B98" i="10"/>
  <c r="L98" i="10" s="1"/>
  <c r="L97" i="10"/>
  <c r="I97" i="10"/>
  <c r="F97" i="10"/>
  <c r="B97" i="10"/>
  <c r="F96" i="10"/>
  <c r="B96" i="10"/>
  <c r="L96" i="10" s="1"/>
  <c r="K95" i="10"/>
  <c r="H95" i="10"/>
  <c r="E95" i="10"/>
  <c r="L94" i="10"/>
  <c r="I94" i="10"/>
  <c r="F94" i="10"/>
  <c r="C94" i="10"/>
  <c r="B94" i="10"/>
  <c r="L93" i="10"/>
  <c r="I93" i="10"/>
  <c r="F93" i="10"/>
  <c r="B93" i="10"/>
  <c r="L92" i="10"/>
  <c r="I92" i="10"/>
  <c r="F92" i="10"/>
  <c r="C92" i="10"/>
  <c r="B92" i="10"/>
  <c r="L91" i="10"/>
  <c r="I91" i="10"/>
  <c r="B91" i="10"/>
  <c r="F91" i="10" s="1"/>
  <c r="F90" i="10"/>
  <c r="B90" i="10"/>
  <c r="I90" i="10" s="1"/>
  <c r="B89" i="10"/>
  <c r="L89" i="10" s="1"/>
  <c r="L88" i="10"/>
  <c r="I88" i="10"/>
  <c r="F88" i="10"/>
  <c r="B88" i="10"/>
  <c r="F87" i="10"/>
  <c r="B87" i="10"/>
  <c r="L87" i="10" s="1"/>
  <c r="L86" i="10"/>
  <c r="I86" i="10"/>
  <c r="B86" i="10"/>
  <c r="F86" i="10" s="1"/>
  <c r="L85" i="10"/>
  <c r="I85" i="10"/>
  <c r="F85" i="10"/>
  <c r="B85" i="10"/>
  <c r="B84" i="10"/>
  <c r="L83" i="10"/>
  <c r="I83" i="10"/>
  <c r="F83" i="10"/>
  <c r="B83" i="10"/>
  <c r="K82" i="10"/>
  <c r="L82" i="10" s="1"/>
  <c r="H82" i="10"/>
  <c r="E82" i="10"/>
  <c r="B82" i="10" s="1"/>
  <c r="K81" i="10"/>
  <c r="H81" i="10"/>
  <c r="E81" i="10"/>
  <c r="B81" i="10" s="1"/>
  <c r="I80" i="10"/>
  <c r="F80" i="10"/>
  <c r="L79" i="10"/>
  <c r="I79" i="10"/>
  <c r="F79" i="10"/>
  <c r="B79" i="10"/>
  <c r="F78" i="10"/>
  <c r="B78" i="10"/>
  <c r="L78" i="10" s="1"/>
  <c r="L77" i="10"/>
  <c r="I77" i="10"/>
  <c r="B77" i="10"/>
  <c r="F77" i="10" s="1"/>
  <c r="L76" i="10"/>
  <c r="I76" i="10"/>
  <c r="F76" i="10"/>
  <c r="B76" i="10"/>
  <c r="K75" i="10"/>
  <c r="L75" i="10" s="1"/>
  <c r="H75" i="10"/>
  <c r="H74" i="10" s="1"/>
  <c r="E75" i="10"/>
  <c r="B75" i="10" s="1"/>
  <c r="K74" i="10"/>
  <c r="E74" i="10"/>
  <c r="L73" i="10"/>
  <c r="I73" i="10"/>
  <c r="F73" i="10"/>
  <c r="C73" i="10"/>
  <c r="B73" i="10"/>
  <c r="L72" i="10"/>
  <c r="I72" i="10"/>
  <c r="B72" i="10"/>
  <c r="F72" i="10" s="1"/>
  <c r="L71" i="10"/>
  <c r="I71" i="10"/>
  <c r="F71" i="10"/>
  <c r="C71" i="10"/>
  <c r="B71" i="10"/>
  <c r="B70" i="10"/>
  <c r="L70" i="10" s="1"/>
  <c r="I69" i="10"/>
  <c r="F69" i="10"/>
  <c r="B69" i="10"/>
  <c r="B68" i="10"/>
  <c r="L68" i="10" s="1"/>
  <c r="L67" i="10"/>
  <c r="I67" i="10"/>
  <c r="F67" i="10"/>
  <c r="B67" i="10"/>
  <c r="F66" i="10"/>
  <c r="B66" i="10"/>
  <c r="L66" i="10" s="1"/>
  <c r="L65" i="10"/>
  <c r="B65" i="10"/>
  <c r="I65" i="10" s="1"/>
  <c r="L64" i="10"/>
  <c r="I64" i="10"/>
  <c r="F64" i="10"/>
  <c r="B64" i="10"/>
  <c r="K63" i="10"/>
  <c r="L63" i="10" s="1"/>
  <c r="H63" i="10"/>
  <c r="H60" i="10" s="1"/>
  <c r="E63" i="10"/>
  <c r="B63" i="10" s="1"/>
  <c r="I62" i="10"/>
  <c r="F62" i="10"/>
  <c r="B62" i="10"/>
  <c r="L61" i="10"/>
  <c r="I61" i="10"/>
  <c r="F61" i="10"/>
  <c r="B61" i="10"/>
  <c r="K60" i="10"/>
  <c r="E60" i="10"/>
  <c r="B60" i="10" s="1"/>
  <c r="L59" i="10"/>
  <c r="I59" i="10"/>
  <c r="F59" i="10"/>
  <c r="C59" i="10"/>
  <c r="B59" i="10"/>
  <c r="L58" i="10"/>
  <c r="I58" i="10"/>
  <c r="B58" i="10"/>
  <c r="F58" i="10" s="1"/>
  <c r="F57" i="10"/>
  <c r="B57" i="10"/>
  <c r="I57" i="10" s="1"/>
  <c r="B56" i="10"/>
  <c r="L56" i="10" s="1"/>
  <c r="L55" i="10"/>
  <c r="I55" i="10"/>
  <c r="F55" i="10"/>
  <c r="B55" i="10"/>
  <c r="F54" i="10"/>
  <c r="B54" i="10"/>
  <c r="L54" i="10" s="1"/>
  <c r="K53" i="10"/>
  <c r="H53" i="10"/>
  <c r="E53" i="10"/>
  <c r="L52" i="10"/>
  <c r="I52" i="10"/>
  <c r="F52" i="10"/>
  <c r="C52" i="10"/>
  <c r="B52" i="10"/>
  <c r="L51" i="10"/>
  <c r="I51" i="10"/>
  <c r="F51" i="10"/>
  <c r="B51" i="10"/>
  <c r="L50" i="10"/>
  <c r="I50" i="10"/>
  <c r="F50" i="10"/>
  <c r="C50" i="10"/>
  <c r="B50" i="10"/>
  <c r="L49" i="10"/>
  <c r="I49" i="10"/>
  <c r="B49" i="10"/>
  <c r="F49" i="10" s="1"/>
  <c r="F48" i="10"/>
  <c r="B48" i="10"/>
  <c r="I48" i="10" s="1"/>
  <c r="B47" i="10"/>
  <c r="L47" i="10" s="1"/>
  <c r="L46" i="10"/>
  <c r="I46" i="10"/>
  <c r="F46" i="10"/>
  <c r="B46" i="10"/>
  <c r="F45" i="10"/>
  <c r="B45" i="10"/>
  <c r="L45" i="10" s="1"/>
  <c r="L44" i="10"/>
  <c r="B44" i="10"/>
  <c r="I44" i="10" s="1"/>
  <c r="L43" i="10"/>
  <c r="I43" i="10"/>
  <c r="B43" i="10"/>
  <c r="F43" i="10" s="1"/>
  <c r="B42" i="10"/>
  <c r="L42" i="10" s="1"/>
  <c r="K41" i="10"/>
  <c r="K34" i="10" s="1"/>
  <c r="H41" i="10"/>
  <c r="E41" i="10"/>
  <c r="F41" i="10" s="1"/>
  <c r="B41" i="10"/>
  <c r="I41" i="10" s="1"/>
  <c r="L40" i="10"/>
  <c r="I40" i="10"/>
  <c r="F40" i="10"/>
  <c r="C40" i="10"/>
  <c r="B40" i="10"/>
  <c r="F39" i="10"/>
  <c r="B39" i="10"/>
  <c r="I39" i="10" s="1"/>
  <c r="B38" i="10"/>
  <c r="L38" i="10" s="1"/>
  <c r="L37" i="10"/>
  <c r="I37" i="10"/>
  <c r="F37" i="10"/>
  <c r="B37" i="10"/>
  <c r="I36" i="10"/>
  <c r="F36" i="10"/>
  <c r="B36" i="10"/>
  <c r="L36" i="10" s="1"/>
  <c r="K35" i="10"/>
  <c r="H35" i="10"/>
  <c r="E35" i="10"/>
  <c r="H34" i="10"/>
  <c r="E34" i="10"/>
  <c r="L33" i="10"/>
  <c r="I33" i="10"/>
  <c r="F33" i="10"/>
  <c r="C33" i="10"/>
  <c r="B33" i="10"/>
  <c r="L32" i="10"/>
  <c r="I32" i="10"/>
  <c r="B32" i="10"/>
  <c r="F32" i="10" s="1"/>
  <c r="B31" i="10"/>
  <c r="L31" i="10" s="1"/>
  <c r="I30" i="10"/>
  <c r="F30" i="10"/>
  <c r="B30" i="10"/>
  <c r="F29" i="10"/>
  <c r="B29" i="10"/>
  <c r="I29" i="10" s="1"/>
  <c r="B28" i="10"/>
  <c r="L28" i="10" s="1"/>
  <c r="L27" i="10"/>
  <c r="K27" i="10"/>
  <c r="I27" i="10"/>
  <c r="H27" i="10"/>
  <c r="E27" i="10"/>
  <c r="F27" i="10" s="1"/>
  <c r="B27" i="10"/>
  <c r="L26" i="10"/>
  <c r="K26" i="10"/>
  <c r="I26" i="10"/>
  <c r="H26" i="10"/>
  <c r="E26" i="10"/>
  <c r="F26" i="10" s="1"/>
  <c r="B26" i="10"/>
  <c r="L25" i="10"/>
  <c r="I25" i="10"/>
  <c r="F25" i="10"/>
  <c r="C25" i="10"/>
  <c r="B25" i="10"/>
  <c r="L24" i="10"/>
  <c r="I24" i="10"/>
  <c r="F24" i="10"/>
  <c r="B24" i="10"/>
  <c r="L23" i="10"/>
  <c r="B23" i="10"/>
  <c r="I23" i="10" s="1"/>
  <c r="L22" i="10"/>
  <c r="I22" i="10"/>
  <c r="B22" i="10"/>
  <c r="F22" i="10" s="1"/>
  <c r="K21" i="10"/>
  <c r="H21" i="10"/>
  <c r="B21" i="10" s="1"/>
  <c r="E21" i="10"/>
  <c r="L20" i="10"/>
  <c r="I20" i="10"/>
  <c r="F20" i="10"/>
  <c r="C20" i="10"/>
  <c r="B20" i="10"/>
  <c r="I19" i="10"/>
  <c r="F19" i="10"/>
  <c r="B19" i="10"/>
  <c r="F18" i="10"/>
  <c r="B18" i="10"/>
  <c r="I18" i="10" s="1"/>
  <c r="B17" i="10"/>
  <c r="L17" i="10" s="1"/>
  <c r="L16" i="10"/>
  <c r="K16" i="10"/>
  <c r="I16" i="10"/>
  <c r="H16" i="10"/>
  <c r="E16" i="10"/>
  <c r="F16" i="10" s="1"/>
  <c r="B16" i="10"/>
  <c r="K15" i="10"/>
  <c r="E15" i="10"/>
  <c r="F14" i="10"/>
  <c r="B14" i="10"/>
  <c r="E13" i="10"/>
  <c r="E11" i="10" s="1"/>
  <c r="L12" i="10"/>
  <c r="I12" i="10"/>
  <c r="F12" i="10"/>
  <c r="C12" i="10"/>
  <c r="B12" i="10"/>
  <c r="B52" i="8"/>
  <c r="O52" i="8" s="1"/>
  <c r="L51" i="8"/>
  <c r="B51" i="8"/>
  <c r="I51" i="8" s="1"/>
  <c r="O50" i="8"/>
  <c r="L50" i="8"/>
  <c r="I50" i="8"/>
  <c r="F50" i="8"/>
  <c r="B50" i="8"/>
  <c r="F49" i="8"/>
  <c r="B49" i="8"/>
  <c r="I49" i="8" s="1"/>
  <c r="B48" i="8"/>
  <c r="O48" i="8" s="1"/>
  <c r="O47" i="8"/>
  <c r="L47" i="8"/>
  <c r="B47" i="8"/>
  <c r="I47" i="8" s="1"/>
  <c r="O46" i="8"/>
  <c r="L46" i="8"/>
  <c r="I46" i="8"/>
  <c r="F46" i="8"/>
  <c r="B46" i="8"/>
  <c r="F45" i="8"/>
  <c r="B45" i="8"/>
  <c r="O45" i="8" s="1"/>
  <c r="B44" i="8"/>
  <c r="O44" i="8" s="1"/>
  <c r="O43" i="8"/>
  <c r="L43" i="8"/>
  <c r="B43" i="8"/>
  <c r="I43" i="8" s="1"/>
  <c r="O42" i="8"/>
  <c r="L42" i="8"/>
  <c r="I42" i="8"/>
  <c r="F42" i="8"/>
  <c r="B42" i="8"/>
  <c r="F41" i="8"/>
  <c r="B41" i="8"/>
  <c r="I41" i="8" s="1"/>
  <c r="B40" i="8"/>
  <c r="O40" i="8" s="1"/>
  <c r="O39" i="8"/>
  <c r="L39" i="8"/>
  <c r="B39" i="8"/>
  <c r="I39" i="8" s="1"/>
  <c r="O38" i="8"/>
  <c r="L38" i="8"/>
  <c r="I38" i="8"/>
  <c r="F38" i="8"/>
  <c r="B38" i="8"/>
  <c r="F37" i="8"/>
  <c r="B37" i="8"/>
  <c r="I37" i="8" s="1"/>
  <c r="B36" i="8"/>
  <c r="O36" i="8" s="1"/>
  <c r="O35" i="8"/>
  <c r="L35" i="8"/>
  <c r="F35" i="8"/>
  <c r="B35" i="8"/>
  <c r="I35" i="8" s="1"/>
  <c r="O34" i="8"/>
  <c r="L34" i="8"/>
  <c r="I34" i="8"/>
  <c r="F34" i="8"/>
  <c r="B34" i="8"/>
  <c r="F33" i="8"/>
  <c r="B33" i="8"/>
  <c r="I33" i="8" s="1"/>
  <c r="B32" i="8"/>
  <c r="O32" i="8" s="1"/>
  <c r="L31" i="8"/>
  <c r="B31" i="8"/>
  <c r="I31" i="8" s="1"/>
  <c r="O30" i="8"/>
  <c r="L30" i="8"/>
  <c r="F30" i="8"/>
  <c r="B30" i="8"/>
  <c r="F29" i="8"/>
  <c r="B29" i="8"/>
  <c r="I29" i="8" s="1"/>
  <c r="B28" i="8"/>
  <c r="O28" i="8" s="1"/>
  <c r="L27" i="8"/>
  <c r="B27" i="8"/>
  <c r="I27" i="8" s="1"/>
  <c r="O26" i="8"/>
  <c r="L26" i="8"/>
  <c r="F26" i="8"/>
  <c r="B26" i="8"/>
  <c r="F25" i="8"/>
  <c r="B25" i="8"/>
  <c r="O25" i="8" s="1"/>
  <c r="B24" i="8"/>
  <c r="O24" i="8" s="1"/>
  <c r="L23" i="8"/>
  <c r="B23" i="8"/>
  <c r="I23" i="8" s="1"/>
  <c r="O22" i="8"/>
  <c r="L22" i="8"/>
  <c r="F22" i="8"/>
  <c r="B22" i="8"/>
  <c r="F21" i="8"/>
  <c r="B21" i="8"/>
  <c r="O21" i="8" s="1"/>
  <c r="B20" i="8"/>
  <c r="O20" i="8" s="1"/>
  <c r="L19" i="8"/>
  <c r="B19" i="8"/>
  <c r="I19" i="8" s="1"/>
  <c r="O18" i="8"/>
  <c r="L18" i="8"/>
  <c r="F18" i="8"/>
  <c r="B18" i="8"/>
  <c r="F17" i="8"/>
  <c r="B17" i="8"/>
  <c r="I17" i="8" s="1"/>
  <c r="B16" i="8"/>
  <c r="O16" i="8" s="1"/>
  <c r="L15" i="8"/>
  <c r="B15" i="8"/>
  <c r="I15" i="8" s="1"/>
  <c r="O14" i="8"/>
  <c r="L14" i="8"/>
  <c r="F14" i="8"/>
  <c r="B14" i="8"/>
  <c r="I14" i="8" s="1"/>
  <c r="F13" i="8"/>
  <c r="B13" i="8"/>
  <c r="O13" i="8" s="1"/>
  <c r="O12" i="8"/>
  <c r="L12" i="8"/>
  <c r="I12" i="8"/>
  <c r="F12" i="8"/>
  <c r="C12" i="8"/>
  <c r="B12" i="8"/>
  <c r="N11" i="8"/>
  <c r="K11" i="8"/>
  <c r="H11" i="8"/>
  <c r="E11" i="8"/>
  <c r="I101" i="7"/>
  <c r="F101" i="7"/>
  <c r="B101" i="7"/>
  <c r="R101" i="7" s="1"/>
  <c r="B100" i="7"/>
  <c r="B99" i="7"/>
  <c r="L99" i="7" s="1"/>
  <c r="R98" i="7"/>
  <c r="L98" i="7"/>
  <c r="B98" i="7"/>
  <c r="I98" i="7" s="1"/>
  <c r="R97" i="7"/>
  <c r="O97" i="7"/>
  <c r="L97" i="7"/>
  <c r="I97" i="7"/>
  <c r="B97" i="7"/>
  <c r="F97" i="7" s="1"/>
  <c r="R96" i="7"/>
  <c r="O96" i="7"/>
  <c r="L96" i="7"/>
  <c r="I96" i="7"/>
  <c r="F96" i="7"/>
  <c r="B96" i="7"/>
  <c r="Q95" i="7"/>
  <c r="N95" i="7"/>
  <c r="K95" i="7"/>
  <c r="H95" i="7"/>
  <c r="E95" i="7"/>
  <c r="R94" i="7"/>
  <c r="O94" i="7"/>
  <c r="L94" i="7"/>
  <c r="I94" i="7"/>
  <c r="F94" i="7"/>
  <c r="C94" i="7"/>
  <c r="B94" i="7"/>
  <c r="R93" i="7"/>
  <c r="L93" i="7"/>
  <c r="B93" i="7"/>
  <c r="I93" i="7" s="1"/>
  <c r="R92" i="7"/>
  <c r="O92" i="7"/>
  <c r="L92" i="7"/>
  <c r="I92" i="7"/>
  <c r="F92" i="7"/>
  <c r="C92" i="7"/>
  <c r="B92" i="7"/>
  <c r="R91" i="7"/>
  <c r="O91" i="7"/>
  <c r="L91" i="7"/>
  <c r="F91" i="7"/>
  <c r="B91" i="7"/>
  <c r="O90" i="7"/>
  <c r="L90" i="7"/>
  <c r="I90" i="7"/>
  <c r="F90" i="7"/>
  <c r="B90" i="7"/>
  <c r="R90" i="7" s="1"/>
  <c r="I89" i="7"/>
  <c r="F89" i="7"/>
  <c r="B89" i="7"/>
  <c r="R89" i="7" s="1"/>
  <c r="I88" i="7"/>
  <c r="F88" i="7"/>
  <c r="B88" i="7"/>
  <c r="R88" i="7" s="1"/>
  <c r="B87" i="7"/>
  <c r="B86" i="7"/>
  <c r="R85" i="7"/>
  <c r="L85" i="7"/>
  <c r="B85" i="7"/>
  <c r="I85" i="7" s="1"/>
  <c r="R84" i="7"/>
  <c r="O84" i="7"/>
  <c r="L84" i="7"/>
  <c r="I84" i="7"/>
  <c r="B84" i="7"/>
  <c r="F84" i="7" s="1"/>
  <c r="R83" i="7"/>
  <c r="O83" i="7"/>
  <c r="L83" i="7"/>
  <c r="F83" i="7"/>
  <c r="B83" i="7"/>
  <c r="Q82" i="7"/>
  <c r="N82" i="7"/>
  <c r="N81" i="7" s="1"/>
  <c r="K82" i="7"/>
  <c r="K81" i="7" s="1"/>
  <c r="H82" i="7"/>
  <c r="E82" i="7"/>
  <c r="Q81" i="7"/>
  <c r="I81" i="7"/>
  <c r="H81" i="7"/>
  <c r="E81" i="7"/>
  <c r="B81" i="7" s="1"/>
  <c r="R80" i="7"/>
  <c r="O80" i="7"/>
  <c r="L80" i="7"/>
  <c r="I80" i="7"/>
  <c r="F80" i="7"/>
  <c r="C80" i="7"/>
  <c r="B80" i="7"/>
  <c r="I79" i="7"/>
  <c r="F79" i="7"/>
  <c r="B79" i="7"/>
  <c r="L79" i="7" s="1"/>
  <c r="O78" i="7"/>
  <c r="L78" i="7"/>
  <c r="I78" i="7"/>
  <c r="F78" i="7"/>
  <c r="B78" i="7"/>
  <c r="R78" i="7" s="1"/>
  <c r="B77" i="7"/>
  <c r="B76" i="7"/>
  <c r="Q75" i="7"/>
  <c r="N75" i="7"/>
  <c r="K75" i="7"/>
  <c r="H75" i="7"/>
  <c r="E75" i="7"/>
  <c r="Q74" i="7"/>
  <c r="N74" i="7"/>
  <c r="K74" i="7"/>
  <c r="E74" i="7"/>
  <c r="O73" i="7"/>
  <c r="L73" i="7"/>
  <c r="I73" i="7"/>
  <c r="F73" i="7"/>
  <c r="C73" i="7"/>
  <c r="B73" i="7"/>
  <c r="R72" i="7"/>
  <c r="O72" i="7"/>
  <c r="L72" i="7"/>
  <c r="F72" i="7"/>
  <c r="B72" i="7"/>
  <c r="R71" i="7"/>
  <c r="O71" i="7"/>
  <c r="L71" i="7"/>
  <c r="I71" i="7"/>
  <c r="F71" i="7"/>
  <c r="C71" i="7"/>
  <c r="B71" i="7"/>
  <c r="I70" i="7"/>
  <c r="F70" i="7"/>
  <c r="B70" i="7"/>
  <c r="L70" i="7" s="1"/>
  <c r="R69" i="7"/>
  <c r="O69" i="7"/>
  <c r="L69" i="7"/>
  <c r="I69" i="7"/>
  <c r="F69" i="7"/>
  <c r="C69" i="7"/>
  <c r="B69" i="7"/>
  <c r="B68" i="7"/>
  <c r="B67" i="7"/>
  <c r="R66" i="7"/>
  <c r="L66" i="7"/>
  <c r="B66" i="7"/>
  <c r="I66" i="7" s="1"/>
  <c r="R65" i="7"/>
  <c r="O65" i="7"/>
  <c r="I65" i="7"/>
  <c r="B65" i="7"/>
  <c r="F65" i="7" s="1"/>
  <c r="R64" i="7"/>
  <c r="O64" i="7"/>
  <c r="L64" i="7"/>
  <c r="F64" i="7"/>
  <c r="B64" i="7"/>
  <c r="Q63" i="7"/>
  <c r="N63" i="7"/>
  <c r="N60" i="7" s="1"/>
  <c r="K63" i="7"/>
  <c r="K60" i="7" s="1"/>
  <c r="H63" i="7"/>
  <c r="E63" i="7"/>
  <c r="R62" i="7"/>
  <c r="O62" i="7"/>
  <c r="L62" i="7"/>
  <c r="I62" i="7"/>
  <c r="F62" i="7"/>
  <c r="C62" i="7"/>
  <c r="B62" i="7"/>
  <c r="R61" i="7"/>
  <c r="L61" i="7"/>
  <c r="B61" i="7"/>
  <c r="I61" i="7" s="1"/>
  <c r="Q60" i="7"/>
  <c r="H60" i="7"/>
  <c r="E60" i="7"/>
  <c r="R59" i="7"/>
  <c r="O59" i="7"/>
  <c r="L59" i="7"/>
  <c r="I59" i="7"/>
  <c r="F59" i="7"/>
  <c r="C59" i="7"/>
  <c r="B59" i="7"/>
  <c r="B58" i="7"/>
  <c r="B57" i="7"/>
  <c r="R56" i="7"/>
  <c r="L56" i="7"/>
  <c r="B56" i="7"/>
  <c r="I56" i="7" s="1"/>
  <c r="R55" i="7"/>
  <c r="O55" i="7"/>
  <c r="I55" i="7"/>
  <c r="F55" i="7"/>
  <c r="B55" i="7"/>
  <c r="L55" i="7" s="1"/>
  <c r="R54" i="7"/>
  <c r="O54" i="7"/>
  <c r="L54" i="7"/>
  <c r="F54" i="7"/>
  <c r="B54" i="7"/>
  <c r="I54" i="7" s="1"/>
  <c r="Q53" i="7"/>
  <c r="N53" i="7"/>
  <c r="O53" i="7" s="1"/>
  <c r="K53" i="7"/>
  <c r="H53" i="7"/>
  <c r="E53" i="7"/>
  <c r="B53" i="7"/>
  <c r="I53" i="7" s="1"/>
  <c r="R52" i="7"/>
  <c r="O52" i="7"/>
  <c r="L52" i="7"/>
  <c r="I52" i="7"/>
  <c r="F52" i="7"/>
  <c r="C52" i="7"/>
  <c r="B52" i="7"/>
  <c r="R51" i="7"/>
  <c r="L51" i="7"/>
  <c r="B51" i="7"/>
  <c r="I51" i="7" s="1"/>
  <c r="R50" i="7"/>
  <c r="O50" i="7"/>
  <c r="L50" i="7"/>
  <c r="I50" i="7"/>
  <c r="F50" i="7"/>
  <c r="C50" i="7"/>
  <c r="B50" i="7"/>
  <c r="R49" i="7"/>
  <c r="O49" i="7"/>
  <c r="L49" i="7"/>
  <c r="F49" i="7"/>
  <c r="B49" i="7"/>
  <c r="I49" i="7" s="1"/>
  <c r="O48" i="7"/>
  <c r="L48" i="7"/>
  <c r="I48" i="7"/>
  <c r="B48" i="7"/>
  <c r="R48" i="7" s="1"/>
  <c r="I47" i="7"/>
  <c r="F47" i="7"/>
  <c r="B47" i="7"/>
  <c r="R47" i="7" s="1"/>
  <c r="L46" i="7"/>
  <c r="I46" i="7"/>
  <c r="F46" i="7"/>
  <c r="B46" i="7"/>
  <c r="R46" i="7" s="1"/>
  <c r="B45" i="7"/>
  <c r="B44" i="7"/>
  <c r="R43" i="7"/>
  <c r="L43" i="7"/>
  <c r="B43" i="7"/>
  <c r="I43" i="7" s="1"/>
  <c r="R42" i="7"/>
  <c r="O42" i="7"/>
  <c r="I42" i="7"/>
  <c r="B42" i="7"/>
  <c r="F42" i="7" s="1"/>
  <c r="Q41" i="7"/>
  <c r="N41" i="7"/>
  <c r="K41" i="7"/>
  <c r="H41" i="7"/>
  <c r="E41" i="7"/>
  <c r="R40" i="7"/>
  <c r="O40" i="7"/>
  <c r="L40" i="7"/>
  <c r="I40" i="7"/>
  <c r="F40" i="7"/>
  <c r="C40" i="7"/>
  <c r="B40" i="7"/>
  <c r="B39" i="7"/>
  <c r="R38" i="7"/>
  <c r="L38" i="7"/>
  <c r="B38" i="7"/>
  <c r="I38" i="7" s="1"/>
  <c r="R37" i="7"/>
  <c r="O37" i="7"/>
  <c r="I37" i="7"/>
  <c r="B37" i="7"/>
  <c r="F37" i="7" s="1"/>
  <c r="R36" i="7"/>
  <c r="O36" i="7"/>
  <c r="L36" i="7"/>
  <c r="I36" i="7"/>
  <c r="F36" i="7"/>
  <c r="B36" i="7"/>
  <c r="Q35" i="7"/>
  <c r="N35" i="7"/>
  <c r="N34" i="7" s="1"/>
  <c r="K35" i="7"/>
  <c r="H35" i="7"/>
  <c r="E35" i="7"/>
  <c r="H34" i="7"/>
  <c r="E34" i="7"/>
  <c r="R33" i="7"/>
  <c r="O33" i="7"/>
  <c r="L33" i="7"/>
  <c r="I33" i="7"/>
  <c r="F33" i="7"/>
  <c r="C33" i="7"/>
  <c r="B33" i="7"/>
  <c r="I32" i="7"/>
  <c r="B32" i="7"/>
  <c r="L31" i="7"/>
  <c r="I31" i="7"/>
  <c r="F31" i="7"/>
  <c r="B31" i="7"/>
  <c r="R31" i="7" s="1"/>
  <c r="R30" i="7"/>
  <c r="B30" i="7"/>
  <c r="O29" i="7"/>
  <c r="B29" i="7"/>
  <c r="R28" i="7"/>
  <c r="L28" i="7"/>
  <c r="B28" i="7"/>
  <c r="I28" i="7" s="1"/>
  <c r="Q27" i="7"/>
  <c r="Q26" i="7" s="1"/>
  <c r="N27" i="7"/>
  <c r="K27" i="7"/>
  <c r="H27" i="7"/>
  <c r="E27" i="7"/>
  <c r="E26" i="7" s="1"/>
  <c r="K26" i="7"/>
  <c r="H26" i="7"/>
  <c r="R25" i="7"/>
  <c r="O25" i="7"/>
  <c r="L25" i="7"/>
  <c r="I25" i="7"/>
  <c r="F25" i="7"/>
  <c r="C25" i="7"/>
  <c r="B25" i="7"/>
  <c r="R24" i="7"/>
  <c r="O24" i="7"/>
  <c r="L24" i="7"/>
  <c r="I24" i="7"/>
  <c r="F24" i="7"/>
  <c r="B24" i="7"/>
  <c r="O23" i="7"/>
  <c r="L23" i="7"/>
  <c r="I23" i="7"/>
  <c r="B23" i="7"/>
  <c r="R23" i="7" s="1"/>
  <c r="B22" i="7"/>
  <c r="Q21" i="7"/>
  <c r="N21" i="7"/>
  <c r="K21" i="7"/>
  <c r="H21" i="7"/>
  <c r="E21" i="7"/>
  <c r="R20" i="7"/>
  <c r="O20" i="7"/>
  <c r="L20" i="7"/>
  <c r="I20" i="7"/>
  <c r="F20" i="7"/>
  <c r="C20" i="7"/>
  <c r="B20" i="7"/>
  <c r="R19" i="7"/>
  <c r="O19" i="7"/>
  <c r="L19" i="7"/>
  <c r="I19" i="7"/>
  <c r="F19" i="7"/>
  <c r="B19" i="7"/>
  <c r="O18" i="7"/>
  <c r="L18" i="7"/>
  <c r="I18" i="7"/>
  <c r="B18" i="7"/>
  <c r="R18" i="7" s="1"/>
  <c r="I17" i="7"/>
  <c r="B17" i="7"/>
  <c r="Q16" i="7"/>
  <c r="N16" i="7"/>
  <c r="K16" i="7"/>
  <c r="H16" i="7"/>
  <c r="E16" i="7"/>
  <c r="Q15" i="7"/>
  <c r="N15" i="7"/>
  <c r="E15" i="7"/>
  <c r="O14" i="7"/>
  <c r="L14" i="7"/>
  <c r="I14" i="7"/>
  <c r="F14" i="7"/>
  <c r="B14" i="7"/>
  <c r="R12" i="7"/>
  <c r="O12" i="7"/>
  <c r="L12" i="7"/>
  <c r="I12" i="7"/>
  <c r="F12" i="7"/>
  <c r="C12" i="7"/>
  <c r="B12" i="7"/>
  <c r="I52" i="5"/>
  <c r="B52" i="5"/>
  <c r="F52" i="5" s="1"/>
  <c r="I51" i="5"/>
  <c r="B51" i="5"/>
  <c r="I50" i="5"/>
  <c r="F50" i="5"/>
  <c r="B50" i="5"/>
  <c r="C50" i="5" s="1"/>
  <c r="I49" i="5"/>
  <c r="F49" i="5"/>
  <c r="B49" i="5"/>
  <c r="I48" i="5"/>
  <c r="F48" i="5"/>
  <c r="B48" i="5"/>
  <c r="C48" i="5" s="1"/>
  <c r="I47" i="5"/>
  <c r="F47" i="5"/>
  <c r="B47" i="5"/>
  <c r="F46" i="5"/>
  <c r="B46" i="5"/>
  <c r="B45" i="5"/>
  <c r="F45" i="5" s="1"/>
  <c r="F44" i="5"/>
  <c r="B44" i="5"/>
  <c r="C44" i="5" s="1"/>
  <c r="I43" i="5"/>
  <c r="B43" i="5"/>
  <c r="F43" i="5" s="1"/>
  <c r="I42" i="5"/>
  <c r="F42" i="5"/>
  <c r="B42" i="5"/>
  <c r="C42" i="5" s="1"/>
  <c r="I41" i="5"/>
  <c r="B41" i="5"/>
  <c r="F41" i="5" s="1"/>
  <c r="I40" i="5"/>
  <c r="F40" i="5"/>
  <c r="B40" i="5"/>
  <c r="C40" i="5" s="1"/>
  <c r="I39" i="5"/>
  <c r="B39" i="5"/>
  <c r="F39" i="5" s="1"/>
  <c r="I38" i="5"/>
  <c r="F38" i="5"/>
  <c r="B38" i="5"/>
  <c r="C38" i="5" s="1"/>
  <c r="I37" i="5"/>
  <c r="B37" i="5"/>
  <c r="F37" i="5" s="1"/>
  <c r="I36" i="5"/>
  <c r="F36" i="5"/>
  <c r="B36" i="5"/>
  <c r="C36" i="5" s="1"/>
  <c r="I35" i="5"/>
  <c r="B35" i="5"/>
  <c r="F35" i="5" s="1"/>
  <c r="F34" i="5"/>
  <c r="B34" i="5"/>
  <c r="I33" i="5"/>
  <c r="F33" i="5"/>
  <c r="B33" i="5"/>
  <c r="C33" i="5" s="1"/>
  <c r="I32" i="5"/>
  <c r="F32" i="5"/>
  <c r="B32" i="5"/>
  <c r="I31" i="5"/>
  <c r="F31" i="5"/>
  <c r="B31" i="5"/>
  <c r="C31" i="5" s="1"/>
  <c r="B30" i="5"/>
  <c r="C30" i="5" s="1"/>
  <c r="B29" i="5"/>
  <c r="I29" i="5" s="1"/>
  <c r="B28" i="5"/>
  <c r="I28" i="5" s="1"/>
  <c r="F27" i="5"/>
  <c r="B27" i="5"/>
  <c r="C27" i="5" s="1"/>
  <c r="I26" i="5"/>
  <c r="B26" i="5"/>
  <c r="F26" i="5" s="1"/>
  <c r="I25" i="5"/>
  <c r="F25" i="5"/>
  <c r="B25" i="5"/>
  <c r="C25" i="5" s="1"/>
  <c r="I24" i="5"/>
  <c r="B24" i="5"/>
  <c r="F24" i="5" s="1"/>
  <c r="I23" i="5"/>
  <c r="F23" i="5"/>
  <c r="B23" i="5"/>
  <c r="C23" i="5" s="1"/>
  <c r="I22" i="5"/>
  <c r="B22" i="5"/>
  <c r="F22" i="5" s="1"/>
  <c r="I21" i="5"/>
  <c r="F21" i="5"/>
  <c r="B21" i="5"/>
  <c r="C21" i="5" s="1"/>
  <c r="I20" i="5"/>
  <c r="B20" i="5"/>
  <c r="F20" i="5" s="1"/>
  <c r="F19" i="5"/>
  <c r="B19" i="5"/>
  <c r="I18" i="5"/>
  <c r="F18" i="5"/>
  <c r="B18" i="5"/>
  <c r="C18" i="5" s="1"/>
  <c r="I17" i="5"/>
  <c r="F17" i="5"/>
  <c r="B17" i="5"/>
  <c r="I16" i="5"/>
  <c r="F16" i="5"/>
  <c r="B16" i="5"/>
  <c r="C16" i="5" s="1"/>
  <c r="I15" i="5"/>
  <c r="F15" i="5"/>
  <c r="B15" i="5"/>
  <c r="I14" i="5"/>
  <c r="F14" i="5"/>
  <c r="B14" i="5"/>
  <c r="C14" i="5" s="1"/>
  <c r="I13" i="5"/>
  <c r="F13" i="5"/>
  <c r="B13" i="5"/>
  <c r="F12" i="5"/>
  <c r="I11" i="5"/>
  <c r="H11" i="5"/>
  <c r="E11" i="5"/>
  <c r="F11" i="5" s="1"/>
  <c r="B11" i="5"/>
  <c r="C51" i="5" s="1"/>
  <c r="B101" i="4"/>
  <c r="I101" i="4" s="1"/>
  <c r="I100" i="4"/>
  <c r="F100" i="4"/>
  <c r="B100" i="4"/>
  <c r="B99" i="4"/>
  <c r="I99" i="4" s="1"/>
  <c r="F98" i="4"/>
  <c r="B98" i="4"/>
  <c r="I98" i="4" s="1"/>
  <c r="B97" i="4"/>
  <c r="I97" i="4" s="1"/>
  <c r="I96" i="4"/>
  <c r="F96" i="4"/>
  <c r="B96" i="4"/>
  <c r="H95" i="4"/>
  <c r="I95" i="4" s="1"/>
  <c r="E95" i="4"/>
  <c r="F95" i="4" s="1"/>
  <c r="B95" i="4"/>
  <c r="I94" i="4"/>
  <c r="F94" i="4"/>
  <c r="C94" i="4"/>
  <c r="B94" i="4"/>
  <c r="B93" i="4"/>
  <c r="I93" i="4" s="1"/>
  <c r="F92" i="4"/>
  <c r="I91" i="4"/>
  <c r="F91" i="4"/>
  <c r="B91" i="4"/>
  <c r="F90" i="4"/>
  <c r="B90" i="4"/>
  <c r="I90" i="4" s="1"/>
  <c r="I89" i="4"/>
  <c r="F89" i="4"/>
  <c r="B89" i="4"/>
  <c r="F88" i="4"/>
  <c r="B88" i="4"/>
  <c r="I88" i="4" s="1"/>
  <c r="I87" i="4"/>
  <c r="F87" i="4"/>
  <c r="B87" i="4"/>
  <c r="F86" i="4"/>
  <c r="B86" i="4"/>
  <c r="I86" i="4" s="1"/>
  <c r="I85" i="4"/>
  <c r="F85" i="4"/>
  <c r="B85" i="4"/>
  <c r="F84" i="4"/>
  <c r="B84" i="4"/>
  <c r="I84" i="4" s="1"/>
  <c r="I83" i="4"/>
  <c r="F83" i="4"/>
  <c r="B83" i="4"/>
  <c r="H82" i="4"/>
  <c r="H81" i="4" s="1"/>
  <c r="E82" i="4"/>
  <c r="B82" i="4" s="1"/>
  <c r="E81" i="4"/>
  <c r="F80" i="4"/>
  <c r="F79" i="4"/>
  <c r="B79" i="4"/>
  <c r="I79" i="4" s="1"/>
  <c r="F78" i="4"/>
  <c r="B78" i="4"/>
  <c r="I78" i="4" s="1"/>
  <c r="F77" i="4"/>
  <c r="B77" i="4"/>
  <c r="I77" i="4" s="1"/>
  <c r="F76" i="4"/>
  <c r="B76" i="4"/>
  <c r="I76" i="4" s="1"/>
  <c r="H75" i="4"/>
  <c r="I75" i="4" s="1"/>
  <c r="E75" i="4"/>
  <c r="F75" i="4" s="1"/>
  <c r="B75" i="4"/>
  <c r="H74" i="4"/>
  <c r="E74" i="4"/>
  <c r="I73" i="4"/>
  <c r="F73" i="4"/>
  <c r="C73" i="4"/>
  <c r="B73" i="4"/>
  <c r="F72" i="4"/>
  <c r="B72" i="4"/>
  <c r="F71" i="4"/>
  <c r="C71" i="4"/>
  <c r="B71" i="4"/>
  <c r="F70" i="4"/>
  <c r="B70" i="4"/>
  <c r="F69" i="4"/>
  <c r="C69" i="4"/>
  <c r="B69" i="4"/>
  <c r="F68" i="4"/>
  <c r="B68" i="4"/>
  <c r="F67" i="4"/>
  <c r="B67" i="4"/>
  <c r="B66" i="4"/>
  <c r="F66" i="4" s="1"/>
  <c r="F65" i="4"/>
  <c r="B65" i="4"/>
  <c r="B64" i="4"/>
  <c r="F64" i="4" s="1"/>
  <c r="H63" i="4"/>
  <c r="H60" i="4" s="1"/>
  <c r="E63" i="4"/>
  <c r="B63" i="4" s="1"/>
  <c r="I62" i="4"/>
  <c r="F62" i="4"/>
  <c r="C62" i="4"/>
  <c r="B62" i="4"/>
  <c r="I61" i="4"/>
  <c r="F61" i="4"/>
  <c r="B61" i="4"/>
  <c r="E60" i="4"/>
  <c r="I59" i="4"/>
  <c r="F59" i="4"/>
  <c r="C59" i="4"/>
  <c r="B59" i="4"/>
  <c r="I58" i="4"/>
  <c r="F58" i="4"/>
  <c r="B58" i="4"/>
  <c r="I57" i="4"/>
  <c r="B57" i="4"/>
  <c r="F57" i="4" s="1"/>
  <c r="I56" i="4"/>
  <c r="F56" i="4"/>
  <c r="B56" i="4"/>
  <c r="I55" i="4"/>
  <c r="B55" i="4"/>
  <c r="F55" i="4" s="1"/>
  <c r="I54" i="4"/>
  <c r="F54" i="4"/>
  <c r="B54" i="4"/>
  <c r="I53" i="4"/>
  <c r="H53" i="4"/>
  <c r="E53" i="4"/>
  <c r="B53" i="4"/>
  <c r="F53" i="4" s="1"/>
  <c r="I52" i="4"/>
  <c r="F52" i="4"/>
  <c r="C52" i="4"/>
  <c r="B52" i="4"/>
  <c r="B51" i="4"/>
  <c r="I51" i="4" s="1"/>
  <c r="I50" i="4"/>
  <c r="F50" i="4"/>
  <c r="C50" i="4"/>
  <c r="B50" i="4"/>
  <c r="B49" i="4"/>
  <c r="I49" i="4" s="1"/>
  <c r="I48" i="4"/>
  <c r="F48" i="4"/>
  <c r="B48" i="4"/>
  <c r="B47" i="4"/>
  <c r="I47" i="4" s="1"/>
  <c r="I46" i="4"/>
  <c r="F46" i="4"/>
  <c r="B46" i="4"/>
  <c r="B45" i="4"/>
  <c r="I45" i="4" s="1"/>
  <c r="I44" i="4"/>
  <c r="F44" i="4"/>
  <c r="B44" i="4"/>
  <c r="B43" i="4"/>
  <c r="I43" i="4" s="1"/>
  <c r="I42" i="4"/>
  <c r="F42" i="4"/>
  <c r="B42" i="4"/>
  <c r="H41" i="4"/>
  <c r="E41" i="4"/>
  <c r="E34" i="4" s="1"/>
  <c r="I40" i="4"/>
  <c r="F40" i="4"/>
  <c r="C40" i="4"/>
  <c r="B40" i="4"/>
  <c r="B39" i="4"/>
  <c r="F38" i="4"/>
  <c r="B38" i="4"/>
  <c r="B37" i="4"/>
  <c r="F37" i="4" s="1"/>
  <c r="F36" i="4"/>
  <c r="B36" i="4"/>
  <c r="I35" i="4"/>
  <c r="H35" i="4"/>
  <c r="E35" i="4"/>
  <c r="B35" i="4"/>
  <c r="F35" i="4" s="1"/>
  <c r="H34" i="4"/>
  <c r="I33" i="4"/>
  <c r="F33" i="4"/>
  <c r="C33" i="4"/>
  <c r="B33" i="4"/>
  <c r="I32" i="4"/>
  <c r="B32" i="4"/>
  <c r="F32" i="4" s="1"/>
  <c r="I31" i="4"/>
  <c r="F31" i="4"/>
  <c r="B31" i="4"/>
  <c r="I30" i="4"/>
  <c r="B30" i="4"/>
  <c r="F30" i="4" s="1"/>
  <c r="I29" i="4"/>
  <c r="F29" i="4"/>
  <c r="B29" i="4"/>
  <c r="I28" i="4"/>
  <c r="B28" i="4"/>
  <c r="F28" i="4" s="1"/>
  <c r="H27" i="4"/>
  <c r="H26" i="4" s="1"/>
  <c r="E27" i="4"/>
  <c r="B27" i="4" s="1"/>
  <c r="E26" i="4"/>
  <c r="I25" i="4"/>
  <c r="F25" i="4"/>
  <c r="C25" i="4"/>
  <c r="B25" i="4"/>
  <c r="B24" i="4"/>
  <c r="F24" i="4" s="1"/>
  <c r="F23" i="4"/>
  <c r="B23" i="4"/>
  <c r="B22" i="4"/>
  <c r="F22" i="4" s="1"/>
  <c r="H21" i="4"/>
  <c r="H15" i="4" s="1"/>
  <c r="E21" i="4"/>
  <c r="B21" i="4" s="1"/>
  <c r="I20" i="4"/>
  <c r="F20" i="4"/>
  <c r="C20" i="4"/>
  <c r="B20" i="4"/>
  <c r="F19" i="4"/>
  <c r="B19" i="4"/>
  <c r="B18" i="4"/>
  <c r="F17" i="4"/>
  <c r="B17" i="4"/>
  <c r="H16" i="4"/>
  <c r="I16" i="4" s="1"/>
  <c r="E16" i="4"/>
  <c r="E15" i="4" s="1"/>
  <c r="B16" i="4"/>
  <c r="F14" i="4"/>
  <c r="I12" i="4"/>
  <c r="F12" i="4"/>
  <c r="C12" i="4"/>
  <c r="B12" i="4"/>
  <c r="J40" i="2"/>
  <c r="G40" i="2"/>
  <c r="C40" i="2"/>
  <c r="M40" i="2" s="1"/>
  <c r="D40" i="2" s="1"/>
  <c r="J38" i="2"/>
  <c r="G38" i="2"/>
  <c r="D38" i="2" s="1"/>
  <c r="C38" i="2"/>
  <c r="M38" i="2" s="1"/>
  <c r="J36" i="2"/>
  <c r="C36" i="2"/>
  <c r="M36" i="2" s="1"/>
  <c r="M34" i="2"/>
  <c r="C34" i="2"/>
  <c r="J34" i="2" s="1"/>
  <c r="M32" i="2"/>
  <c r="J32" i="2"/>
  <c r="G32" i="2"/>
  <c r="D32" i="2"/>
  <c r="C32" i="2"/>
  <c r="M31" i="2"/>
  <c r="J31" i="2"/>
  <c r="G31" i="2"/>
  <c r="D31" i="2"/>
  <c r="C31" i="2"/>
  <c r="L30" i="2"/>
  <c r="L14" i="2" s="1"/>
  <c r="I30" i="2"/>
  <c r="F30" i="2"/>
  <c r="M29" i="2"/>
  <c r="J29" i="2"/>
  <c r="G29" i="2"/>
  <c r="D29" i="2"/>
  <c r="C29" i="2"/>
  <c r="C28" i="2"/>
  <c r="M28" i="2" s="1"/>
  <c r="J26" i="2"/>
  <c r="G26" i="2"/>
  <c r="C26" i="2"/>
  <c r="M26" i="2" s="1"/>
  <c r="D26" i="2" s="1"/>
  <c r="G24" i="2"/>
  <c r="C24" i="2"/>
  <c r="M24" i="2" s="1"/>
  <c r="J22" i="2"/>
  <c r="C22" i="2"/>
  <c r="M22" i="2" s="1"/>
  <c r="M20" i="2"/>
  <c r="C20" i="2"/>
  <c r="J20" i="2" s="1"/>
  <c r="M19" i="2"/>
  <c r="J19" i="2"/>
  <c r="G19" i="2"/>
  <c r="D19" i="2"/>
  <c r="C19" i="2"/>
  <c r="L18" i="2"/>
  <c r="I18" i="2"/>
  <c r="F18" i="2"/>
  <c r="C18" i="2" s="1"/>
  <c r="M17" i="2"/>
  <c r="J17" i="2"/>
  <c r="G17" i="2"/>
  <c r="D17" i="2" s="1"/>
  <c r="C17" i="2"/>
  <c r="M16" i="2"/>
  <c r="J16" i="2"/>
  <c r="C16" i="2"/>
  <c r="G16" i="2" s="1"/>
  <c r="D16" i="2" s="1"/>
  <c r="M15" i="2"/>
  <c r="J15" i="2"/>
  <c r="G15" i="2"/>
  <c r="D15" i="2"/>
  <c r="C15" i="2"/>
  <c r="I14" i="2"/>
  <c r="I12" i="2" s="1"/>
  <c r="M13" i="2"/>
  <c r="J13" i="2"/>
  <c r="G13" i="2"/>
  <c r="D13" i="2"/>
  <c r="C13" i="2"/>
  <c r="E14" i="37" l="1"/>
  <c r="E13" i="37" s="1"/>
  <c r="E30" i="37"/>
  <c r="E15" i="37"/>
  <c r="E29" i="37"/>
  <c r="E21" i="37"/>
  <c r="E28" i="37"/>
  <c r="E20" i="37"/>
  <c r="E27" i="37"/>
  <c r="E19" i="37"/>
  <c r="E26" i="37"/>
  <c r="E25" i="37"/>
  <c r="E24" i="37"/>
  <c r="E17" i="37"/>
  <c r="E23" i="37"/>
  <c r="E16" i="37"/>
  <c r="E18" i="37"/>
  <c r="C13" i="36"/>
  <c r="E44" i="35"/>
  <c r="E36" i="35"/>
  <c r="E28" i="35"/>
  <c r="E21" i="35"/>
  <c r="E51" i="35"/>
  <c r="E43" i="35"/>
  <c r="E35" i="35"/>
  <c r="E20" i="35"/>
  <c r="E42" i="35"/>
  <c r="E39" i="35"/>
  <c r="E50" i="35"/>
  <c r="E34" i="35"/>
  <c r="E19" i="35"/>
  <c r="E49" i="35"/>
  <c r="E41" i="35"/>
  <c r="E33" i="35"/>
  <c r="E18" i="35"/>
  <c r="E48" i="35"/>
  <c r="E40" i="35"/>
  <c r="E32" i="35"/>
  <c r="E25" i="35"/>
  <c r="E17" i="35"/>
  <c r="E31" i="35"/>
  <c r="E47" i="35"/>
  <c r="E16" i="35"/>
  <c r="E46" i="35"/>
  <c r="E38" i="35"/>
  <c r="E30" i="35"/>
  <c r="E23" i="35"/>
  <c r="E45" i="35"/>
  <c r="E37" i="35"/>
  <c r="E29" i="35"/>
  <c r="E22" i="35"/>
  <c r="E24" i="35"/>
  <c r="E15" i="35"/>
  <c r="E13" i="35" s="1"/>
  <c r="E43" i="34"/>
  <c r="E35" i="34"/>
  <c r="E27" i="34"/>
  <c r="E19" i="34"/>
  <c r="E29" i="34"/>
  <c r="E57" i="34"/>
  <c r="E49" i="34"/>
  <c r="E21" i="34"/>
  <c r="E41" i="34"/>
  <c r="E33" i="34"/>
  <c r="E25" i="34"/>
  <c r="E17" i="34"/>
  <c r="E55" i="34"/>
  <c r="E47" i="34"/>
  <c r="E37" i="34"/>
  <c r="E39" i="34"/>
  <c r="E31" i="34"/>
  <c r="E23" i="34"/>
  <c r="E15" i="34"/>
  <c r="E13" i="34" s="1"/>
  <c r="E51" i="34"/>
  <c r="E53" i="34"/>
  <c r="E45" i="34"/>
  <c r="D21" i="33"/>
  <c r="D13" i="33" s="1"/>
  <c r="D23" i="33"/>
  <c r="D17" i="33"/>
  <c r="D25" i="33"/>
  <c r="F11" i="32"/>
  <c r="C13" i="32"/>
  <c r="C11" i="32" s="1"/>
  <c r="C17" i="32"/>
  <c r="L13" i="32"/>
  <c r="L11" i="32" s="1"/>
  <c r="X15" i="32"/>
  <c r="L17" i="32"/>
  <c r="R17" i="32"/>
  <c r="R11" i="32" s="1"/>
  <c r="U13" i="32"/>
  <c r="U17" i="32"/>
  <c r="X13" i="32"/>
  <c r="AA13" i="32"/>
  <c r="AA11" i="32" s="1"/>
  <c r="C13" i="31"/>
  <c r="C15" i="31"/>
  <c r="C16" i="30"/>
  <c r="O18" i="30"/>
  <c r="C20" i="30"/>
  <c r="O22" i="30"/>
  <c r="C24" i="30"/>
  <c r="O26" i="30"/>
  <c r="I16" i="30"/>
  <c r="I20" i="30"/>
  <c r="I24" i="30"/>
  <c r="L16" i="30"/>
  <c r="L20" i="30"/>
  <c r="L24" i="30"/>
  <c r="F28" i="30"/>
  <c r="I30" i="30"/>
  <c r="O16" i="30"/>
  <c r="C18" i="30"/>
  <c r="C22" i="30"/>
  <c r="O24" i="30"/>
  <c r="I28" i="30"/>
  <c r="L30" i="30"/>
  <c r="R16" i="30"/>
  <c r="R14" i="30" s="1"/>
  <c r="F18" i="30"/>
  <c r="F14" i="30" s="1"/>
  <c r="R20" i="30"/>
  <c r="F22" i="30"/>
  <c r="O30" i="30"/>
  <c r="I18" i="30"/>
  <c r="I22" i="30"/>
  <c r="U11" i="28"/>
  <c r="O23" i="28"/>
  <c r="F26" i="28"/>
  <c r="X13" i="28"/>
  <c r="L15" i="28"/>
  <c r="X17" i="28"/>
  <c r="L19" i="28"/>
  <c r="X21" i="28"/>
  <c r="R23" i="28"/>
  <c r="I26" i="28"/>
  <c r="C13" i="28"/>
  <c r="C11" i="28" s="1"/>
  <c r="O15" i="28"/>
  <c r="C17" i="28"/>
  <c r="O19" i="28"/>
  <c r="C21" i="28"/>
  <c r="U23" i="28"/>
  <c r="R19" i="28"/>
  <c r="F17" i="28"/>
  <c r="O26" i="28"/>
  <c r="I13" i="28"/>
  <c r="U15" i="28"/>
  <c r="I17" i="28"/>
  <c r="U19" i="28"/>
  <c r="AA23" i="28"/>
  <c r="R26" i="28"/>
  <c r="F13" i="28"/>
  <c r="X23" i="28"/>
  <c r="L13" i="28"/>
  <c r="X15" i="28"/>
  <c r="L17" i="28"/>
  <c r="X19" i="28"/>
  <c r="L21" i="28"/>
  <c r="F23" i="28"/>
  <c r="R15" i="28"/>
  <c r="O13" i="28"/>
  <c r="O11" i="28" s="1"/>
  <c r="C15" i="28"/>
  <c r="O17" i="28"/>
  <c r="C19" i="28"/>
  <c r="I23" i="28"/>
  <c r="F21" i="28"/>
  <c r="R13" i="28"/>
  <c r="F15" i="28"/>
  <c r="R17" i="28"/>
  <c r="AA23" i="27"/>
  <c r="C21" i="27"/>
  <c r="C17" i="27"/>
  <c r="C13" i="27"/>
  <c r="L23" i="27"/>
  <c r="C19" i="27"/>
  <c r="C15" i="27"/>
  <c r="X23" i="27"/>
  <c r="F23" i="27"/>
  <c r="O13" i="27"/>
  <c r="O11" i="27" s="1"/>
  <c r="AA15" i="27"/>
  <c r="O17" i="27"/>
  <c r="AA19" i="27"/>
  <c r="O21" i="27"/>
  <c r="I23" i="27"/>
  <c r="U13" i="27"/>
  <c r="I15" i="27"/>
  <c r="U17" i="27"/>
  <c r="I19" i="27"/>
  <c r="U21" i="27"/>
  <c r="O23" i="27"/>
  <c r="X13" i="27"/>
  <c r="L15" i="27"/>
  <c r="L11" i="27" s="1"/>
  <c r="X17" i="27"/>
  <c r="X21" i="27"/>
  <c r="R23" i="27"/>
  <c r="AA13" i="27"/>
  <c r="O15" i="27"/>
  <c r="AA17" i="27"/>
  <c r="U23" i="27"/>
  <c r="F13" i="27"/>
  <c r="R15" i="27"/>
  <c r="R11" i="27" s="1"/>
  <c r="F17" i="27"/>
  <c r="I13" i="27"/>
  <c r="I11" i="27" s="1"/>
  <c r="U15" i="27"/>
  <c r="I23" i="25"/>
  <c r="C26" i="25"/>
  <c r="C19" i="25"/>
  <c r="C13" i="25"/>
  <c r="C11" i="25" s="1"/>
  <c r="AA23" i="25"/>
  <c r="O23" i="25"/>
  <c r="C23" i="25" s="1"/>
  <c r="C21" i="25"/>
  <c r="C17" i="25"/>
  <c r="C15" i="25"/>
  <c r="F26" i="25"/>
  <c r="F13" i="25"/>
  <c r="R15" i="25"/>
  <c r="F17" i="25"/>
  <c r="R19" i="25"/>
  <c r="F21" i="25"/>
  <c r="R23" i="25"/>
  <c r="I13" i="25"/>
  <c r="U15" i="25"/>
  <c r="I17" i="25"/>
  <c r="U19" i="25"/>
  <c r="I21" i="25"/>
  <c r="U23" i="25"/>
  <c r="L26" i="25"/>
  <c r="L17" i="25"/>
  <c r="X19" i="25"/>
  <c r="L21" i="25"/>
  <c r="X23" i="25"/>
  <c r="R26" i="25"/>
  <c r="R13" i="25"/>
  <c r="F15" i="25"/>
  <c r="R17" i="25"/>
  <c r="F19" i="25"/>
  <c r="U26" i="25"/>
  <c r="U13" i="25"/>
  <c r="I15" i="25"/>
  <c r="U17" i="25"/>
  <c r="I19" i="25"/>
  <c r="X26" i="25"/>
  <c r="X13" i="25"/>
  <c r="X11" i="25" s="1"/>
  <c r="L15" i="25"/>
  <c r="L11" i="25" s="1"/>
  <c r="X17" i="25"/>
  <c r="L19" i="25"/>
  <c r="C21" i="23"/>
  <c r="O11" i="23"/>
  <c r="F23" i="23"/>
  <c r="R23" i="23"/>
  <c r="I23" i="23"/>
  <c r="C15" i="23"/>
  <c r="C11" i="23" s="1"/>
  <c r="L23" i="23"/>
  <c r="R13" i="23"/>
  <c r="F15" i="23"/>
  <c r="R17" i="23"/>
  <c r="F19" i="23"/>
  <c r="R21" i="23"/>
  <c r="O23" i="23"/>
  <c r="U19" i="23"/>
  <c r="U13" i="23"/>
  <c r="I15" i="23"/>
  <c r="I11" i="23" s="1"/>
  <c r="U17" i="23"/>
  <c r="I19" i="23"/>
  <c r="U21" i="23"/>
  <c r="I17" i="23"/>
  <c r="I21" i="23"/>
  <c r="X13" i="23"/>
  <c r="L15" i="23"/>
  <c r="L11" i="23" s="1"/>
  <c r="X17" i="23"/>
  <c r="X21" i="23"/>
  <c r="U23" i="23"/>
  <c r="AA13" i="23"/>
  <c r="O15" i="23"/>
  <c r="AA17" i="23"/>
  <c r="AA21" i="23"/>
  <c r="F13" i="23"/>
  <c r="R15" i="23"/>
  <c r="F17" i="23"/>
  <c r="C19" i="21"/>
  <c r="U11" i="21"/>
  <c r="AA11" i="21"/>
  <c r="F13" i="21"/>
  <c r="B11" i="21"/>
  <c r="AA17" i="21"/>
  <c r="R19" i="21"/>
  <c r="R11" i="21" s="1"/>
  <c r="X13" i="21"/>
  <c r="X11" i="21" s="1"/>
  <c r="O15" i="21"/>
  <c r="F17" i="21"/>
  <c r="U19" i="21"/>
  <c r="L21" i="21"/>
  <c r="R15" i="21"/>
  <c r="R21" i="21"/>
  <c r="I13" i="21"/>
  <c r="I11" i="21" s="1"/>
  <c r="O17" i="21"/>
  <c r="F19" i="21"/>
  <c r="U21" i="21"/>
  <c r="L13" i="21"/>
  <c r="L11" i="21" s="1"/>
  <c r="AA15" i="21"/>
  <c r="R17" i="21"/>
  <c r="I19" i="21"/>
  <c r="O13" i="21"/>
  <c r="F15" i="21"/>
  <c r="C37" i="20"/>
  <c r="C23" i="20"/>
  <c r="C15" i="20"/>
  <c r="C44" i="20"/>
  <c r="C24" i="20"/>
  <c r="C16" i="20"/>
  <c r="L11" i="20"/>
  <c r="C22" i="20"/>
  <c r="C48" i="20"/>
  <c r="C40" i="20"/>
  <c r="C34" i="20"/>
  <c r="C28" i="20"/>
  <c r="C20" i="20"/>
  <c r="C50" i="20"/>
  <c r="C42" i="20"/>
  <c r="C36" i="20"/>
  <c r="C30" i="20"/>
  <c r="C14" i="20"/>
  <c r="C51" i="20"/>
  <c r="I11" i="20"/>
  <c r="C13" i="20"/>
  <c r="C11" i="20" s="1"/>
  <c r="F14" i="20"/>
  <c r="I15" i="20"/>
  <c r="O17" i="20"/>
  <c r="R18" i="20"/>
  <c r="C21" i="20"/>
  <c r="F22" i="20"/>
  <c r="I23" i="20"/>
  <c r="O25" i="20"/>
  <c r="R26" i="20"/>
  <c r="C29" i="20"/>
  <c r="O31" i="20"/>
  <c r="R32" i="20"/>
  <c r="C35" i="20"/>
  <c r="O37" i="20"/>
  <c r="R38" i="20"/>
  <c r="C41" i="20"/>
  <c r="F42" i="20"/>
  <c r="I43" i="20"/>
  <c r="O45" i="20"/>
  <c r="R46" i="20"/>
  <c r="C49" i="20"/>
  <c r="F50" i="20"/>
  <c r="L51" i="20"/>
  <c r="F13" i="20"/>
  <c r="F21" i="20"/>
  <c r="F29" i="20"/>
  <c r="F35" i="20"/>
  <c r="F41" i="20"/>
  <c r="F49" i="20"/>
  <c r="I13" i="20"/>
  <c r="C19" i="20"/>
  <c r="I21" i="20"/>
  <c r="C27" i="20"/>
  <c r="I29" i="20"/>
  <c r="C33" i="20"/>
  <c r="I35" i="20"/>
  <c r="C39" i="20"/>
  <c r="I41" i="20"/>
  <c r="C47" i="20"/>
  <c r="I49" i="20"/>
  <c r="L13" i="20"/>
  <c r="O14" i="20"/>
  <c r="C18" i="20"/>
  <c r="F19" i="20"/>
  <c r="L21" i="20"/>
  <c r="O22" i="20"/>
  <c r="C26" i="20"/>
  <c r="F27" i="20"/>
  <c r="L29" i="20"/>
  <c r="C32" i="20"/>
  <c r="F33" i="20"/>
  <c r="L35" i="20"/>
  <c r="C38" i="20"/>
  <c r="F39" i="20"/>
  <c r="I40" i="20"/>
  <c r="L41" i="20"/>
  <c r="O42" i="20"/>
  <c r="R43" i="20"/>
  <c r="C46" i="20"/>
  <c r="F47" i="20"/>
  <c r="I48" i="20"/>
  <c r="L49" i="20"/>
  <c r="O50" i="20"/>
  <c r="C52" i="20"/>
  <c r="O13" i="20"/>
  <c r="C17" i="20"/>
  <c r="F18" i="20"/>
  <c r="I19" i="20"/>
  <c r="O21" i="20"/>
  <c r="C25" i="20"/>
  <c r="F26" i="20"/>
  <c r="I27" i="20"/>
  <c r="O29" i="20"/>
  <c r="C31" i="20"/>
  <c r="F32" i="20"/>
  <c r="I33" i="20"/>
  <c r="O35" i="20"/>
  <c r="F38" i="20"/>
  <c r="I39" i="20"/>
  <c r="O41" i="20"/>
  <c r="F46" i="20"/>
  <c r="I47" i="20"/>
  <c r="O49" i="20"/>
  <c r="I52" i="20"/>
  <c r="I18" i="20"/>
  <c r="L19" i="20"/>
  <c r="I26" i="20"/>
  <c r="L27" i="20"/>
  <c r="I32" i="20"/>
  <c r="L33" i="20"/>
  <c r="I38" i="20"/>
  <c r="L39" i="20"/>
  <c r="I46" i="20"/>
  <c r="L47" i="20"/>
  <c r="L52" i="20"/>
  <c r="F75" i="19"/>
  <c r="B82" i="19"/>
  <c r="F64" i="19"/>
  <c r="F28" i="19"/>
  <c r="R28" i="19"/>
  <c r="O28" i="19"/>
  <c r="R76" i="19"/>
  <c r="F76" i="19"/>
  <c r="O76" i="19"/>
  <c r="K12" i="19"/>
  <c r="F54" i="19"/>
  <c r="L28" i="19"/>
  <c r="I36" i="19"/>
  <c r="B75" i="19"/>
  <c r="I75" i="19"/>
  <c r="L76" i="19"/>
  <c r="R30" i="19"/>
  <c r="R40" i="19"/>
  <c r="B42" i="19"/>
  <c r="R45" i="19"/>
  <c r="R58" i="19"/>
  <c r="R68" i="19"/>
  <c r="R78" i="19"/>
  <c r="R88" i="19"/>
  <c r="O100" i="19"/>
  <c r="R101" i="19"/>
  <c r="E16" i="19"/>
  <c r="Q16" i="19"/>
  <c r="F18" i="19"/>
  <c r="L20" i="19"/>
  <c r="F23" i="19"/>
  <c r="L25" i="19"/>
  <c r="R29" i="19"/>
  <c r="F33" i="19"/>
  <c r="H35" i="19"/>
  <c r="B35" i="19" s="1"/>
  <c r="B36" i="19"/>
  <c r="L37" i="19"/>
  <c r="O38" i="19"/>
  <c r="R39" i="19"/>
  <c r="O43" i="19"/>
  <c r="R44" i="19"/>
  <c r="F48" i="19"/>
  <c r="L50" i="19"/>
  <c r="R52" i="19"/>
  <c r="B54" i="19"/>
  <c r="R54" i="19" s="1"/>
  <c r="L55" i="19"/>
  <c r="O56" i="19"/>
  <c r="R57" i="19"/>
  <c r="E61" i="19"/>
  <c r="Q61" i="19"/>
  <c r="R62" i="19"/>
  <c r="B64" i="19"/>
  <c r="L65" i="19"/>
  <c r="O66" i="19"/>
  <c r="R67" i="19"/>
  <c r="F71" i="19"/>
  <c r="L73" i="19"/>
  <c r="R77" i="19"/>
  <c r="L83" i="19"/>
  <c r="I84" i="19"/>
  <c r="L85" i="19"/>
  <c r="O86" i="19"/>
  <c r="R87" i="19"/>
  <c r="F91" i="19"/>
  <c r="I92" i="19"/>
  <c r="O94" i="19"/>
  <c r="R100" i="19"/>
  <c r="I32" i="19"/>
  <c r="I47" i="19"/>
  <c r="O17" i="19"/>
  <c r="O18" i="19"/>
  <c r="O23" i="19"/>
  <c r="I28" i="19"/>
  <c r="F30" i="19"/>
  <c r="I31" i="19"/>
  <c r="L32" i="19"/>
  <c r="O33" i="19"/>
  <c r="F36" i="19"/>
  <c r="R36" i="19"/>
  <c r="F40" i="19"/>
  <c r="F45" i="19"/>
  <c r="I46" i="19"/>
  <c r="L47" i="19"/>
  <c r="O48" i="19"/>
  <c r="F58" i="19"/>
  <c r="I59" i="19"/>
  <c r="F68" i="19"/>
  <c r="O71" i="19"/>
  <c r="I76" i="19"/>
  <c r="F78" i="19"/>
  <c r="L80" i="19"/>
  <c r="F88" i="19"/>
  <c r="L90" i="19"/>
  <c r="R92" i="19"/>
  <c r="F101" i="19"/>
  <c r="I102" i="19"/>
  <c r="I90" i="19"/>
  <c r="F29" i="19"/>
  <c r="I30" i="19"/>
  <c r="O32" i="19"/>
  <c r="F39" i="19"/>
  <c r="I40" i="19"/>
  <c r="F44" i="19"/>
  <c r="I45" i="19"/>
  <c r="O47" i="19"/>
  <c r="F52" i="19"/>
  <c r="F57" i="19"/>
  <c r="I58" i="19"/>
  <c r="F62" i="19"/>
  <c r="F67" i="19"/>
  <c r="I68" i="19"/>
  <c r="L69" i="19"/>
  <c r="F77" i="19"/>
  <c r="I78" i="19"/>
  <c r="L79" i="19"/>
  <c r="O80" i="19"/>
  <c r="F87" i="19"/>
  <c r="I88" i="19"/>
  <c r="L89" i="19"/>
  <c r="O90" i="19"/>
  <c r="F100" i="19"/>
  <c r="I101" i="19"/>
  <c r="L102" i="19"/>
  <c r="I29" i="19"/>
  <c r="L30" i="19"/>
  <c r="I39" i="19"/>
  <c r="L40" i="19"/>
  <c r="I44" i="19"/>
  <c r="L45" i="19"/>
  <c r="I52" i="19"/>
  <c r="I57" i="19"/>
  <c r="L58" i="19"/>
  <c r="O59" i="19"/>
  <c r="I62" i="19"/>
  <c r="F66" i="19"/>
  <c r="I67" i="19"/>
  <c r="L68" i="19"/>
  <c r="O69" i="19"/>
  <c r="I77" i="19"/>
  <c r="L78" i="19"/>
  <c r="O79" i="19"/>
  <c r="R80" i="19"/>
  <c r="N82" i="19"/>
  <c r="F86" i="19"/>
  <c r="I87" i="19"/>
  <c r="L88" i="19"/>
  <c r="O89" i="19"/>
  <c r="F94" i="19"/>
  <c r="F99" i="19"/>
  <c r="I100" i="19"/>
  <c r="L101" i="19"/>
  <c r="O102" i="19"/>
  <c r="H27" i="19"/>
  <c r="F12" i="17"/>
  <c r="I12" i="17"/>
  <c r="B12" i="17"/>
  <c r="C14" i="17"/>
  <c r="C16" i="17"/>
  <c r="C18" i="17"/>
  <c r="C20" i="17"/>
  <c r="C22" i="17"/>
  <c r="C24" i="17"/>
  <c r="C26" i="17"/>
  <c r="C28" i="17"/>
  <c r="C30" i="17"/>
  <c r="C32" i="17"/>
  <c r="C34" i="17"/>
  <c r="C36" i="17"/>
  <c r="C38" i="17"/>
  <c r="C40" i="17"/>
  <c r="C42" i="17"/>
  <c r="C44" i="17"/>
  <c r="C46" i="17"/>
  <c r="C48" i="17"/>
  <c r="C50" i="17"/>
  <c r="C52" i="17"/>
  <c r="F14" i="17"/>
  <c r="F16" i="17"/>
  <c r="F18" i="17"/>
  <c r="F20" i="17"/>
  <c r="F22" i="17"/>
  <c r="F24" i="17"/>
  <c r="F26" i="17"/>
  <c r="F28" i="17"/>
  <c r="F30" i="17"/>
  <c r="F32" i="17"/>
  <c r="F34" i="17"/>
  <c r="F36" i="17"/>
  <c r="F38" i="17"/>
  <c r="F40" i="17"/>
  <c r="F42" i="17"/>
  <c r="F44" i="17"/>
  <c r="F46" i="17"/>
  <c r="F48" i="17"/>
  <c r="F50" i="17"/>
  <c r="C15" i="17"/>
  <c r="C17" i="17"/>
  <c r="C19" i="17"/>
  <c r="C21" i="17"/>
  <c r="C23" i="17"/>
  <c r="C25" i="17"/>
  <c r="C27" i="17"/>
  <c r="C29" i="17"/>
  <c r="C31" i="17"/>
  <c r="C33" i="17"/>
  <c r="C35" i="17"/>
  <c r="C37" i="17"/>
  <c r="C39" i="17"/>
  <c r="C41" i="17"/>
  <c r="C43" i="17"/>
  <c r="C45" i="17"/>
  <c r="C47" i="17"/>
  <c r="C49" i="17"/>
  <c r="C51" i="17"/>
  <c r="C53" i="17"/>
  <c r="F15" i="17"/>
  <c r="F17" i="17"/>
  <c r="F19" i="17"/>
  <c r="F21" i="17"/>
  <c r="F23" i="17"/>
  <c r="F25" i="17"/>
  <c r="F27" i="17"/>
  <c r="F29" i="17"/>
  <c r="F31" i="17"/>
  <c r="F33" i="17"/>
  <c r="F35" i="17"/>
  <c r="F37" i="17"/>
  <c r="F39" i="17"/>
  <c r="F41" i="17"/>
  <c r="F43" i="17"/>
  <c r="F45" i="17"/>
  <c r="F47" i="17"/>
  <c r="F49" i="17"/>
  <c r="F51" i="17"/>
  <c r="F53" i="17"/>
  <c r="B26" i="16"/>
  <c r="F26" i="16" s="1"/>
  <c r="I34" i="16"/>
  <c r="F35" i="16"/>
  <c r="B15" i="16"/>
  <c r="H13" i="16"/>
  <c r="I15" i="16"/>
  <c r="I53" i="16"/>
  <c r="F53" i="16"/>
  <c r="F68" i="16"/>
  <c r="F79" i="16"/>
  <c r="B79" i="16"/>
  <c r="I79" i="16" s="1"/>
  <c r="B61" i="16"/>
  <c r="F61" i="16" s="1"/>
  <c r="B16" i="16"/>
  <c r="F21" i="16"/>
  <c r="B27" i="16"/>
  <c r="F34" i="16"/>
  <c r="I35" i="16"/>
  <c r="I39" i="16"/>
  <c r="I62" i="16"/>
  <c r="I64" i="16"/>
  <c r="B67" i="16"/>
  <c r="B82" i="16"/>
  <c r="F82" i="16" s="1"/>
  <c r="F16" i="16"/>
  <c r="F36" i="16"/>
  <c r="F38" i="16"/>
  <c r="E60" i="16"/>
  <c r="E13" i="16" s="1"/>
  <c r="F63" i="16"/>
  <c r="F65" i="16"/>
  <c r="I68" i="16"/>
  <c r="F80" i="16"/>
  <c r="F18" i="16"/>
  <c r="F29" i="16"/>
  <c r="F31" i="16"/>
  <c r="I38" i="16"/>
  <c r="F42" i="16"/>
  <c r="F44" i="16"/>
  <c r="F46" i="16"/>
  <c r="F48" i="16"/>
  <c r="F54" i="16"/>
  <c r="F56" i="16"/>
  <c r="F58" i="16"/>
  <c r="I61" i="16"/>
  <c r="I65" i="16"/>
  <c r="F84" i="16"/>
  <c r="F86" i="16"/>
  <c r="F93" i="16"/>
  <c r="I16" i="16"/>
  <c r="F22" i="16"/>
  <c r="F24" i="16"/>
  <c r="F97" i="16"/>
  <c r="F99" i="16"/>
  <c r="F101" i="16"/>
  <c r="C13" i="14"/>
  <c r="C15" i="14"/>
  <c r="C17" i="14"/>
  <c r="C19" i="14"/>
  <c r="C21" i="14"/>
  <c r="C23" i="14"/>
  <c r="C25" i="14"/>
  <c r="C27" i="14"/>
  <c r="C29" i="14"/>
  <c r="C31" i="14"/>
  <c r="C33" i="14"/>
  <c r="C35" i="14"/>
  <c r="C37" i="14"/>
  <c r="C39" i="14"/>
  <c r="C41" i="14"/>
  <c r="C43" i="14"/>
  <c r="C45" i="14"/>
  <c r="C47" i="14"/>
  <c r="C49" i="14"/>
  <c r="C51" i="14"/>
  <c r="F13" i="14"/>
  <c r="F15" i="14"/>
  <c r="F17" i="14"/>
  <c r="F19" i="14"/>
  <c r="F21" i="14"/>
  <c r="F23" i="14"/>
  <c r="F25" i="14"/>
  <c r="F27" i="14"/>
  <c r="F29" i="14"/>
  <c r="F31" i="14"/>
  <c r="F33" i="14"/>
  <c r="F35" i="14"/>
  <c r="F37" i="14"/>
  <c r="F39" i="14"/>
  <c r="F41" i="14"/>
  <c r="F43" i="14"/>
  <c r="F45" i="14"/>
  <c r="F47" i="14"/>
  <c r="F49" i="14"/>
  <c r="F51" i="14"/>
  <c r="F11" i="14"/>
  <c r="C14" i="14"/>
  <c r="C16" i="14"/>
  <c r="C18" i="14"/>
  <c r="C20" i="14"/>
  <c r="C22" i="14"/>
  <c r="C24" i="14"/>
  <c r="C26" i="14"/>
  <c r="C28" i="14"/>
  <c r="C30" i="14"/>
  <c r="C32" i="14"/>
  <c r="C34" i="14"/>
  <c r="C36" i="14"/>
  <c r="C38" i="14"/>
  <c r="C40" i="14"/>
  <c r="C42" i="14"/>
  <c r="C44" i="14"/>
  <c r="C46" i="14"/>
  <c r="C48" i="14"/>
  <c r="C50" i="14"/>
  <c r="C52" i="14"/>
  <c r="F14" i="14"/>
  <c r="F16" i="14"/>
  <c r="F18" i="14"/>
  <c r="F20" i="14"/>
  <c r="F22" i="14"/>
  <c r="F24" i="14"/>
  <c r="F26" i="14"/>
  <c r="F28" i="14"/>
  <c r="F30" i="14"/>
  <c r="F32" i="14"/>
  <c r="F34" i="14"/>
  <c r="F36" i="14"/>
  <c r="F38" i="14"/>
  <c r="F40" i="14"/>
  <c r="F42" i="14"/>
  <c r="F44" i="14"/>
  <c r="F46" i="14"/>
  <c r="F48" i="14"/>
  <c r="F50" i="14"/>
  <c r="I27" i="13"/>
  <c r="L60" i="13"/>
  <c r="F74" i="13"/>
  <c r="I82" i="13"/>
  <c r="I74" i="13"/>
  <c r="L53" i="13"/>
  <c r="F75" i="13"/>
  <c r="H13" i="13"/>
  <c r="I75" i="13"/>
  <c r="F60" i="13"/>
  <c r="I16" i="13"/>
  <c r="L16" i="13"/>
  <c r="L75" i="13"/>
  <c r="F35" i="13"/>
  <c r="L35" i="13"/>
  <c r="F41" i="13"/>
  <c r="F53" i="13"/>
  <c r="E26" i="13"/>
  <c r="E81" i="13"/>
  <c r="F16" i="13"/>
  <c r="F27" i="13"/>
  <c r="I35" i="13"/>
  <c r="I53" i="13"/>
  <c r="F82" i="13"/>
  <c r="L17" i="13"/>
  <c r="F19" i="13"/>
  <c r="B21" i="13"/>
  <c r="L28" i="13"/>
  <c r="F30" i="13"/>
  <c r="K34" i="13"/>
  <c r="L38" i="13"/>
  <c r="I41" i="13"/>
  <c r="F49" i="13"/>
  <c r="L56" i="13"/>
  <c r="F58" i="13"/>
  <c r="B60" i="13"/>
  <c r="L66" i="13"/>
  <c r="L83" i="13"/>
  <c r="F85" i="13"/>
  <c r="L91" i="13"/>
  <c r="F93" i="13"/>
  <c r="B95" i="13"/>
  <c r="I95" i="13" s="1"/>
  <c r="I30" i="13"/>
  <c r="I93" i="13"/>
  <c r="E15" i="13"/>
  <c r="I55" i="13"/>
  <c r="L58" i="13"/>
  <c r="B63" i="13"/>
  <c r="F63" i="13" s="1"/>
  <c r="F67" i="13"/>
  <c r="F18" i="13"/>
  <c r="I22" i="13"/>
  <c r="L27" i="13"/>
  <c r="F29" i="13"/>
  <c r="I32" i="13"/>
  <c r="L37" i="13"/>
  <c r="F39" i="13"/>
  <c r="L46" i="13"/>
  <c r="F48" i="13"/>
  <c r="I51" i="13"/>
  <c r="F57" i="13"/>
  <c r="I61" i="13"/>
  <c r="L65" i="13"/>
  <c r="I67" i="13"/>
  <c r="L70" i="13"/>
  <c r="F72" i="13"/>
  <c r="I77" i="13"/>
  <c r="F84" i="13"/>
  <c r="L90" i="13"/>
  <c r="I96" i="13"/>
  <c r="F101" i="13"/>
  <c r="I19" i="13"/>
  <c r="I49" i="13"/>
  <c r="I18" i="13"/>
  <c r="F24" i="13"/>
  <c r="I29" i="13"/>
  <c r="F36" i="13"/>
  <c r="I39" i="13"/>
  <c r="F45" i="13"/>
  <c r="I48" i="13"/>
  <c r="F54" i="13"/>
  <c r="I57" i="13"/>
  <c r="F64" i="13"/>
  <c r="I72" i="13"/>
  <c r="F79" i="13"/>
  <c r="I84" i="13"/>
  <c r="F89" i="13"/>
  <c r="F98" i="13"/>
  <c r="I101" i="13"/>
  <c r="I85" i="13"/>
  <c r="C51" i="11"/>
  <c r="C14" i="11"/>
  <c r="F17" i="11"/>
  <c r="F25" i="11"/>
  <c r="C30" i="11"/>
  <c r="F35" i="11"/>
  <c r="C40" i="11"/>
  <c r="F43" i="11"/>
  <c r="C48" i="11"/>
  <c r="F51" i="11"/>
  <c r="F14" i="11"/>
  <c r="I17" i="11"/>
  <c r="C19" i="11"/>
  <c r="F22" i="11"/>
  <c r="I25" i="11"/>
  <c r="C27" i="11"/>
  <c r="F30" i="11"/>
  <c r="C32" i="11"/>
  <c r="I35" i="11"/>
  <c r="C37" i="11"/>
  <c r="F40" i="11"/>
  <c r="I43" i="11"/>
  <c r="C45" i="11"/>
  <c r="F48" i="11"/>
  <c r="I14" i="11"/>
  <c r="C16" i="11"/>
  <c r="L17" i="11"/>
  <c r="F19" i="11"/>
  <c r="I22" i="11"/>
  <c r="C24" i="11"/>
  <c r="L25" i="11"/>
  <c r="F27" i="11"/>
  <c r="F32" i="11"/>
  <c r="C34" i="11"/>
  <c r="L35" i="11"/>
  <c r="F37" i="11"/>
  <c r="I40" i="11"/>
  <c r="C42" i="11"/>
  <c r="L43" i="11"/>
  <c r="F45" i="11"/>
  <c r="I48" i="11"/>
  <c r="C50" i="11"/>
  <c r="F11" i="11"/>
  <c r="C13" i="11"/>
  <c r="F16" i="11"/>
  <c r="I19" i="11"/>
  <c r="C21" i="11"/>
  <c r="L22" i="11"/>
  <c r="F24" i="11"/>
  <c r="I27" i="11"/>
  <c r="C29" i="11"/>
  <c r="I32" i="11"/>
  <c r="F34" i="11"/>
  <c r="I37" i="11"/>
  <c r="C39" i="11"/>
  <c r="F42" i="11"/>
  <c r="I45" i="11"/>
  <c r="C47" i="11"/>
  <c r="F50" i="11"/>
  <c r="C52" i="11"/>
  <c r="F13" i="11"/>
  <c r="I16" i="11"/>
  <c r="C18" i="11"/>
  <c r="F21" i="11"/>
  <c r="I24" i="11"/>
  <c r="C26" i="11"/>
  <c r="F29" i="11"/>
  <c r="C31" i="11"/>
  <c r="I34" i="11"/>
  <c r="C36" i="11"/>
  <c r="F39" i="11"/>
  <c r="I42" i="11"/>
  <c r="F47" i="11"/>
  <c r="I50" i="11"/>
  <c r="F52" i="11"/>
  <c r="K13" i="10"/>
  <c r="F34" i="10"/>
  <c r="F75" i="10"/>
  <c r="I74" i="10"/>
  <c r="F35" i="10"/>
  <c r="F60" i="10"/>
  <c r="L81" i="10"/>
  <c r="I81" i="10"/>
  <c r="F81" i="10"/>
  <c r="F21" i="10"/>
  <c r="L60" i="10"/>
  <c r="F63" i="10"/>
  <c r="I82" i="10"/>
  <c r="F82" i="10"/>
  <c r="L21" i="10"/>
  <c r="I60" i="10"/>
  <c r="B74" i="10"/>
  <c r="L74" i="10" s="1"/>
  <c r="L19" i="10"/>
  <c r="L30" i="10"/>
  <c r="B34" i="10"/>
  <c r="B35" i="10"/>
  <c r="L41" i="10"/>
  <c r="B53" i="10"/>
  <c r="I53" i="10" s="1"/>
  <c r="B95" i="10"/>
  <c r="L18" i="10"/>
  <c r="I21" i="10"/>
  <c r="L29" i="10"/>
  <c r="F31" i="10"/>
  <c r="L39" i="10"/>
  <c r="F42" i="10"/>
  <c r="I45" i="10"/>
  <c r="L48" i="10"/>
  <c r="I54" i="10"/>
  <c r="L57" i="10"/>
  <c r="I63" i="10"/>
  <c r="I66" i="10"/>
  <c r="I75" i="10"/>
  <c r="I78" i="10"/>
  <c r="F84" i="10"/>
  <c r="I87" i="10"/>
  <c r="L90" i="10"/>
  <c r="I96" i="10"/>
  <c r="L99" i="10"/>
  <c r="F101" i="10"/>
  <c r="F17" i="10"/>
  <c r="F28" i="10"/>
  <c r="I31" i="10"/>
  <c r="F38" i="10"/>
  <c r="I42" i="10"/>
  <c r="F47" i="10"/>
  <c r="F56" i="10"/>
  <c r="F68" i="10"/>
  <c r="F70" i="10"/>
  <c r="I84" i="10"/>
  <c r="F89" i="10"/>
  <c r="F98" i="10"/>
  <c r="I101" i="10"/>
  <c r="I17" i="10"/>
  <c r="F23" i="10"/>
  <c r="I28" i="10"/>
  <c r="I38" i="10"/>
  <c r="F44" i="10"/>
  <c r="I47" i="10"/>
  <c r="I56" i="10"/>
  <c r="F65" i="10"/>
  <c r="I68" i="10"/>
  <c r="I70" i="10"/>
  <c r="L84" i="10"/>
  <c r="I89" i="10"/>
  <c r="I98" i="10"/>
  <c r="H15" i="10"/>
  <c r="F11" i="8"/>
  <c r="C30" i="8"/>
  <c r="O11" i="8"/>
  <c r="C18" i="8"/>
  <c r="B11" i="8"/>
  <c r="C13" i="8"/>
  <c r="O15" i="8"/>
  <c r="I18" i="8"/>
  <c r="O19" i="8"/>
  <c r="C21" i="8"/>
  <c r="I22" i="8"/>
  <c r="O23" i="8"/>
  <c r="C25" i="8"/>
  <c r="I26" i="8"/>
  <c r="O27" i="8"/>
  <c r="I30" i="8"/>
  <c r="O31" i="8"/>
  <c r="C37" i="8"/>
  <c r="C41" i="8"/>
  <c r="O51" i="8"/>
  <c r="C16" i="8"/>
  <c r="I21" i="8"/>
  <c r="I25" i="8"/>
  <c r="C40" i="8"/>
  <c r="I45" i="8"/>
  <c r="L13" i="8"/>
  <c r="F16" i="8"/>
  <c r="L17" i="8"/>
  <c r="F20" i="8"/>
  <c r="L21" i="8"/>
  <c r="F24" i="8"/>
  <c r="L25" i="8"/>
  <c r="F28" i="8"/>
  <c r="L29" i="8"/>
  <c r="F32" i="8"/>
  <c r="L33" i="8"/>
  <c r="F36" i="8"/>
  <c r="L37" i="8"/>
  <c r="F40" i="8"/>
  <c r="L41" i="8"/>
  <c r="F44" i="8"/>
  <c r="L45" i="8"/>
  <c r="F48" i="8"/>
  <c r="L49" i="8"/>
  <c r="F52" i="8"/>
  <c r="I13" i="8"/>
  <c r="C20" i="8"/>
  <c r="C32" i="8"/>
  <c r="I16" i="8"/>
  <c r="O17" i="8"/>
  <c r="I20" i="8"/>
  <c r="I24" i="8"/>
  <c r="I28" i="8"/>
  <c r="O29" i="8"/>
  <c r="I32" i="8"/>
  <c r="O33" i="8"/>
  <c r="I36" i="8"/>
  <c r="O37" i="8"/>
  <c r="C39" i="8"/>
  <c r="I40" i="8"/>
  <c r="O41" i="8"/>
  <c r="C43" i="8"/>
  <c r="I44" i="8"/>
  <c r="I48" i="8"/>
  <c r="O49" i="8"/>
  <c r="C51" i="8"/>
  <c r="I52" i="8"/>
  <c r="C44" i="8"/>
  <c r="F15" i="8"/>
  <c r="L16" i="8"/>
  <c r="F19" i="8"/>
  <c r="L20" i="8"/>
  <c r="F23" i="8"/>
  <c r="L24" i="8"/>
  <c r="F27" i="8"/>
  <c r="L28" i="8"/>
  <c r="F31" i="8"/>
  <c r="L32" i="8"/>
  <c r="L36" i="8"/>
  <c r="F39" i="8"/>
  <c r="L40" i="8"/>
  <c r="F43" i="8"/>
  <c r="L44" i="8"/>
  <c r="F47" i="8"/>
  <c r="L48" i="8"/>
  <c r="F51" i="8"/>
  <c r="L52" i="8"/>
  <c r="C36" i="8"/>
  <c r="C48" i="8"/>
  <c r="I82" i="7"/>
  <c r="F95" i="7"/>
  <c r="R17" i="7"/>
  <c r="L17" i="7"/>
  <c r="O17" i="7"/>
  <c r="N26" i="7"/>
  <c r="O27" i="7"/>
  <c r="O30" i="7"/>
  <c r="F30" i="7"/>
  <c r="L30" i="7"/>
  <c r="I30" i="7"/>
  <c r="R32" i="7"/>
  <c r="O32" i="7"/>
  <c r="L32" i="7"/>
  <c r="I60" i="7"/>
  <c r="H74" i="7"/>
  <c r="L81" i="7"/>
  <c r="I95" i="7"/>
  <c r="F17" i="7"/>
  <c r="F32" i="7"/>
  <c r="F53" i="7"/>
  <c r="L60" i="7"/>
  <c r="L67" i="7"/>
  <c r="I67" i="7"/>
  <c r="F67" i="7"/>
  <c r="R67" i="7"/>
  <c r="O67" i="7"/>
  <c r="O81" i="7"/>
  <c r="L86" i="7"/>
  <c r="I86" i="7"/>
  <c r="F86" i="7"/>
  <c r="R86" i="7"/>
  <c r="O86" i="7"/>
  <c r="L95" i="7"/>
  <c r="N13" i="7"/>
  <c r="L44" i="7"/>
  <c r="I44" i="7"/>
  <c r="F44" i="7"/>
  <c r="R44" i="7"/>
  <c r="O44" i="7"/>
  <c r="O68" i="7"/>
  <c r="L68" i="7"/>
  <c r="I68" i="7"/>
  <c r="F68" i="7"/>
  <c r="R68" i="7"/>
  <c r="R22" i="7"/>
  <c r="L22" i="7"/>
  <c r="O22" i="7"/>
  <c r="L39" i="7"/>
  <c r="I39" i="7"/>
  <c r="F39" i="7"/>
  <c r="R39" i="7"/>
  <c r="O63" i="7"/>
  <c r="O100" i="7"/>
  <c r="L100" i="7"/>
  <c r="I100" i="7"/>
  <c r="F100" i="7"/>
  <c r="R100" i="7"/>
  <c r="K15" i="7"/>
  <c r="F22" i="7"/>
  <c r="O35" i="7"/>
  <c r="O39" i="7"/>
  <c r="L57" i="7"/>
  <c r="I57" i="7"/>
  <c r="F57" i="7"/>
  <c r="R57" i="7"/>
  <c r="O57" i="7"/>
  <c r="R63" i="7"/>
  <c r="B82" i="7"/>
  <c r="K34" i="7"/>
  <c r="O87" i="7"/>
  <c r="F87" i="7"/>
  <c r="L87" i="7"/>
  <c r="I87" i="7"/>
  <c r="R87" i="7"/>
  <c r="B16" i="7"/>
  <c r="H15" i="7"/>
  <c r="I16" i="7"/>
  <c r="L53" i="7"/>
  <c r="R81" i="7"/>
  <c r="E13" i="7"/>
  <c r="L16" i="7"/>
  <c r="I22" i="7"/>
  <c r="F27" i="7"/>
  <c r="Q34" i="7"/>
  <c r="Q13" i="7" s="1"/>
  <c r="R35" i="7"/>
  <c r="B41" i="7"/>
  <c r="R41" i="7" s="1"/>
  <c r="O58" i="7"/>
  <c r="L58" i="7"/>
  <c r="I58" i="7"/>
  <c r="F58" i="7"/>
  <c r="R58" i="7"/>
  <c r="B63" i="7"/>
  <c r="L76" i="7"/>
  <c r="I76" i="7"/>
  <c r="F76" i="7"/>
  <c r="R76" i="7"/>
  <c r="O76" i="7"/>
  <c r="F63" i="7"/>
  <c r="B27" i="7"/>
  <c r="O45" i="7"/>
  <c r="F45" i="7"/>
  <c r="L45" i="7"/>
  <c r="I45" i="7"/>
  <c r="R45" i="7"/>
  <c r="O16" i="7"/>
  <c r="B21" i="7"/>
  <c r="I21" i="7"/>
  <c r="I27" i="7"/>
  <c r="L29" i="7"/>
  <c r="I29" i="7"/>
  <c r="F29" i="7"/>
  <c r="R29" i="7"/>
  <c r="B35" i="7"/>
  <c r="F35" i="7" s="1"/>
  <c r="R53" i="7"/>
  <c r="B60" i="7"/>
  <c r="B75" i="7"/>
  <c r="O77" i="7"/>
  <c r="F77" i="7"/>
  <c r="L77" i="7"/>
  <c r="I77" i="7"/>
  <c r="R77" i="7"/>
  <c r="F82" i="7"/>
  <c r="B95" i="7"/>
  <c r="O99" i="7"/>
  <c r="F18" i="7"/>
  <c r="F23" i="7"/>
  <c r="O28" i="7"/>
  <c r="L37" i="7"/>
  <c r="O38" i="7"/>
  <c r="L42" i="7"/>
  <c r="O43" i="7"/>
  <c r="F48" i="7"/>
  <c r="O51" i="7"/>
  <c r="O56" i="7"/>
  <c r="O61" i="7"/>
  <c r="L63" i="7"/>
  <c r="I64" i="7"/>
  <c r="L65" i="7"/>
  <c r="O66" i="7"/>
  <c r="I72" i="7"/>
  <c r="F81" i="7"/>
  <c r="L82" i="7"/>
  <c r="I83" i="7"/>
  <c r="O85" i="7"/>
  <c r="I91" i="7"/>
  <c r="O93" i="7"/>
  <c r="O98" i="7"/>
  <c r="R99" i="7"/>
  <c r="O47" i="7"/>
  <c r="O70" i="7"/>
  <c r="O79" i="7"/>
  <c r="L88" i="7"/>
  <c r="O89" i="7"/>
  <c r="F99" i="7"/>
  <c r="L101" i="7"/>
  <c r="L47" i="7"/>
  <c r="L89" i="7"/>
  <c r="F28" i="7"/>
  <c r="O31" i="7"/>
  <c r="F38" i="7"/>
  <c r="F43" i="7"/>
  <c r="O46" i="7"/>
  <c r="F51" i="7"/>
  <c r="F56" i="7"/>
  <c r="F61" i="7"/>
  <c r="F66" i="7"/>
  <c r="R70" i="7"/>
  <c r="R79" i="7"/>
  <c r="F85" i="7"/>
  <c r="O88" i="7"/>
  <c r="F93" i="7"/>
  <c r="F98" i="7"/>
  <c r="I99" i="7"/>
  <c r="O101" i="7"/>
  <c r="C46" i="5"/>
  <c r="C29" i="5"/>
  <c r="F29" i="5"/>
  <c r="C13" i="5"/>
  <c r="C17" i="5"/>
  <c r="C32" i="5"/>
  <c r="C49" i="5"/>
  <c r="C45" i="5"/>
  <c r="C20" i="5"/>
  <c r="C22" i="5"/>
  <c r="C24" i="5"/>
  <c r="C26" i="5"/>
  <c r="F28" i="5"/>
  <c r="C35" i="5"/>
  <c r="C37" i="5"/>
  <c r="C39" i="5"/>
  <c r="C41" i="5"/>
  <c r="C43" i="5"/>
  <c r="C52" i="5"/>
  <c r="C15" i="5"/>
  <c r="C19" i="5"/>
  <c r="C34" i="5"/>
  <c r="C47" i="5"/>
  <c r="C28" i="5"/>
  <c r="H13" i="4"/>
  <c r="F82" i="4"/>
  <c r="B34" i="4"/>
  <c r="F63" i="4"/>
  <c r="F74" i="4"/>
  <c r="I81" i="4"/>
  <c r="F26" i="4"/>
  <c r="B15" i="4"/>
  <c r="F15" i="4"/>
  <c r="E13" i="4"/>
  <c r="F81" i="4"/>
  <c r="F27" i="4"/>
  <c r="I17" i="4"/>
  <c r="I19" i="4"/>
  <c r="F21" i="4"/>
  <c r="B26" i="4"/>
  <c r="I26" i="4" s="1"/>
  <c r="B41" i="4"/>
  <c r="B60" i="4"/>
  <c r="B81" i="4"/>
  <c r="F16" i="4"/>
  <c r="F18" i="4"/>
  <c r="I27" i="4"/>
  <c r="F39" i="4"/>
  <c r="I63" i="4"/>
  <c r="B74" i="4"/>
  <c r="I74" i="4" s="1"/>
  <c r="I82" i="4"/>
  <c r="F93" i="4"/>
  <c r="I18" i="4"/>
  <c r="F43" i="4"/>
  <c r="F45" i="4"/>
  <c r="F47" i="4"/>
  <c r="F49" i="4"/>
  <c r="F51" i="4"/>
  <c r="I21" i="4"/>
  <c r="F97" i="4"/>
  <c r="F99" i="4"/>
  <c r="F101" i="4"/>
  <c r="D24" i="2"/>
  <c r="G30" i="2"/>
  <c r="M18" i="2"/>
  <c r="J18" i="2"/>
  <c r="L12" i="2"/>
  <c r="J24" i="2"/>
  <c r="M30" i="2"/>
  <c r="F14" i="2"/>
  <c r="G18" i="2"/>
  <c r="D18" i="2" s="1"/>
  <c r="G28" i="2"/>
  <c r="C30" i="2"/>
  <c r="J30" i="2" s="1"/>
  <c r="G22" i="2"/>
  <c r="D22" i="2" s="1"/>
  <c r="J28" i="2"/>
  <c r="G36" i="2"/>
  <c r="D36" i="2" s="1"/>
  <c r="G20" i="2"/>
  <c r="D20" i="2" s="1"/>
  <c r="G34" i="2"/>
  <c r="D34" i="2" s="1"/>
  <c r="E27" i="36" l="1"/>
  <c r="E18" i="36"/>
  <c r="E26" i="36"/>
  <c r="E17" i="36"/>
  <c r="E25" i="36"/>
  <c r="E16" i="36"/>
  <c r="E24" i="36"/>
  <c r="E20" i="36"/>
  <c r="E19" i="36"/>
  <c r="E23" i="36"/>
  <c r="E15" i="36"/>
  <c r="E13" i="36" s="1"/>
  <c r="U11" i="32"/>
  <c r="X11" i="32"/>
  <c r="C11" i="31"/>
  <c r="L14" i="30"/>
  <c r="C14" i="30"/>
  <c r="O14" i="30"/>
  <c r="I14" i="30"/>
  <c r="R11" i="28"/>
  <c r="C23" i="28"/>
  <c r="F11" i="28"/>
  <c r="L11" i="28"/>
  <c r="I11" i="28"/>
  <c r="X11" i="28"/>
  <c r="U11" i="27"/>
  <c r="F11" i="27"/>
  <c r="X11" i="27"/>
  <c r="C23" i="27"/>
  <c r="AA11" i="27"/>
  <c r="C11" i="27"/>
  <c r="R11" i="25"/>
  <c r="I11" i="25"/>
  <c r="F11" i="25"/>
  <c r="U11" i="25"/>
  <c r="AA11" i="23"/>
  <c r="C23" i="23"/>
  <c r="R11" i="23"/>
  <c r="F11" i="23"/>
  <c r="U11" i="23"/>
  <c r="X11" i="23"/>
  <c r="O11" i="21"/>
  <c r="C13" i="21"/>
  <c r="C17" i="21"/>
  <c r="F11" i="21"/>
  <c r="C15" i="21"/>
  <c r="C21" i="21"/>
  <c r="O35" i="19"/>
  <c r="F35" i="19"/>
  <c r="R35" i="19"/>
  <c r="L35" i="19"/>
  <c r="B16" i="19"/>
  <c r="F16" i="19" s="1"/>
  <c r="E14" i="19"/>
  <c r="L42" i="19"/>
  <c r="I42" i="19"/>
  <c r="O42" i="19"/>
  <c r="L75" i="19"/>
  <c r="O82" i="19"/>
  <c r="L82" i="19"/>
  <c r="F42" i="19"/>
  <c r="I82" i="19"/>
  <c r="O64" i="19"/>
  <c r="L64" i="19"/>
  <c r="N14" i="19"/>
  <c r="O36" i="19"/>
  <c r="L36" i="19"/>
  <c r="R64" i="19"/>
  <c r="R75" i="19"/>
  <c r="R82" i="19"/>
  <c r="L54" i="19"/>
  <c r="O54" i="19"/>
  <c r="I54" i="19"/>
  <c r="R42" i="19"/>
  <c r="F82" i="19"/>
  <c r="B27" i="19"/>
  <c r="I27" i="19" s="1"/>
  <c r="H14" i="19"/>
  <c r="B61" i="19"/>
  <c r="F61" i="19"/>
  <c r="I35" i="19"/>
  <c r="Q14" i="19"/>
  <c r="I64" i="19"/>
  <c r="O75" i="19"/>
  <c r="C12" i="17"/>
  <c r="B13" i="16"/>
  <c r="F13" i="16"/>
  <c r="E11" i="16"/>
  <c r="F67" i="16"/>
  <c r="F15" i="16"/>
  <c r="I82" i="16"/>
  <c r="B60" i="16"/>
  <c r="F60" i="16" s="1"/>
  <c r="I26" i="16"/>
  <c r="I27" i="16"/>
  <c r="F27" i="16"/>
  <c r="I67" i="16"/>
  <c r="I13" i="16"/>
  <c r="H11" i="16"/>
  <c r="C11" i="14"/>
  <c r="E13" i="13"/>
  <c r="B15" i="13"/>
  <c r="F15" i="13"/>
  <c r="I21" i="13"/>
  <c r="F95" i="13"/>
  <c r="B81" i="13"/>
  <c r="F81" i="13"/>
  <c r="B26" i="13"/>
  <c r="F26" i="13" s="1"/>
  <c r="L63" i="13"/>
  <c r="I60" i="13"/>
  <c r="L95" i="13"/>
  <c r="K13" i="13"/>
  <c r="F21" i="13"/>
  <c r="H11" i="13"/>
  <c r="B34" i="13"/>
  <c r="I63" i="13"/>
  <c r="L21" i="13"/>
  <c r="C11" i="11"/>
  <c r="L95" i="10"/>
  <c r="H13" i="10"/>
  <c r="B15" i="10"/>
  <c r="F53" i="10"/>
  <c r="I95" i="10"/>
  <c r="I34" i="10"/>
  <c r="F95" i="10"/>
  <c r="L34" i="10"/>
  <c r="L53" i="10"/>
  <c r="L35" i="10"/>
  <c r="F74" i="10"/>
  <c r="I35" i="10"/>
  <c r="K11" i="10"/>
  <c r="C14" i="8"/>
  <c r="C11" i="8" s="1"/>
  <c r="C35" i="8"/>
  <c r="C31" i="8"/>
  <c r="C27" i="8"/>
  <c r="C23" i="8"/>
  <c r="C19" i="8"/>
  <c r="L11" i="8"/>
  <c r="C28" i="8"/>
  <c r="C33" i="8"/>
  <c r="C38" i="8"/>
  <c r="C42" i="8"/>
  <c r="C24" i="8"/>
  <c r="C29" i="8"/>
  <c r="C34" i="8"/>
  <c r="C26" i="8"/>
  <c r="C49" i="8"/>
  <c r="C17" i="8"/>
  <c r="I11" i="8"/>
  <c r="C50" i="8"/>
  <c r="C47" i="8"/>
  <c r="C15" i="8"/>
  <c r="C52" i="8"/>
  <c r="C45" i="8"/>
  <c r="C46" i="8"/>
  <c r="C22" i="8"/>
  <c r="Q11" i="7"/>
  <c r="K13" i="7"/>
  <c r="O75" i="7"/>
  <c r="R75" i="7"/>
  <c r="F75" i="7"/>
  <c r="F41" i="7"/>
  <c r="L75" i="7"/>
  <c r="R60" i="7"/>
  <c r="F60" i="7"/>
  <c r="O82" i="7"/>
  <c r="N11" i="7"/>
  <c r="O26" i="7"/>
  <c r="I35" i="7"/>
  <c r="R21" i="7"/>
  <c r="F21" i="7"/>
  <c r="B15" i="7"/>
  <c r="H13" i="7"/>
  <c r="B26" i="7"/>
  <c r="I75" i="7"/>
  <c r="L27" i="7"/>
  <c r="R27" i="7"/>
  <c r="R16" i="7"/>
  <c r="F16" i="7"/>
  <c r="L35" i="7"/>
  <c r="B34" i="7"/>
  <c r="O21" i="7"/>
  <c r="B74" i="7"/>
  <c r="L21" i="7"/>
  <c r="L41" i="7"/>
  <c r="O41" i="7"/>
  <c r="I41" i="7"/>
  <c r="R95" i="7"/>
  <c r="O60" i="7"/>
  <c r="E11" i="7"/>
  <c r="O95" i="7"/>
  <c r="R82" i="7"/>
  <c r="I63" i="7"/>
  <c r="C11" i="5"/>
  <c r="I34" i="4"/>
  <c r="H11" i="4"/>
  <c r="I13" i="4"/>
  <c r="I41" i="4"/>
  <c r="I60" i="4"/>
  <c r="I15" i="4"/>
  <c r="F41" i="4"/>
  <c r="F60" i="4"/>
  <c r="B13" i="4"/>
  <c r="E11" i="4"/>
  <c r="F34" i="4"/>
  <c r="D30" i="2"/>
  <c r="D28" i="2"/>
  <c r="F12" i="2"/>
  <c r="C14" i="2"/>
  <c r="G14" i="2" s="1"/>
  <c r="C11" i="21" l="1"/>
  <c r="H12" i="19"/>
  <c r="N12" i="19"/>
  <c r="B14" i="19"/>
  <c r="E12" i="19"/>
  <c r="L16" i="19"/>
  <c r="O16" i="19"/>
  <c r="I16" i="19"/>
  <c r="Q12" i="19"/>
  <c r="L27" i="19"/>
  <c r="F27" i="19"/>
  <c r="O27" i="19"/>
  <c r="R27" i="19"/>
  <c r="R16" i="19"/>
  <c r="O61" i="19"/>
  <c r="I61" i="19"/>
  <c r="L61" i="19"/>
  <c r="R61" i="19"/>
  <c r="B11" i="16"/>
  <c r="C60" i="16"/>
  <c r="I60" i="16"/>
  <c r="C13" i="16"/>
  <c r="I81" i="13"/>
  <c r="L81" i="13"/>
  <c r="F34" i="13"/>
  <c r="I34" i="13"/>
  <c r="K11" i="13"/>
  <c r="I15" i="13"/>
  <c r="L15" i="13"/>
  <c r="L34" i="13"/>
  <c r="I26" i="13"/>
  <c r="L26" i="13"/>
  <c r="E11" i="13"/>
  <c r="B13" i="13"/>
  <c r="L15" i="10"/>
  <c r="F15" i="10"/>
  <c r="I15" i="10"/>
  <c r="H11" i="10"/>
  <c r="B13" i="10"/>
  <c r="I34" i="7"/>
  <c r="F34" i="7"/>
  <c r="O34" i="7"/>
  <c r="R34" i="7"/>
  <c r="L34" i="7"/>
  <c r="L26" i="7"/>
  <c r="F26" i="7"/>
  <c r="I26" i="7"/>
  <c r="R26" i="7"/>
  <c r="H11" i="7"/>
  <c r="B11" i="7" s="1"/>
  <c r="F15" i="7"/>
  <c r="O15" i="7"/>
  <c r="R15" i="7"/>
  <c r="L15" i="7"/>
  <c r="L13" i="7"/>
  <c r="K11" i="7"/>
  <c r="B13" i="7"/>
  <c r="L74" i="7"/>
  <c r="R74" i="7"/>
  <c r="O74" i="7"/>
  <c r="F74" i="7"/>
  <c r="I15" i="7"/>
  <c r="I74" i="7"/>
  <c r="B11" i="4"/>
  <c r="F13" i="4"/>
  <c r="C12" i="2"/>
  <c r="M14" i="2"/>
  <c r="J14" i="2"/>
  <c r="D14" i="2" s="1"/>
  <c r="B12" i="19" l="1"/>
  <c r="C14" i="19"/>
  <c r="L14" i="19"/>
  <c r="F14" i="19"/>
  <c r="R14" i="19"/>
  <c r="O12" i="19"/>
  <c r="O14" i="19"/>
  <c r="I14" i="19"/>
  <c r="R12" i="19"/>
  <c r="I12" i="19"/>
  <c r="C89" i="16"/>
  <c r="C51" i="16"/>
  <c r="C91" i="16"/>
  <c r="C77" i="16"/>
  <c r="C75" i="16"/>
  <c r="C73" i="16"/>
  <c r="C76" i="16"/>
  <c r="C70" i="16"/>
  <c r="C72" i="16"/>
  <c r="C74" i="16"/>
  <c r="C87" i="16"/>
  <c r="C85" i="16"/>
  <c r="C83" i="16"/>
  <c r="C57" i="16"/>
  <c r="C55" i="16"/>
  <c r="C49" i="16"/>
  <c r="C47" i="16"/>
  <c r="C45" i="16"/>
  <c r="C43" i="16"/>
  <c r="C32" i="16"/>
  <c r="C30" i="16"/>
  <c r="C28" i="16"/>
  <c r="C19" i="16"/>
  <c r="C17" i="16"/>
  <c r="C34" i="16"/>
  <c r="C64" i="16"/>
  <c r="C53" i="16"/>
  <c r="C18" i="16"/>
  <c r="C46" i="16"/>
  <c r="C80" i="16"/>
  <c r="C97" i="16"/>
  <c r="C101" i="16"/>
  <c r="C39" i="16"/>
  <c r="C42" i="16"/>
  <c r="C36" i="16"/>
  <c r="C41" i="16"/>
  <c r="C38" i="16"/>
  <c r="C62" i="16"/>
  <c r="C48" i="16"/>
  <c r="C58" i="16"/>
  <c r="C99" i="16"/>
  <c r="C100" i="16"/>
  <c r="C63" i="16"/>
  <c r="C35" i="16"/>
  <c r="C29" i="16"/>
  <c r="C54" i="16"/>
  <c r="C22" i="16"/>
  <c r="C69" i="16"/>
  <c r="C31" i="16"/>
  <c r="C23" i="16"/>
  <c r="C65" i="16"/>
  <c r="C44" i="16"/>
  <c r="C56" i="16"/>
  <c r="C84" i="16"/>
  <c r="C24" i="16"/>
  <c r="C71" i="16"/>
  <c r="C86" i="16"/>
  <c r="C21" i="16"/>
  <c r="C95" i="16"/>
  <c r="C11" i="16" s="1"/>
  <c r="C68" i="16"/>
  <c r="C96" i="16"/>
  <c r="C93" i="16"/>
  <c r="C98" i="16"/>
  <c r="C37" i="16"/>
  <c r="C61" i="16"/>
  <c r="C26" i="16"/>
  <c r="C16" i="16"/>
  <c r="C15" i="16"/>
  <c r="C67" i="16"/>
  <c r="C79" i="16"/>
  <c r="C27" i="16"/>
  <c r="C82" i="16"/>
  <c r="F11" i="16"/>
  <c r="I11" i="16"/>
  <c r="I13" i="13"/>
  <c r="F13" i="13"/>
  <c r="B11" i="13"/>
  <c r="F11" i="13" s="1"/>
  <c r="L13" i="13"/>
  <c r="F13" i="10"/>
  <c r="L13" i="10"/>
  <c r="B11" i="10"/>
  <c r="I13" i="10"/>
  <c r="C54" i="7"/>
  <c r="C49" i="7"/>
  <c r="C36" i="7"/>
  <c r="C24" i="7"/>
  <c r="C19" i="7"/>
  <c r="C84" i="7"/>
  <c r="C55" i="7"/>
  <c r="C90" i="7"/>
  <c r="C48" i="7"/>
  <c r="C58" i="7"/>
  <c r="C46" i="7"/>
  <c r="C101" i="7"/>
  <c r="C88" i="7"/>
  <c r="C31" i="7"/>
  <c r="C18" i="7"/>
  <c r="C78" i="7"/>
  <c r="C77" i="7"/>
  <c r="C23" i="7"/>
  <c r="C29" i="7"/>
  <c r="C56" i="7"/>
  <c r="C93" i="7"/>
  <c r="C37" i="7"/>
  <c r="C65" i="7"/>
  <c r="C81" i="7"/>
  <c r="C39" i="7"/>
  <c r="C76" i="7"/>
  <c r="C96" i="7"/>
  <c r="C17" i="7"/>
  <c r="C67" i="7"/>
  <c r="C22" i="7"/>
  <c r="C79" i="7"/>
  <c r="C61" i="7"/>
  <c r="C98" i="7"/>
  <c r="C30" i="7"/>
  <c r="C28" i="7"/>
  <c r="C99" i="7"/>
  <c r="C32" i="7"/>
  <c r="C72" i="7"/>
  <c r="C45" i="7"/>
  <c r="C86" i="7"/>
  <c r="C100" i="7"/>
  <c r="C66" i="7"/>
  <c r="C42" i="7"/>
  <c r="C38" i="7"/>
  <c r="C70" i="7"/>
  <c r="C91" i="7"/>
  <c r="C43" i="7"/>
  <c r="C85" i="7"/>
  <c r="C53" i="7"/>
  <c r="C44" i="7"/>
  <c r="C57" i="7"/>
  <c r="C83" i="7"/>
  <c r="C64" i="7"/>
  <c r="C47" i="7"/>
  <c r="C89" i="7"/>
  <c r="C87" i="7"/>
  <c r="C68" i="7"/>
  <c r="C51" i="7"/>
  <c r="C97" i="7"/>
  <c r="C82" i="7"/>
  <c r="C21" i="7"/>
  <c r="C27" i="7"/>
  <c r="C16" i="7"/>
  <c r="C75" i="7"/>
  <c r="C63" i="7"/>
  <c r="C95" i="7"/>
  <c r="C60" i="7"/>
  <c r="C41" i="7"/>
  <c r="C35" i="7"/>
  <c r="C34" i="7"/>
  <c r="C15" i="7"/>
  <c r="R11" i="7"/>
  <c r="F11" i="7"/>
  <c r="O11" i="7"/>
  <c r="C74" i="7"/>
  <c r="C26" i="7"/>
  <c r="C13" i="7"/>
  <c r="C11" i="7" s="1"/>
  <c r="R13" i="7"/>
  <c r="F13" i="7"/>
  <c r="O13" i="7"/>
  <c r="L11" i="7"/>
  <c r="I11" i="7"/>
  <c r="I13" i="7"/>
  <c r="C88" i="4"/>
  <c r="C84" i="4"/>
  <c r="C68" i="4"/>
  <c r="C56" i="4"/>
  <c r="C36" i="4"/>
  <c r="C31" i="4"/>
  <c r="C91" i="4"/>
  <c r="C89" i="4"/>
  <c r="C87" i="4"/>
  <c r="C85" i="4"/>
  <c r="C83" i="4"/>
  <c r="C72" i="4"/>
  <c r="C64" i="4"/>
  <c r="C57" i="4"/>
  <c r="C55" i="4"/>
  <c r="C32" i="4"/>
  <c r="C30" i="4"/>
  <c r="C28" i="4"/>
  <c r="C86" i="4"/>
  <c r="C58" i="4"/>
  <c r="C90" i="4"/>
  <c r="C54" i="4"/>
  <c r="C29" i="4"/>
  <c r="C70" i="4"/>
  <c r="C61" i="4"/>
  <c r="C48" i="4"/>
  <c r="C46" i="4"/>
  <c r="C44" i="4"/>
  <c r="C42" i="4"/>
  <c r="C38" i="4"/>
  <c r="C23" i="4"/>
  <c r="C21" i="4"/>
  <c r="C95" i="4"/>
  <c r="C65" i="4"/>
  <c r="C78" i="4"/>
  <c r="C37" i="4"/>
  <c r="C97" i="4"/>
  <c r="C96" i="4"/>
  <c r="C47" i="4"/>
  <c r="C27" i="4"/>
  <c r="C93" i="4"/>
  <c r="C18" i="4"/>
  <c r="C16" i="4"/>
  <c r="C75" i="4"/>
  <c r="C66" i="4"/>
  <c r="C99" i="4"/>
  <c r="C82" i="4"/>
  <c r="C67" i="4"/>
  <c r="C98" i="4"/>
  <c r="C43" i="4"/>
  <c r="C101" i="4"/>
  <c r="C19" i="4"/>
  <c r="C63" i="4"/>
  <c r="C45" i="4"/>
  <c r="C24" i="4"/>
  <c r="C49" i="4"/>
  <c r="C100" i="4"/>
  <c r="C17" i="4"/>
  <c r="C51" i="4"/>
  <c r="C77" i="4"/>
  <c r="C39" i="4"/>
  <c r="C76" i="4"/>
  <c r="C35" i="4"/>
  <c r="C53" i="4"/>
  <c r="C22" i="4"/>
  <c r="C79" i="4"/>
  <c r="C34" i="4"/>
  <c r="C26" i="4"/>
  <c r="C74" i="4"/>
  <c r="C81" i="4"/>
  <c r="C60" i="4"/>
  <c r="C15" i="4"/>
  <c r="C41" i="4"/>
  <c r="F11" i="4"/>
  <c r="I11" i="4"/>
  <c r="C13" i="4"/>
  <c r="C11" i="4" s="1"/>
  <c r="J12" i="2"/>
  <c r="M12" i="2"/>
  <c r="G12" i="2"/>
  <c r="C49" i="19" l="1"/>
  <c r="C24" i="19"/>
  <c r="C19" i="19"/>
  <c r="C56" i="19"/>
  <c r="C43" i="19"/>
  <c r="C38" i="19"/>
  <c r="C102" i="19"/>
  <c r="C89" i="19"/>
  <c r="C79" i="19"/>
  <c r="C69" i="19"/>
  <c r="C59" i="19"/>
  <c r="C46" i="19"/>
  <c r="C31" i="19"/>
  <c r="C91" i="19"/>
  <c r="C71" i="19"/>
  <c r="C48" i="19"/>
  <c r="C33" i="19"/>
  <c r="C23" i="19"/>
  <c r="C18" i="19"/>
  <c r="C28" i="19"/>
  <c r="C76" i="19"/>
  <c r="C47" i="19"/>
  <c r="C67" i="19"/>
  <c r="C58" i="19"/>
  <c r="C84" i="19"/>
  <c r="C57" i="19"/>
  <c r="C37" i="19"/>
  <c r="C97" i="19"/>
  <c r="C90" i="19"/>
  <c r="C40" i="19"/>
  <c r="C65" i="19"/>
  <c r="C52" i="19"/>
  <c r="C100" i="19"/>
  <c r="C92" i="19"/>
  <c r="C77" i="19"/>
  <c r="C94" i="19"/>
  <c r="C83" i="19"/>
  <c r="C80" i="19"/>
  <c r="C101" i="19"/>
  <c r="C78" i="19"/>
  <c r="C50" i="19"/>
  <c r="C98" i="19"/>
  <c r="C20" i="19"/>
  <c r="C96" i="19"/>
  <c r="C12" i="19" s="1"/>
  <c r="C39" i="19"/>
  <c r="C55" i="19"/>
  <c r="C85" i="19"/>
  <c r="C22" i="19"/>
  <c r="C25" i="19"/>
  <c r="C29" i="19"/>
  <c r="C99" i="19"/>
  <c r="C32" i="19"/>
  <c r="C68" i="19"/>
  <c r="C44" i="19"/>
  <c r="C30" i="19"/>
  <c r="C73" i="19"/>
  <c r="C17" i="19"/>
  <c r="C62" i="19"/>
  <c r="C87" i="19"/>
  <c r="C45" i="19"/>
  <c r="C66" i="19"/>
  <c r="C86" i="19"/>
  <c r="C88" i="19"/>
  <c r="C35" i="19"/>
  <c r="C75" i="19"/>
  <c r="L12" i="19"/>
  <c r="C42" i="19"/>
  <c r="C36" i="19"/>
  <c r="C64" i="19"/>
  <c r="C82" i="19"/>
  <c r="C54" i="19"/>
  <c r="C61" i="19"/>
  <c r="C27" i="19"/>
  <c r="C16" i="19"/>
  <c r="F12" i="19"/>
  <c r="C47" i="13"/>
  <c r="C44" i="13"/>
  <c r="C86" i="13"/>
  <c r="C31" i="13"/>
  <c r="C87" i="13"/>
  <c r="C77" i="13"/>
  <c r="C23" i="13"/>
  <c r="C96" i="13"/>
  <c r="C61" i="13"/>
  <c r="C43" i="13"/>
  <c r="C32" i="13"/>
  <c r="C22" i="13"/>
  <c r="C51" i="13"/>
  <c r="C97" i="13"/>
  <c r="C88" i="13"/>
  <c r="C78" i="13"/>
  <c r="C68" i="13"/>
  <c r="C66" i="13"/>
  <c r="C82" i="13"/>
  <c r="C56" i="13"/>
  <c r="C90" i="13"/>
  <c r="C98" i="13"/>
  <c r="C101" i="13"/>
  <c r="C36" i="13"/>
  <c r="C38" i="13"/>
  <c r="C99" i="13"/>
  <c r="C75" i="13"/>
  <c r="C79" i="13"/>
  <c r="C84" i="13"/>
  <c r="C27" i="13"/>
  <c r="C91" i="13"/>
  <c r="C30" i="13"/>
  <c r="C85" i="13"/>
  <c r="C37" i="13"/>
  <c r="C54" i="13"/>
  <c r="C16" i="13"/>
  <c r="C17" i="13"/>
  <c r="C93" i="13"/>
  <c r="C65" i="13"/>
  <c r="C39" i="13"/>
  <c r="C18" i="13"/>
  <c r="C53" i="13"/>
  <c r="C28" i="13"/>
  <c r="C35" i="13"/>
  <c r="C49" i="13"/>
  <c r="C46" i="13"/>
  <c r="C70" i="13"/>
  <c r="C64" i="13"/>
  <c r="C89" i="13"/>
  <c r="C48" i="13"/>
  <c r="C76" i="13"/>
  <c r="C29" i="13"/>
  <c r="C74" i="13"/>
  <c r="C83" i="13"/>
  <c r="C45" i="13"/>
  <c r="C57" i="13"/>
  <c r="C42" i="13"/>
  <c r="C72" i="13"/>
  <c r="C100" i="13"/>
  <c r="C41" i="13"/>
  <c r="C19" i="13"/>
  <c r="C58" i="13"/>
  <c r="C55" i="13"/>
  <c r="C24" i="13"/>
  <c r="C63" i="13"/>
  <c r="C21" i="13"/>
  <c r="C60" i="13"/>
  <c r="C95" i="13"/>
  <c r="C81" i="13"/>
  <c r="C15" i="13"/>
  <c r="C34" i="13"/>
  <c r="C26" i="13"/>
  <c r="I11" i="13"/>
  <c r="C13" i="13"/>
  <c r="L11" i="13"/>
  <c r="C97" i="10"/>
  <c r="C88" i="10"/>
  <c r="C79" i="10"/>
  <c r="C67" i="10"/>
  <c r="C46" i="10"/>
  <c r="C37" i="10"/>
  <c r="C96" i="10"/>
  <c r="C45" i="10"/>
  <c r="C87" i="10"/>
  <c r="C78" i="10"/>
  <c r="C36" i="10"/>
  <c r="C86" i="10"/>
  <c r="C66" i="10"/>
  <c r="C54" i="10"/>
  <c r="C24" i="10"/>
  <c r="C93" i="10"/>
  <c r="C85" i="10"/>
  <c r="C76" i="10"/>
  <c r="C64" i="10"/>
  <c r="C61" i="10"/>
  <c r="C51" i="10"/>
  <c r="C43" i="10"/>
  <c r="C32" i="10"/>
  <c r="C22" i="10"/>
  <c r="C83" i="10"/>
  <c r="C99" i="10"/>
  <c r="C56" i="10"/>
  <c r="C42" i="10"/>
  <c r="C72" i="10"/>
  <c r="C84" i="10"/>
  <c r="C48" i="10"/>
  <c r="C41" i="10"/>
  <c r="C60" i="10"/>
  <c r="C82" i="10"/>
  <c r="C39" i="10"/>
  <c r="C101" i="10"/>
  <c r="C38" i="10"/>
  <c r="C91" i="10"/>
  <c r="C81" i="10"/>
  <c r="C58" i="10"/>
  <c r="C21" i="10"/>
  <c r="C89" i="10"/>
  <c r="C23" i="10"/>
  <c r="C65" i="10"/>
  <c r="C31" i="10"/>
  <c r="C49" i="10"/>
  <c r="C26" i="10"/>
  <c r="C16" i="10"/>
  <c r="C18" i="10"/>
  <c r="C17" i="10"/>
  <c r="C68" i="10"/>
  <c r="C29" i="10"/>
  <c r="C57" i="10"/>
  <c r="C47" i="10"/>
  <c r="C70" i="10"/>
  <c r="C98" i="10"/>
  <c r="C77" i="10"/>
  <c r="C100" i="10"/>
  <c r="C27" i="10"/>
  <c r="C55" i="10"/>
  <c r="C19" i="10"/>
  <c r="C90" i="10"/>
  <c r="C28" i="10"/>
  <c r="C75" i="10"/>
  <c r="C30" i="10"/>
  <c r="C63" i="10"/>
  <c r="C44" i="10"/>
  <c r="F11" i="10"/>
  <c r="C95" i="10"/>
  <c r="C74" i="10"/>
  <c r="C53" i="10"/>
  <c r="C34" i="10"/>
  <c r="C35" i="10"/>
  <c r="C15" i="10"/>
  <c r="L11" i="10"/>
  <c r="I11" i="10"/>
  <c r="C13" i="10"/>
  <c r="C11" i="10" s="1"/>
  <c r="D12" i="2"/>
  <c r="C11" i="13" l="1"/>
</calcChain>
</file>

<file path=xl/sharedStrings.xml><?xml version="1.0" encoding="utf-8"?>
<sst xmlns="http://schemas.openxmlformats.org/spreadsheetml/2006/main" count="1526" uniqueCount="548">
  <si>
    <t>INDICE DE CUADROS</t>
  </si>
  <si>
    <t>VIDA ESTUDIANTIL</t>
  </si>
  <si>
    <t>Plazas</t>
  </si>
  <si>
    <t>Cuadro VE1</t>
  </si>
  <si>
    <t>Distribución de plazas del Programa de Vida Estudiantil, por programa y subprograma. 2020  (Ver Gráfico VE1)</t>
  </si>
  <si>
    <t>Características Socio-Económicas vigentes de los Estudiantes</t>
  </si>
  <si>
    <t>Cuadro VE2</t>
  </si>
  <si>
    <t>Estudiantes físicos becados de pregrado y grado con beca socieconómica, según sexo, por unidad. I ciclo  2020  (Ver Gráfico VE2)</t>
  </si>
  <si>
    <t>Cuadro VE3</t>
  </si>
  <si>
    <t>Estudiantes físicos becados de posgrado, con beca socioeconómica vigente según sexo, . I ciclo 2020  (Ver Gráfico VE2)</t>
  </si>
  <si>
    <t>Cuadro VE4</t>
  </si>
  <si>
    <t>Estudiantes físicos becadosde pregrado y grado, con beca socioeconómica según edad, por unidad. I ciclo  2020  (Ver Gráfico VE3)</t>
  </si>
  <si>
    <t>Cuadro VE5</t>
  </si>
  <si>
    <t>Estudiantes físicos becados de posgrado, con beca socioeconómica según edad. I ciclo 2020  (Ver Gráfico VE3)</t>
  </si>
  <si>
    <t>Cuadro VE6</t>
  </si>
  <si>
    <t>Estudiantes físicos becados de pregrado, y grado según estado civil, por unidad. I ciclo 2020  (Ver Gráfico VE4)</t>
  </si>
  <si>
    <t>Cuadro VE7</t>
  </si>
  <si>
    <t>Estudiantes físicos becados de posgrado, según estado civil. I ciclo 2020  (Ver Gráfico VE4)</t>
  </si>
  <si>
    <t>Cuadro VE8</t>
  </si>
  <si>
    <t>Estudiantes físicos becados de pregrado y grado, según nacionalidad, por unidad. I ciclo 2020  (Ver Gráfico VE5)</t>
  </si>
  <si>
    <t>Cuadro VE9</t>
  </si>
  <si>
    <t>Estudiantes físicos becados de posgrado, según nacionalidad. I ciclo 2020.  (Ver Gráfico VE5)</t>
  </si>
  <si>
    <t>Cuadro VE10</t>
  </si>
  <si>
    <t>Estudiantes físicos becados de pregrado y grado, según número de miembros del grupo familiar, por unidad. I ciclo 2020.  (Ver Gráfico VE6)</t>
  </si>
  <si>
    <t>Cuadro VE11</t>
  </si>
  <si>
    <t>Estudiantes físicos becados de posgrado, según número de miembros del grupo familiar. I ciclo  2020  (Ver Gráfico VE6)</t>
  </si>
  <si>
    <t>Cuadro VE12</t>
  </si>
  <si>
    <t>Estudiantes físicos becados de pregrado y grado, según categoría de beca asignada, por unidad. I ciclo 2020</t>
  </si>
  <si>
    <t>Cuadro VE13</t>
  </si>
  <si>
    <t>Estudiantes físicos becados de posgrado, según categoría de beca socioeconómica asignada. I ciclo 2020</t>
  </si>
  <si>
    <t>Becas de Asistencia Socioeconómica y Estímulo y beneficios complementarios</t>
  </si>
  <si>
    <t>Cuadro VE14</t>
  </si>
  <si>
    <t>Estudiantes físicos de primer ingreso con beca de socioeconómica, asignada según sede,  por categoría.  I ciclo 2020  (Ver Gráfico VE7)</t>
  </si>
  <si>
    <t>Cuadro VE15</t>
  </si>
  <si>
    <t>Estudiantes físicos con beca permanente socioeconómica, según sede, por categoría.  I ciclo 2020.  (Ver Gráfico VE8)</t>
  </si>
  <si>
    <t>Cuadro VE16</t>
  </si>
  <si>
    <t>Estudiantes físicos con beca vigente socioeconómica, según sede por categoría.  I  ciclo 2020  (Ver Gráfico VE8)</t>
  </si>
  <si>
    <t>Cuadro VE17</t>
  </si>
  <si>
    <t>Estudiantes físicos con beca permanente socioeconómica o por actividad, según sede, por categoría.  I ciclo 2020  (Ver Gráfico VE9)</t>
  </si>
  <si>
    <t>Cuadro VE18</t>
  </si>
  <si>
    <t>Estudiantes físicos con beca vigente socioeconómica o por actividad, según sede por categoría.  I ciclo 2020  (Ver Gráfico VE9)</t>
  </si>
  <si>
    <t>Cuadro VE19</t>
  </si>
  <si>
    <t>Estudiantes físicos becarios 4 o 5 que reciben montos por ayuda económica, reubicación geográfica, programa de residencias,  transporte, excelencia académica por promedio ponderado, según sede. Universidad de Costa Rica. I ciclo 2020</t>
  </si>
  <si>
    <t>Cuadro VE20</t>
  </si>
  <si>
    <t>Estudiantes físicos becados con servicio de almuerzo asignado mediante deposito, según beca vigente, por modalidad de entrega y sede, I ciclo 2020</t>
  </si>
  <si>
    <t>Cuadro VE21</t>
  </si>
  <si>
    <t xml:space="preserve">  Estudiantes físicos  con beca vigente, beneficiados con prestamo de libros, con solicitudes aprobadas, según sede, por categoría. I ciclo 2020</t>
  </si>
  <si>
    <t>Cuadro VE22</t>
  </si>
  <si>
    <t>Estudiantes físicos becados, ubicados en el programa de residencias, según sede.  I ciclo 2020.</t>
  </si>
  <si>
    <t>Salud</t>
  </si>
  <si>
    <t>Cuadro VE23</t>
  </si>
  <si>
    <t>Número de personas atendidas en consultas y otros servicios brindados por la Oficina de Salud, según tipo de servicio. 2020</t>
  </si>
  <si>
    <t>Cuadro VE24</t>
  </si>
  <si>
    <t>Número de participantes en diferentes programas y actividades ofrecidos por la Oficina de Bienestar y Salud, según tipo de programa y actividad.  2020</t>
  </si>
  <si>
    <t>Cuadro VE25</t>
  </si>
  <si>
    <t>Número de participantes en el Programa de Promoción de la Salud, de la Oficina de Bienestar y Salud, según tipo de actividad.  2020</t>
  </si>
  <si>
    <t>Cuadro VE26</t>
  </si>
  <si>
    <t>Número de participantes en los Programas Deportivos, Recreativos y Artísticos, según tipo de actividad.  2020 (Ver Gráfico VE10)</t>
  </si>
  <si>
    <t xml:space="preserve">                      Universidad de Costa Rica</t>
  </si>
  <si>
    <t xml:space="preserve">                      Panorama Cuantitativo Universitario</t>
  </si>
  <si>
    <t>Cuadro VE-1  Distribución de Plazas en el Programa de Vida Estudiantil, por programa y subprograma.  2020</t>
  </si>
  <si>
    <r>
      <t xml:space="preserve">Plazas  </t>
    </r>
    <r>
      <rPr>
        <b/>
        <vertAlign val="superscript"/>
        <sz val="10"/>
        <rFont val="Arial"/>
        <family val="2"/>
      </rPr>
      <t>1/</t>
    </r>
  </si>
  <si>
    <t>Unidades</t>
  </si>
  <si>
    <t>Total</t>
  </si>
  <si>
    <t>Docente</t>
  </si>
  <si>
    <t>De Apoyo</t>
  </si>
  <si>
    <t xml:space="preserve">Administración </t>
  </si>
  <si>
    <t>abs.</t>
  </si>
  <si>
    <t>%</t>
  </si>
  <si>
    <t>Vida Estudiantil</t>
  </si>
  <si>
    <t/>
  </si>
  <si>
    <t>Sede Rodrigo Facio</t>
  </si>
  <si>
    <t xml:space="preserve">  Unidades de Extensión Docente</t>
  </si>
  <si>
    <t xml:space="preserve">  Centro Infantil Laboratorio</t>
  </si>
  <si>
    <t xml:space="preserve"> Servicios de Apoyo de Vida Estudiantil</t>
  </si>
  <si>
    <t xml:space="preserve"> Oficina de Registro e información</t>
  </si>
  <si>
    <t xml:space="preserve"> Oficina de Becas y Atención Socioec.</t>
  </si>
  <si>
    <t xml:space="preserve"> Oficina de Orientación </t>
  </si>
  <si>
    <t xml:space="preserve"> Oficina de Bienestar y Salud</t>
  </si>
  <si>
    <t>Desarrollo Regional</t>
  </si>
  <si>
    <r>
      <t xml:space="preserve">  Vida Estudiantil (San Ramón) </t>
    </r>
    <r>
      <rPr>
        <vertAlign val="superscript"/>
        <sz val="10"/>
        <color indexed="8"/>
        <rFont val="Arial"/>
        <family val="2"/>
      </rPr>
      <t>2/</t>
    </r>
  </si>
  <si>
    <r>
      <t xml:space="preserve">  Vida Estudiantil (Guanacaste) </t>
    </r>
    <r>
      <rPr>
        <vertAlign val="superscript"/>
        <sz val="10"/>
        <color indexed="8"/>
        <rFont val="Arial"/>
        <family val="2"/>
      </rPr>
      <t>3/</t>
    </r>
  </si>
  <si>
    <t xml:space="preserve">  Vida Estudiantil (Turrialba)  </t>
  </si>
  <si>
    <t xml:space="preserve">  Vida Estudiantil (Caribe)</t>
  </si>
  <si>
    <t xml:space="preserve">  Vida Estudiantil (Puntarenas)</t>
  </si>
  <si>
    <r>
      <t>1/</t>
    </r>
    <r>
      <rPr>
        <sz val="10"/>
        <color indexed="8"/>
        <rFont val="Arial"/>
        <family val="2"/>
      </rPr>
      <t xml:space="preserve">  Incluyen las horas profesor según corresponda, convertidas a equivalentes de tiempo completo y contemplan plazas en propiedad e interinas.</t>
    </r>
  </si>
  <si>
    <r>
      <t xml:space="preserve">2/  </t>
    </r>
    <r>
      <rPr>
        <sz val="10"/>
        <rFont val="Arial"/>
        <family val="2"/>
      </rPr>
      <t>Incluyen el Recinto de Tacares Grecia.</t>
    </r>
  </si>
  <si>
    <r>
      <t xml:space="preserve">3/  </t>
    </r>
    <r>
      <rPr>
        <sz val="10"/>
        <rFont val="Arial"/>
        <family val="2"/>
      </rPr>
      <t>Incluyen el Recinto de Santa Cruz.</t>
    </r>
  </si>
  <si>
    <t xml:space="preserve">     </t>
  </si>
  <si>
    <t>Fuente:  Presupuesto por Programas y Actividades, Relación de Puestos 2020 (modificación 3)</t>
  </si>
  <si>
    <t xml:space="preserve">              Oficina de Planificación Universitaria. </t>
  </si>
  <si>
    <t xml:space="preserve">                     Universidad de Costa Rica</t>
  </si>
  <si>
    <t xml:space="preserve">                     Panorama Cuantitativo Universitario</t>
  </si>
  <si>
    <r>
      <t xml:space="preserve">Cuadro VE2:   Estudiantes físicos becados de pregrado y grado </t>
    </r>
    <r>
      <rPr>
        <vertAlign val="superscript"/>
        <sz val="10"/>
        <rFont val="Arial"/>
        <family val="2"/>
      </rPr>
      <t>1/</t>
    </r>
    <r>
      <rPr>
        <sz val="10"/>
        <color theme="1"/>
        <rFont val="Arial"/>
        <family val="2"/>
      </rPr>
      <t>,</t>
    </r>
    <r>
      <rPr>
        <vertAlign val="superscript"/>
        <sz val="10"/>
        <rFont val="Arial"/>
        <family val="2"/>
      </rPr>
      <t xml:space="preserve"> </t>
    </r>
    <r>
      <rPr>
        <sz val="10"/>
        <color theme="1"/>
        <rFont val="Arial"/>
        <family val="2"/>
      </rPr>
      <t>según sexo, por unidad. I ciclo 2020</t>
    </r>
  </si>
  <si>
    <r>
      <t xml:space="preserve">Total </t>
    </r>
    <r>
      <rPr>
        <vertAlign val="superscript"/>
        <sz val="10"/>
        <rFont val="Arial"/>
        <family val="2"/>
      </rPr>
      <t>2/</t>
    </r>
  </si>
  <si>
    <t xml:space="preserve">Hombre </t>
  </si>
  <si>
    <t>Mujer</t>
  </si>
  <si>
    <t xml:space="preserve">                                            Género</t>
  </si>
  <si>
    <t xml:space="preserve">   abs.</t>
  </si>
  <si>
    <t xml:space="preserve">   %</t>
  </si>
  <si>
    <t>Universidad de Costa Rica</t>
  </si>
  <si>
    <t xml:space="preserve">Sede Rodrigo Facio </t>
  </si>
  <si>
    <t>Área de Artes y Letras</t>
  </si>
  <si>
    <t xml:space="preserve">  Facultad de Bellas Artes</t>
  </si>
  <si>
    <t xml:space="preserve">   Artes Dramáticas</t>
  </si>
  <si>
    <t xml:space="preserve">   Artes Plásticas</t>
  </si>
  <si>
    <t xml:space="preserve">   Artes Musicales</t>
  </si>
  <si>
    <t xml:space="preserve">  Facultad de Letras</t>
  </si>
  <si>
    <t xml:space="preserve">   Filología</t>
  </si>
  <si>
    <t xml:space="preserve">   Filosofía</t>
  </si>
  <si>
    <t xml:space="preserve">   Lenguas Modernas</t>
  </si>
  <si>
    <t>Área de Ciencias Básicas</t>
  </si>
  <si>
    <t xml:space="preserve">  Facultad de Ciencias</t>
  </si>
  <si>
    <t xml:space="preserve">   Biología </t>
  </si>
  <si>
    <t xml:space="preserve">   Física</t>
  </si>
  <si>
    <t xml:space="preserve">   Geología </t>
  </si>
  <si>
    <t xml:space="preserve">   Matemática</t>
  </si>
  <si>
    <t xml:space="preserve">   Química</t>
  </si>
  <si>
    <t>Área de Ciencias Sociales</t>
  </si>
  <si>
    <t xml:space="preserve">  Facultad de Ciencias Económicas</t>
  </si>
  <si>
    <t xml:space="preserve">   Administración de Negocios</t>
  </si>
  <si>
    <t xml:space="preserve">   Administración Pública</t>
  </si>
  <si>
    <t xml:space="preserve">   Economía</t>
  </si>
  <si>
    <t xml:space="preserve">   Estadística</t>
  </si>
  <si>
    <t xml:space="preserve"> Facultad de Ciencias Sociales</t>
  </si>
  <si>
    <t xml:space="preserve">   Sociología</t>
  </si>
  <si>
    <t xml:space="preserve">   Antropología </t>
  </si>
  <si>
    <t xml:space="preserve">   Cs. de la Comunicación Colectiva</t>
  </si>
  <si>
    <t xml:space="preserve">   Ciencias Políticas</t>
  </si>
  <si>
    <t xml:space="preserve">   Geografia</t>
  </si>
  <si>
    <t xml:space="preserve">   Historia</t>
  </si>
  <si>
    <t xml:space="preserve">   Psicología</t>
  </si>
  <si>
    <t xml:space="preserve">   Trabajo Social</t>
  </si>
  <si>
    <t xml:space="preserve"> Facultad de Derecho</t>
  </si>
  <si>
    <t xml:space="preserve"> Facultad de Educación</t>
  </si>
  <si>
    <t xml:space="preserve">   Administración Educativa</t>
  </si>
  <si>
    <t xml:space="preserve">   Formación Docente</t>
  </si>
  <si>
    <t xml:space="preserve">   Orient. y Educación Especial</t>
  </si>
  <si>
    <t xml:space="preserve">   Bibliotecología y Cs.de la Información</t>
  </si>
  <si>
    <t xml:space="preserve">   Educación Física y Deportes</t>
  </si>
  <si>
    <t>Área de Salud</t>
  </si>
  <si>
    <t xml:space="preserve">  Facultad de Farmacia</t>
  </si>
  <si>
    <t xml:space="preserve">  Facultad de Medicina</t>
  </si>
  <si>
    <t xml:space="preserve">   Medicina</t>
  </si>
  <si>
    <t xml:space="preserve">   Enfermería</t>
  </si>
  <si>
    <t xml:space="preserve">   Nutrición</t>
  </si>
  <si>
    <t xml:space="preserve">   Salud Pública</t>
  </si>
  <si>
    <t xml:space="preserve">   Tecnología en Salud</t>
  </si>
  <si>
    <t xml:space="preserve">  Facultad de Microbiología</t>
  </si>
  <si>
    <t xml:space="preserve">  Facultad de Odontología</t>
  </si>
  <si>
    <t>Área de Ciencias Agroalimentarias</t>
  </si>
  <si>
    <t xml:space="preserve">  Facultad de Ciencias Agroalimentarias</t>
  </si>
  <si>
    <t xml:space="preserve">   Economía Agrícola y Agronegocios</t>
  </si>
  <si>
    <t xml:space="preserve">   Agronomía</t>
  </si>
  <si>
    <t xml:space="preserve">   Zootecnia</t>
  </si>
  <si>
    <t xml:space="preserve">   Tecnología de Alimentos</t>
  </si>
  <si>
    <t>Área de Ingeniería y Arquitectura</t>
  </si>
  <si>
    <t xml:space="preserve">  Facultad de Ingeniería</t>
  </si>
  <si>
    <t xml:space="preserve">   Ingeniería de Biosistemas</t>
  </si>
  <si>
    <t xml:space="preserve">   Ingeniería Civil</t>
  </si>
  <si>
    <t xml:space="preserve">   Ingeniería Eléctrica</t>
  </si>
  <si>
    <t xml:space="preserve">   Ingeniería Industrial</t>
  </si>
  <si>
    <t xml:space="preserve">   Ingeniería Mecánica</t>
  </si>
  <si>
    <t xml:space="preserve">   Ingeniería Química</t>
  </si>
  <si>
    <t xml:space="preserve">   Arquitectura</t>
  </si>
  <si>
    <t xml:space="preserve">   Ingeniería Topográfica</t>
  </si>
  <si>
    <t xml:space="preserve">   Cs. Computación e Informática</t>
  </si>
  <si>
    <t xml:space="preserve">   Sede Interuniversitaria de Alajuela</t>
  </si>
  <si>
    <t xml:space="preserve">Sedes Regionales </t>
  </si>
  <si>
    <t xml:space="preserve">   Sede Regional de Occidente</t>
  </si>
  <si>
    <t xml:space="preserve">   Sede Regional del Atlántico </t>
  </si>
  <si>
    <t xml:space="preserve">   Sede Regional de Guanacaste</t>
  </si>
  <si>
    <t xml:space="preserve">   Sede Regional del Caribe</t>
  </si>
  <si>
    <t xml:space="preserve">   Sede Regional del Pacífico  </t>
  </si>
  <si>
    <t xml:space="preserve">   Sede Regional del Sur </t>
  </si>
  <si>
    <t>1/ Corresponde al total de estudiantes becados (beca socioeconómica vigente) de la Universidad para el I ciclo 2020.</t>
  </si>
  <si>
    <t>2/ La distribución vertical es con respecto al total de la Universidad y la horizontal es con respecto al total de la Unidad.</t>
  </si>
  <si>
    <t>Fuente: Oficina de Becas y Atención Socioeconómica.</t>
  </si>
  <si>
    <t xml:space="preserve">                Oficina de Planificación Universitaria.</t>
  </si>
  <si>
    <r>
      <t>Cuadro VE3:   Estudiantes físicos 1/ de posgrado con beca socieconómica,</t>
    </r>
    <r>
      <rPr>
        <vertAlign val="superscript"/>
        <sz val="10"/>
        <rFont val="Arial"/>
        <family val="2"/>
      </rPr>
      <t xml:space="preserve"> </t>
    </r>
    <r>
      <rPr>
        <sz val="10"/>
        <color theme="1"/>
        <rFont val="Arial"/>
        <family val="2"/>
      </rPr>
      <t>según sexo. I ciclo 2020</t>
    </r>
  </si>
  <si>
    <t>Especialidad                    Sexo</t>
  </si>
  <si>
    <r>
      <t xml:space="preserve">Total </t>
    </r>
    <r>
      <rPr>
        <vertAlign val="superscript"/>
        <sz val="10"/>
        <rFont val="Arial"/>
        <family val="2"/>
      </rPr>
      <t xml:space="preserve"> </t>
    </r>
    <r>
      <rPr>
        <sz val="10"/>
        <rFont val="Arial"/>
        <family val="2"/>
      </rPr>
      <t>2/</t>
    </r>
  </si>
  <si>
    <t>Hombre</t>
  </si>
  <si>
    <t>Sistema de Estudios de Posgrado</t>
  </si>
  <si>
    <t xml:space="preserve">  Administración Pública</t>
  </si>
  <si>
    <t xml:space="preserve">  Administración y Dirección de Empresas</t>
  </si>
  <si>
    <t xml:space="preserve">  Antropología</t>
  </si>
  <si>
    <t xml:space="preserve">  Artes</t>
  </si>
  <si>
    <t xml:space="preserve">  Biología</t>
  </si>
  <si>
    <t xml:space="preserve">  Ciencias Agrícolas y Desarrollo Sostenible </t>
  </si>
  <si>
    <t xml:space="preserve">  Ciencias Biomédicas</t>
  </si>
  <si>
    <t xml:space="preserve">  Ciencias Cognoscitivas</t>
  </si>
  <si>
    <t xml:space="preserve">  Ciencias de la Atmósfera</t>
  </si>
  <si>
    <t xml:space="preserve">  Ciencias de la Educación</t>
  </si>
  <si>
    <t xml:space="preserve">  Ciencias del Movimiento Humano y Recreación</t>
  </si>
  <si>
    <t xml:space="preserve">  Ciencias Políticas</t>
  </si>
  <si>
    <t xml:space="preserve">  Computación e Informática</t>
  </si>
  <si>
    <t xml:space="preserve">  Comunicación</t>
  </si>
  <si>
    <t xml:space="preserve">  Derecho</t>
  </si>
  <si>
    <t xml:space="preserve">  Desarrollo Sostenible</t>
  </si>
  <si>
    <t xml:space="preserve">  Enseñanza del Castellano</t>
  </si>
  <si>
    <t xml:space="preserve">  Enseñanza del Inglés</t>
  </si>
  <si>
    <t xml:space="preserve">  Español como Segunda Lengua</t>
  </si>
  <si>
    <t xml:space="preserve">  Estadística</t>
  </si>
  <si>
    <t xml:space="preserve">  Estudios de la Mujer</t>
  </si>
  <si>
    <t xml:space="preserve">  Estudios Interdisciplinarios sobre Discapacidad</t>
  </si>
  <si>
    <t xml:space="preserve">  Filosofía</t>
  </si>
  <si>
    <t xml:space="preserve">  Física</t>
  </si>
  <si>
    <t xml:space="preserve">  Geografía</t>
  </si>
  <si>
    <t xml:space="preserve">  Geología</t>
  </si>
  <si>
    <t xml:space="preserve">  Gerontología</t>
  </si>
  <si>
    <t xml:space="preserve">  Gestión Integrada</t>
  </si>
  <si>
    <t xml:space="preserve">  Historia</t>
  </si>
  <si>
    <t xml:space="preserve">  Ingeniería Eléctrica</t>
  </si>
  <si>
    <t xml:space="preserve">  Ingeniería en Biosistemas</t>
  </si>
  <si>
    <t xml:space="preserve">  Ingeniería Industrial</t>
  </si>
  <si>
    <t xml:space="preserve">  Ingeniería Mecánica</t>
  </si>
  <si>
    <t xml:space="preserve">  Ingeniería Química</t>
  </si>
  <si>
    <t xml:space="preserve">  Lingüística</t>
  </si>
  <si>
    <t xml:space="preserve">  Literatura</t>
  </si>
  <si>
    <t xml:space="preserve">  Psicología</t>
  </si>
  <si>
    <t xml:space="preserve">  Química</t>
  </si>
  <si>
    <t xml:space="preserve">  Salud Pública</t>
  </si>
  <si>
    <t xml:space="preserve">  Sociología</t>
  </si>
  <si>
    <t>1/ Corresponde al total de estudiantes becados de la Universidad para el I ciclo 2020.</t>
  </si>
  <si>
    <t>Sis Est posgrado</t>
  </si>
  <si>
    <t>Cs. Agroalimentarias</t>
  </si>
  <si>
    <t>Cs. Básicas</t>
  </si>
  <si>
    <t>Otros</t>
  </si>
  <si>
    <t xml:space="preserve">Artes y Letras </t>
  </si>
  <si>
    <t>Ing. y Arquitectura</t>
  </si>
  <si>
    <t>Cs. Sociales</t>
  </si>
  <si>
    <t>Sedes Regionales</t>
  </si>
  <si>
    <t xml:space="preserve">                        Universidad de Costa Rica</t>
  </si>
  <si>
    <t xml:space="preserve">                        Panorama Cuantitativo Universitario</t>
  </si>
  <si>
    <t>Cuadro VE4:   Estudiantes físicos 1/ de pregrado y grado con beca socioeconómica, según edad, por unidad. I ciclo 2020</t>
  </si>
  <si>
    <t xml:space="preserve">Unidades                    </t>
  </si>
  <si>
    <t xml:space="preserve">            Total 2/</t>
  </si>
  <si>
    <t>Menor o igual a 20</t>
  </si>
  <si>
    <t xml:space="preserve"> De 21 a 25 años</t>
  </si>
  <si>
    <t>De 26 a 30 años</t>
  </si>
  <si>
    <t>De 31 a 35 años</t>
  </si>
  <si>
    <t>Más de 35 años</t>
  </si>
  <si>
    <t xml:space="preserve">                                    Edad</t>
  </si>
  <si>
    <t xml:space="preserve"> Facultad de Ciencias Económicas</t>
  </si>
  <si>
    <t xml:space="preserve">   Antropología</t>
  </si>
  <si>
    <t xml:space="preserve">   Economía y Agronegocios</t>
  </si>
  <si>
    <t xml:space="preserve">   Tecnología de  Alimentos</t>
  </si>
  <si>
    <t xml:space="preserve">   Ingeniería Topografíca </t>
  </si>
  <si>
    <t xml:space="preserve">   Sede Regional del Pacífico </t>
  </si>
  <si>
    <t xml:space="preserve">   Sede Regional del Sur</t>
  </si>
  <si>
    <t xml:space="preserve">                         Universidad de Costa Rica</t>
  </si>
  <si>
    <t xml:space="preserve">                         Panorama Cuantitativo Universitario</t>
  </si>
  <si>
    <t>Cuadro VE5:   Estudiantes físicos  1/ de posgrado con beca socieconómica, según edad. I ciclo  2020</t>
  </si>
  <si>
    <t>Especialidad</t>
  </si>
  <si>
    <t xml:space="preserve">           Total 2/</t>
  </si>
  <si>
    <t xml:space="preserve">  De 21 a 25 años</t>
  </si>
  <si>
    <t xml:space="preserve">    De 26 a 30 años</t>
  </si>
  <si>
    <t xml:space="preserve">   De 31 a 35 años</t>
  </si>
  <si>
    <t xml:space="preserve"> Más de 35 años</t>
  </si>
  <si>
    <t xml:space="preserve">                                         Edad</t>
  </si>
  <si>
    <t xml:space="preserve">  Ciencias Agrícolas y Recursos Naturales</t>
  </si>
  <si>
    <t xml:space="preserve">                          Universidad de Costa Rica</t>
  </si>
  <si>
    <t xml:space="preserve">                          Panorama Cuantitativo Universitario</t>
  </si>
  <si>
    <r>
      <t>Cuadro VE6:   Estudiantes físicos 1/ becados de pregrado y grado,</t>
    </r>
    <r>
      <rPr>
        <vertAlign val="superscript"/>
        <sz val="10"/>
        <rFont val="Arial"/>
        <family val="2"/>
      </rPr>
      <t xml:space="preserve"> </t>
    </r>
    <r>
      <rPr>
        <sz val="11"/>
        <color theme="1"/>
        <rFont val="Calibri"/>
        <family val="2"/>
        <scheme val="minor"/>
      </rPr>
      <t>según estado civil, por unidad. I ciclo 2020</t>
    </r>
  </si>
  <si>
    <t>Unidades                   Estado</t>
  </si>
  <si>
    <t>Soltero</t>
  </si>
  <si>
    <t>Casado</t>
  </si>
  <si>
    <r>
      <t>Otros</t>
    </r>
    <r>
      <rPr>
        <vertAlign val="superscript"/>
        <sz val="10"/>
        <rFont val="Arial"/>
        <family val="2"/>
      </rPr>
      <t xml:space="preserve"> 3/</t>
    </r>
  </si>
  <si>
    <t xml:space="preserve">                                            Civil</t>
  </si>
  <si>
    <t xml:space="preserve">   Geografía</t>
  </si>
  <si>
    <t xml:space="preserve">   Tecnologías en Salud</t>
  </si>
  <si>
    <t xml:space="preserve">  Facultad de Agronomía</t>
  </si>
  <si>
    <t xml:space="preserve">   Ingeniería de Biosistemas </t>
  </si>
  <si>
    <t>2/  La distribución vertical es con respecto al total de la Universidad y la horizontal es con respecto al total de la Unidad.</t>
  </si>
  <si>
    <r>
      <rPr>
        <sz val="10"/>
        <rFont val="Arial"/>
        <family val="2"/>
      </rPr>
      <t>3/</t>
    </r>
    <r>
      <rPr>
        <vertAlign val="superscript"/>
        <sz val="10"/>
        <rFont val="Arial"/>
        <family val="2"/>
      </rPr>
      <t xml:space="preserve"> </t>
    </r>
    <r>
      <rPr>
        <sz val="11"/>
        <color theme="1"/>
        <rFont val="Calibri"/>
        <family val="2"/>
        <scheme val="minor"/>
      </rPr>
      <t xml:space="preserve"> Incluye las categorías de divorciado, separado, viudo, unión libre y no responde.</t>
    </r>
  </si>
  <si>
    <t>Fuente:  Oficina de Becas y Atención Socioeconómica.</t>
  </si>
  <si>
    <t>Cuadro VE7:   Estudiantes físicos 1/ becados de posgrado, según estado civil. I ciclo  2020</t>
  </si>
  <si>
    <t xml:space="preserve">  Especialidad              Estado</t>
  </si>
  <si>
    <t>Total 2/</t>
  </si>
  <si>
    <t>Otros 3/</t>
  </si>
  <si>
    <t xml:space="preserve">                                              Civil</t>
  </si>
  <si>
    <t xml:space="preserve">            %</t>
  </si>
  <si>
    <t xml:space="preserve">          %</t>
  </si>
  <si>
    <r>
      <rPr>
        <vertAlign val="superscript"/>
        <sz val="10"/>
        <rFont val="Arial"/>
        <family val="2"/>
      </rPr>
      <t>1/</t>
    </r>
    <r>
      <rPr>
        <sz val="10"/>
        <color theme="1"/>
        <rFont val="Arial"/>
        <family val="2"/>
      </rPr>
      <t xml:space="preserve"> Corresponde al total de estudiantes becados de la Universidad para el I ciclo 2020.</t>
    </r>
  </si>
  <si>
    <r>
      <t>2/</t>
    </r>
    <r>
      <rPr>
        <sz val="10"/>
        <color theme="1"/>
        <rFont val="Arial"/>
        <family val="2"/>
      </rPr>
      <t xml:space="preserve"> La distribución vertical es con respecto al total de la Universidad y la horizontal es con respecto al total de la Unidad.</t>
    </r>
  </si>
  <si>
    <r>
      <t>3/</t>
    </r>
    <r>
      <rPr>
        <sz val="10"/>
        <color theme="1"/>
        <rFont val="Arial"/>
        <family val="2"/>
      </rPr>
      <t xml:space="preserve">  Incluye las categorías de divorciado, separado, viudo , unión libre y no sabe o no responde.</t>
    </r>
  </si>
  <si>
    <t>Fuente:  Oficina de Becas y  Atención Socioeconómica.</t>
  </si>
  <si>
    <t xml:space="preserve">               Oficina de Planificación Universitaria.</t>
  </si>
  <si>
    <t>Cuadro VE8:    Estudiantes físicos 1/  becados de pregrado y grado, según nacionalidad, por unidad. I ciclo  2020</t>
  </si>
  <si>
    <t xml:space="preserve">  Unidades</t>
  </si>
  <si>
    <t>Costarricense</t>
  </si>
  <si>
    <t>Centroamérica y Panamá</t>
  </si>
  <si>
    <t xml:space="preserve">Otra  </t>
  </si>
  <si>
    <t xml:space="preserve">                                        Nacionalidad</t>
  </si>
  <si>
    <t>abs</t>
  </si>
  <si>
    <t xml:space="preserve">   Enfermeria</t>
  </si>
  <si>
    <t>Cuadro VE9:  Estudiantes físicos 1/ becados de posgrado, según nacionalidad. I ciclo 2020</t>
  </si>
  <si>
    <t>Carrera</t>
  </si>
  <si>
    <t xml:space="preserve">             Total </t>
  </si>
  <si>
    <t>Extranjero 2/</t>
  </si>
  <si>
    <t xml:space="preserve">  Ciencias Agrícolas y Desazrrollo Sostenible</t>
  </si>
  <si>
    <t>2/ Para este año solo hay 1 estudiantes extranjeros becados.</t>
  </si>
  <si>
    <t>Cuadro VE10:  Estudiantes físicos 1/ becados de pregrado y grado, según número de miembros del grupo familiar, por unidad. I ciclo  2020</t>
  </si>
  <si>
    <t xml:space="preserve"> Unidades           Número de</t>
  </si>
  <si>
    <t>De 1 a menos de 6</t>
  </si>
  <si>
    <t xml:space="preserve">De 6 y más </t>
  </si>
  <si>
    <t xml:space="preserve">                                Miembros</t>
  </si>
  <si>
    <t xml:space="preserve">         abs.</t>
  </si>
  <si>
    <r>
      <t xml:space="preserve">Sede Rodrigo Facio </t>
    </r>
    <r>
      <rPr>
        <b/>
        <vertAlign val="superscript"/>
        <sz val="10"/>
        <rFont val="Arial"/>
        <family val="2"/>
      </rPr>
      <t xml:space="preserve"> </t>
    </r>
  </si>
  <si>
    <t xml:space="preserve">   Ingeniería Topográfíca </t>
  </si>
  <si>
    <t xml:space="preserve">   Sede Regional del Pacífico</t>
  </si>
  <si>
    <t>1/ Corresponde al total de estudiantes becados de la Universidad para el I ciclo 2019.</t>
  </si>
  <si>
    <t>2/ La distribución vertical es con respecto al total de la Universidad y el horizontal es con respecto al total de la Unidad.</t>
  </si>
  <si>
    <t>Cuadro VE11:    Estudiantes físicos becados de posgrado según número de miembros del grupo familiar.  I ciclo 2020.</t>
  </si>
  <si>
    <t>Carrera              Número de</t>
  </si>
  <si>
    <r>
      <t xml:space="preserve"> Total </t>
    </r>
    <r>
      <rPr>
        <vertAlign val="superscript"/>
        <sz val="10"/>
        <rFont val="Arial"/>
        <family val="2"/>
      </rPr>
      <t>1/</t>
    </r>
  </si>
  <si>
    <t>De 6 a menos de 10</t>
  </si>
  <si>
    <t xml:space="preserve">                                     Miembros</t>
  </si>
  <si>
    <t xml:space="preserve"> %</t>
  </si>
  <si>
    <t xml:space="preserve">Sistema de Estudios de Posgrado  </t>
  </si>
  <si>
    <t>F:\PLANI\PANORAMA\ESTAD95\ESTUD\BECA-AS2,XLS</t>
  </si>
  <si>
    <t xml:space="preserve"> </t>
  </si>
  <si>
    <t>Cuadro VE12:   Estudiantes físicos becados de pregrado y grado, según categoría de beca vigente socioeconómica asignada, por unidad. I ciclo 2020</t>
  </si>
  <si>
    <t>Unidades           Categoría de beca</t>
  </si>
  <si>
    <r>
      <t xml:space="preserve">Total </t>
    </r>
    <r>
      <rPr>
        <vertAlign val="superscript"/>
        <sz val="10"/>
        <rFont val="Arial"/>
        <family val="2"/>
      </rPr>
      <t>1/</t>
    </r>
  </si>
  <si>
    <t xml:space="preserve">                               asignada</t>
  </si>
  <si>
    <t xml:space="preserve">      abs.</t>
  </si>
  <si>
    <t xml:space="preserve">    abs.</t>
  </si>
  <si>
    <t>Cuadro VE13:   Estudiantes físicos 1/  becados de posgrado, según categoría de beca socioeconómica asignada. I ciclo 2020</t>
  </si>
  <si>
    <t>Carrera          Categoría  de beca</t>
  </si>
  <si>
    <t xml:space="preserve">                                      asignada</t>
  </si>
  <si>
    <t>Administración Pública</t>
  </si>
  <si>
    <t>Administración y Dirección de Empresas</t>
  </si>
  <si>
    <t>Antropología</t>
  </si>
  <si>
    <t>Artes</t>
  </si>
  <si>
    <t>Biología</t>
  </si>
  <si>
    <t>Ciencias Agrícolas y Desarrollo Sostenible</t>
  </si>
  <si>
    <t>Ciencias Biomédicas</t>
  </si>
  <si>
    <t>Ciencias Cognoscitivas</t>
  </si>
  <si>
    <t>Ciencias de la Atmósfera</t>
  </si>
  <si>
    <t>Ciencias de la Educación</t>
  </si>
  <si>
    <t>Ciencias del Movimiento</t>
  </si>
  <si>
    <t>Ciencias Políticas</t>
  </si>
  <si>
    <t>Computación e Informática</t>
  </si>
  <si>
    <t>Comunicación</t>
  </si>
  <si>
    <t>Derecho</t>
  </si>
  <si>
    <t>Desarrollo Sostenible</t>
  </si>
  <si>
    <t>Enseñanza del Castellano y Literatura</t>
  </si>
  <si>
    <t>Enseñanza del Inglés</t>
  </si>
  <si>
    <t>Español como segunda Lengua</t>
  </si>
  <si>
    <t>Estadística</t>
  </si>
  <si>
    <t>Estudios de la Mujer</t>
  </si>
  <si>
    <t>Estudios Interdisciplinarios</t>
  </si>
  <si>
    <t>Filosofía</t>
  </si>
  <si>
    <t>Fisica</t>
  </si>
  <si>
    <t>Geografía</t>
  </si>
  <si>
    <t>Geología</t>
  </si>
  <si>
    <t>Gerontología</t>
  </si>
  <si>
    <t>Gestión Integrada</t>
  </si>
  <si>
    <t>Historia</t>
  </si>
  <si>
    <t>Ingeniería Eléctrica</t>
  </si>
  <si>
    <t>Ingeniería en Biosistemas</t>
  </si>
  <si>
    <t>Ingeniería Industrial</t>
  </si>
  <si>
    <t>Ingeniería Mecánica</t>
  </si>
  <si>
    <t>Ingeniería Química</t>
  </si>
  <si>
    <t>Lingüística</t>
  </si>
  <si>
    <t>Literatura</t>
  </si>
  <si>
    <t>Psicología</t>
  </si>
  <si>
    <t>Química</t>
  </si>
  <si>
    <t>Salud Pública</t>
  </si>
  <si>
    <t>Sociología</t>
  </si>
  <si>
    <r>
      <t xml:space="preserve">Cuadro VE14:   Estudiantes físicos de primer ingreso </t>
    </r>
    <r>
      <rPr>
        <vertAlign val="superscript"/>
        <sz val="10"/>
        <rFont val="Arial"/>
        <family val="2"/>
      </rPr>
      <t>1/</t>
    </r>
    <r>
      <rPr>
        <sz val="10"/>
        <color theme="1"/>
        <rFont val="Arial"/>
        <family val="2"/>
      </rPr>
      <t xml:space="preserve"> con beca </t>
    </r>
    <r>
      <rPr>
        <vertAlign val="superscript"/>
        <sz val="10"/>
        <rFont val="Arial"/>
        <family val="2"/>
      </rPr>
      <t>2/</t>
    </r>
    <r>
      <rPr>
        <sz val="10"/>
        <color theme="1"/>
        <rFont val="Arial"/>
        <family val="2"/>
      </rPr>
      <t xml:space="preserve"> socioeconómica asignada, según sede, por categoría. I ciclo 2020</t>
    </r>
  </si>
  <si>
    <t xml:space="preserve">Categoría        </t>
  </si>
  <si>
    <t xml:space="preserve">Total </t>
  </si>
  <si>
    <t>Rodrigo Facio</t>
  </si>
  <si>
    <t>Occidente</t>
  </si>
  <si>
    <t>Atlántico</t>
  </si>
  <si>
    <t>Guanacaste</t>
  </si>
  <si>
    <t>Caribe</t>
  </si>
  <si>
    <t>Pacífico</t>
  </si>
  <si>
    <t>Sur</t>
  </si>
  <si>
    <t>Alajuela</t>
  </si>
  <si>
    <t xml:space="preserve"> de Beca   </t>
  </si>
  <si>
    <r>
      <t xml:space="preserve">1/ </t>
    </r>
    <r>
      <rPr>
        <sz val="10"/>
        <color theme="1"/>
        <rFont val="Arial"/>
        <family val="2"/>
      </rPr>
      <t xml:space="preserve"> Las becas asignadas cada ciclo lectivo corresponden a estudiantes en su mayoría de primer ingreso (82,7), el resto (17,3%) a estudiantes regulares que solicitan</t>
    </r>
  </si>
  <si>
    <t xml:space="preserve">    beca por primera vez, los que actualizan información o reingresan al sistema de becas.</t>
  </si>
  <si>
    <r>
      <t xml:space="preserve">2/ </t>
    </r>
    <r>
      <rPr>
        <sz val="10"/>
        <color theme="1"/>
        <rFont val="Arial"/>
        <family val="2"/>
      </rPr>
      <t xml:space="preserve"> El número de becas y su categoría respectiva, corresponden a las becas asignadas por el modelo matemático de asignación de becas.</t>
    </r>
  </si>
  <si>
    <t>Nota: Existe un total de 678  estudiantes que no califican para beca por condición socioeconómica.</t>
  </si>
  <si>
    <t xml:space="preserve">                 Oficina de Planificación Universitaria.</t>
  </si>
  <si>
    <t>Cuadro VE15:   Estudiantes físicos con beca permanente socioeconómica, según sede, por categoría. I ciclo 2020</t>
  </si>
  <si>
    <t>% por Sede</t>
  </si>
  <si>
    <t>Cuadro VE16:   Estudiantes físicos con beca vigente socioeconómica, según sede, por categoría. I ciclo 2020</t>
  </si>
  <si>
    <t xml:space="preserve">Matrícula y </t>
  </si>
  <si>
    <r>
      <t xml:space="preserve">% de becas </t>
    </r>
    <r>
      <rPr>
        <vertAlign val="superscript"/>
        <sz val="10"/>
        <rFont val="Arial"/>
        <family val="2"/>
      </rPr>
      <t>1/</t>
    </r>
  </si>
  <si>
    <t>1/  Los datos de matrícula fueron suministrados por la Oficina de Registro e Información 03/08/2020</t>
  </si>
  <si>
    <t xml:space="preserve">              Oficina de Planificación Universitaria.</t>
  </si>
  <si>
    <t>Cuadro VE17:   Estudiantes físicos con beca permanente socioeconómica o por actividades universitarias, según sede, por categoría. I ciclo 2020</t>
  </si>
  <si>
    <t>Cuadro VE18:   Estudiantes físicos con beca vigente socioeconómica o por actividades universitarias, según sede, por categoría. I ciclo 2020</t>
  </si>
  <si>
    <t>1/ Los datos de matrícula fueron suministrados por la Oficina de Registro e Información el 03/08/2020</t>
  </si>
  <si>
    <t xml:space="preserve">Cuadro VE19: Estudiantes físicos becarios 4 o 5 que reciben montos por ayuda económica, reubicación geográfica, programa de residencias, </t>
  </si>
  <si>
    <t xml:space="preserve">                      transporte, excelencia académica por promedio ponderado, según sede. Universidad de Costa Rica. I ciclo 2020</t>
  </si>
  <si>
    <t>Estudiantes que reciben montos por ayuda económica en:</t>
  </si>
  <si>
    <t>Sede</t>
  </si>
  <si>
    <t xml:space="preserve">Gastos de </t>
  </si>
  <si>
    <t>Reubicación</t>
  </si>
  <si>
    <t>Programa de</t>
  </si>
  <si>
    <t xml:space="preserve">Excelencia </t>
  </si>
  <si>
    <t>Pobreza</t>
  </si>
  <si>
    <t>carreras</t>
  </si>
  <si>
    <t>Geográfica</t>
  </si>
  <si>
    <t>Transporte</t>
  </si>
  <si>
    <t>Residencias</t>
  </si>
  <si>
    <t>Académica</t>
  </si>
  <si>
    <t>Extrema</t>
  </si>
  <si>
    <t>1/  Para cada rubro se toma el mes que presentó la mayor cantidad de estudiantes beneficiarios.</t>
  </si>
  <si>
    <r>
      <t xml:space="preserve">Cuadro VE20:  Estudiantes físicos becados con servicio de almuerzo asignado mediante depósito, según beca vigente, </t>
    </r>
    <r>
      <rPr>
        <sz val="10"/>
        <color theme="1"/>
        <rFont val="Arial"/>
        <family val="2"/>
      </rPr>
      <t>por modalidad de entrega y sede, I ciclo 2020</t>
    </r>
  </si>
  <si>
    <t xml:space="preserve">Occidente </t>
  </si>
  <si>
    <t>Alajuela  1/</t>
  </si>
  <si>
    <t>Horario</t>
  </si>
  <si>
    <t>Exclusión</t>
  </si>
  <si>
    <t>Notas:   Para cada rubro se toma el mes que representó la mayor cantidad de estudiantes beneficiarios.</t>
  </si>
  <si>
    <r>
      <t>1/</t>
    </r>
    <r>
      <rPr>
        <sz val="10"/>
        <color indexed="8"/>
        <rFont val="Arial"/>
        <family val="2"/>
      </rPr>
      <t xml:space="preserve"> Los estudiantes con exclusión de horario tienen reubicación geográfica o residencias.</t>
    </r>
  </si>
  <si>
    <t>Cuadro VE21:   Estudiantes físicos  con beca vigente, beneficiados con préstamo de libros, con solicitudes aprobadas, según sede, por categoría. I ciclo 2020</t>
  </si>
  <si>
    <t xml:space="preserve">Cuadro VE22:  Estudiantes físicos becados, ubicados en </t>
  </si>
  <si>
    <t xml:space="preserve">                        el Programa de Residencias, según Sede.</t>
  </si>
  <si>
    <t xml:space="preserve">                        I ciclo 2020</t>
  </si>
  <si>
    <t>Total de Estudiantes</t>
  </si>
  <si>
    <t xml:space="preserve">Rodrigo Facio </t>
  </si>
  <si>
    <t xml:space="preserve">Pacífico </t>
  </si>
  <si>
    <t>Cuadro VE23:  Número de personas atendidas en consultas y otros servicios brindados por la</t>
  </si>
  <si>
    <t xml:space="preserve">                         Oficina de Bienestar y Salud, según tipo de servicio.  2020</t>
  </si>
  <si>
    <t xml:space="preserve">           Tipo  de</t>
  </si>
  <si>
    <t xml:space="preserve">Número de </t>
  </si>
  <si>
    <t xml:space="preserve">           Servicio</t>
  </si>
  <si>
    <t xml:space="preserve">personas atendidas </t>
  </si>
  <si>
    <t xml:space="preserve">        abs.</t>
  </si>
  <si>
    <t xml:space="preserve">         %       </t>
  </si>
  <si>
    <t>Total de Personas atendidas</t>
  </si>
  <si>
    <t>Total de Consultas</t>
  </si>
  <si>
    <t>Medicina General</t>
  </si>
  <si>
    <t>Medicina Especializada (Ginecología)</t>
  </si>
  <si>
    <t>Medicina Especializada (Psiquiatria) 1/</t>
  </si>
  <si>
    <t>Servicio de Psocología</t>
  </si>
  <si>
    <t>Consejería en torno al análisis de VIH/sida 2/</t>
  </si>
  <si>
    <t>Servicio de Enfermería</t>
  </si>
  <si>
    <t>Consulta Odontología</t>
  </si>
  <si>
    <t xml:space="preserve">Consulta de nutrición </t>
  </si>
  <si>
    <t>Atención Integral y Promoción de la Salud Oral a estud. becados 4 y 5</t>
  </si>
  <si>
    <t>Personas atendidas en el Laboratorio Clínico otros proyrctos y comunidad en general</t>
  </si>
  <si>
    <t>Personas atendidas en el Laboratorio Clínico (universitarios)</t>
  </si>
  <si>
    <t>Personas atendidas en el Laboratorio Clínico Proyecto del INS</t>
  </si>
  <si>
    <t>Servicio de atención extrahospitalaria de emergencias medicas</t>
  </si>
  <si>
    <t>Servicio de laboratorio al Proyecto de Atención  Integral de Salud PAIS</t>
  </si>
  <si>
    <t>Otros servicios brindados</t>
  </si>
  <si>
    <t>Asesoría en consumo de medicamentos,. Servicio de farmacia</t>
  </si>
  <si>
    <t>Procedimientos efectuados en Odontología</t>
  </si>
  <si>
    <t>Procedimientos efectuados en Enfermería</t>
  </si>
  <si>
    <t>Analisis de laboratorio a miembros de la  comunidad universitaria</t>
  </si>
  <si>
    <t>Análisis de laboratorio a población del INS</t>
  </si>
  <si>
    <t xml:space="preserve">Análisis de labo. de venta de servicios de otros proy y comuni general </t>
  </si>
  <si>
    <t>Nota: Un usuario puede acceder a más de un servicio.</t>
  </si>
  <si>
    <t>1/ No se cuenta con ese servicio por inopia</t>
  </si>
  <si>
    <t>2/ Este dato se integró como parte de medicina general atenciones</t>
  </si>
  <si>
    <t>Fuente: Vicerrectoría de Vida Estudiantil, Oficina de Bienenstar y Salud</t>
  </si>
  <si>
    <t>Cuadro VE24:  Número de participantes en diferentes programas y actividades ofrecidos por la Oficina de</t>
  </si>
  <si>
    <t xml:space="preserve">                       Bienestar y Salud, según tipo de programa y actividad.  2020</t>
  </si>
  <si>
    <t xml:space="preserve">            Programas       </t>
  </si>
  <si>
    <t xml:space="preserve">                              y</t>
  </si>
  <si>
    <r>
      <t xml:space="preserve">participantes </t>
    </r>
    <r>
      <rPr>
        <vertAlign val="superscript"/>
        <sz val="10"/>
        <rFont val="Arial"/>
        <family val="2"/>
      </rPr>
      <t xml:space="preserve"> </t>
    </r>
  </si>
  <si>
    <t xml:space="preserve">                                   Actividades</t>
  </si>
  <si>
    <t>Total de participantes</t>
  </si>
  <si>
    <t>Programas</t>
  </si>
  <si>
    <t>Programa de Detección del Cáncer Cérvico Uterino y de mama</t>
  </si>
  <si>
    <t>Siete cursos de Reanimación Cardiopulmonar</t>
  </si>
  <si>
    <t>Afiliaciones al seguro Social Estudiantil</t>
  </si>
  <si>
    <t>Asesoría farmacéutica en consumo de medicamentos</t>
  </si>
  <si>
    <t>Proyecto grupal para el abordaje de la salud mental, Sede Rodrigo Facio</t>
  </si>
  <si>
    <t>Procesos grupales en modalidad virtual</t>
  </si>
  <si>
    <t>Proyecto Mishka: Intervención en crisis</t>
  </si>
  <si>
    <t xml:space="preserve">Proyecto de entrega a domicilio de recetas y medicamentos Área Extra Hospitalaria </t>
  </si>
  <si>
    <t>Actividades en prevención de la enfermedad y promoción de la salud realizadas por la USS</t>
  </si>
  <si>
    <t>Congreso del Bien-Estar</t>
  </si>
  <si>
    <t>Actividades</t>
  </si>
  <si>
    <t>Asesoría en compras de mobiliario ergonómico</t>
  </si>
  <si>
    <t>Asesoría para tramites permisos sanitarios de funcionamiento para los Servicios e Instalaciones de la OBS.</t>
  </si>
  <si>
    <t>Capacitación integrantes de Comisiones de Salud Ocupacional</t>
  </si>
  <si>
    <t>Conformación de comisiones de salud Ocupacional</t>
  </si>
  <si>
    <t>Estudios técnicos (Puesto de trabajo, Ergonomía, Condiciones y ambiente) personas trabajadoras con daños a la salud</t>
  </si>
  <si>
    <t>Evaluación de implementación y seguimiento de Protocolos COVID -19</t>
  </si>
  <si>
    <t>Evaluación de puestos de trabajo personas trabajadoras con factores de riesgo ante la COVID 19</t>
  </si>
  <si>
    <t>Extintores: Rutina de mantenimiento aplicada a extintores portátiles contra incendios</t>
  </si>
  <si>
    <t>Participación en el desarrollo de protocolo Institucional y específicos para actividades presenciales ante COVID-19</t>
  </si>
  <si>
    <t>Planes de emergencia en teletrabajo</t>
  </si>
  <si>
    <t>Procesos de reubicación o readaptación de puestos</t>
  </si>
  <si>
    <t>Recomendaciones Técnicas equipo de protección personal</t>
  </si>
  <si>
    <t>Taller de capacitación en ergonomía para teletrabajo</t>
  </si>
  <si>
    <t>Taller de Primeros Auxilios Básicos</t>
  </si>
  <si>
    <t>Visitas de seguimiento Sedes, Recintos, fincas experimentales implementación de Protocolos COVID -19</t>
  </si>
  <si>
    <t>Asesorías a desarrollo de protocolos COVID-19</t>
  </si>
  <si>
    <t>Evaluación en la aplicación de protocolos en prueba de actitud académica</t>
  </si>
  <si>
    <t>Evaluación en la aplicación de protocolos en Elección de rectoría</t>
  </si>
  <si>
    <t>Inspecciones de condiciones de trabajo, incluye estudio de puestos de trabajo (visitas)</t>
  </si>
  <si>
    <t>Actualización o desarrollo de planes de emergencias</t>
  </si>
  <si>
    <t>Planes de Preparativos y de atención de emergencias Actualización y Desarrollo (por edificios)</t>
  </si>
  <si>
    <t>Sesiones para el desarrollo de protocolos en prueba de actitud académica</t>
  </si>
  <si>
    <t>Asesoría de protocolos en Facultades y escuelas para laboratorios y usos de aulas presenciales</t>
  </si>
  <si>
    <t>Capacitación en respuesta de atención de emergencia sResidencias Estudiantiles</t>
  </si>
  <si>
    <t>Nota: Se preparó y llevo a cabo el primer simulacro a nivel nacional con la participacion de 100 edificios.</t>
  </si>
  <si>
    <t>Fuente: Vicerrectoría de Vida Estudiantil, Oficina de Salud.</t>
  </si>
  <si>
    <t xml:space="preserve">Cuadro VE25:  Número de participantes en el Área de Promoción de la Salud, de la Oficina </t>
  </si>
  <si>
    <t xml:space="preserve">                      de Bienestar y Salud, según tipo de actividad.  2020</t>
  </si>
  <si>
    <t xml:space="preserve">            Actividad</t>
  </si>
  <si>
    <t>participantes</t>
  </si>
  <si>
    <t xml:space="preserve">Actividades dirigidas a funcionarios </t>
  </si>
  <si>
    <t>Actividades abiertas a unidades con enlaces-OBS designados 58</t>
  </si>
  <si>
    <t>Encuentro de enlaces-OBS 1</t>
  </si>
  <si>
    <t xml:space="preserve">25 unidades con Planes de Salud Laboral 365 (PSL365) </t>
  </si>
  <si>
    <t xml:space="preserve">Actividades en contexto de Planes de Salud en Unidades Académicas, Sedes y Recintos con participación de funcionarios 130 </t>
  </si>
  <si>
    <t>Congreso del Bien-Estar 1</t>
  </si>
  <si>
    <t xml:space="preserve">En estas actividades fueron alcanzados 6388 funcionarios </t>
  </si>
  <si>
    <t xml:space="preserve">Actividades dirigidas a estudiantes  </t>
  </si>
  <si>
    <t>Planes de Salud estudiantil (Unidades académicas Sedes y Recintos Regionales, FEUCR, Residencias Estudiantiles y AEMAPA)</t>
  </si>
  <si>
    <t>Bonus vitae</t>
  </si>
  <si>
    <t>Actividades formativas realizadas en temas de Promoción de la salud, todas dirigidas a la población estudiantil de sedes y Recintos</t>
  </si>
  <si>
    <t>Fuente: Vicerrectoría de Vida Estudiantil, Oficina de Bienestar y Salud.</t>
  </si>
  <si>
    <t xml:space="preserve">            Oficina de Planificación Universitaria.</t>
  </si>
  <si>
    <t xml:space="preserve">                         Universidad de Costa Rica </t>
  </si>
  <si>
    <t>Cuadro VE26.  Número de participantes en los  Programas Deportivos, Recreativos  y</t>
  </si>
  <si>
    <t xml:space="preserve">                         Artísticos, según tipo de actividad.  2020</t>
  </si>
  <si>
    <t xml:space="preserve"> Área de Recreación</t>
  </si>
  <si>
    <t>Programas recreativos: Gimnasio Universitario (modalidades: Pilates, zumba, aeróbicos, kikboxing, streaching, entrenamiento funcional, estero dinámico, baile popular, ciclismo estacionario) Tiro con Arco, Jiu-Jitsu, Montañismo, Natación, Acondicionamiento físico en el agua, Coreografía Aeróbica, Yoga y Taekwondo.</t>
  </si>
  <si>
    <t>Actividades Físicas Intercampus: Programa Líderes Recreativos (convivios, actividades físicas y campamentos). Se suman un total de convivios coordinados con los CASES para un total de 3 convivios</t>
  </si>
  <si>
    <t>Programa Torneos Internos Estudiantiles se desarrollaron 2 torneos de deportes electrónicos FIFA20 y Rocket League</t>
  </si>
  <si>
    <t xml:space="preserve">Área de Deporte de Representación </t>
  </si>
  <si>
    <t>Programas Deportivos: Estudiantes participantes en grupos de representación. Ajedrez, Atletismo, Baloncesto, Fútbol, Fútbol Sala, Karate do, Natación, Taekwondo, Tenis de Mesa y Voleibol, para un total de 10 equipos en ambos sexos (hombres y mujeres) para un total de 20 grupos deportivos</t>
  </si>
  <si>
    <t>5 Torneos Universitarios virtuales: 1 torneo de ajedrez, 2 carreras atléticas, 1 torneo de karate, 1 torneo de taekwondo. Se participó a nivel de selección nacional universitaria en el torneo Panamericano y Mundial de Ajedrez con 12 estudiantes de la U.C.R. Se participó en el día Internacional de Deporte Universitario (IDUS) con actividades de carácter virtual.</t>
  </si>
  <si>
    <t>Programa de Formación de Talentos 6 niveles en fútbol y 2 Ligas Menores Taekwondo y natación, esto hasta el mes de marzo 2020.</t>
  </si>
  <si>
    <t>Se llevaron a cabo un total de 20 actividades de capacitación y formación organizadas por el Área de Deporte, a su vez por la Comisión de Deportes y la Federación Universitaria de Deportes. Y se desarrollaron 11 talleres de ajedrez, taekwondo y karate abierto para la comunidad universitaria y nacional con un alcance de 18.865 personas y un total de 978 interacciones de compartidas en la plataforma de Facebook.</t>
  </si>
  <si>
    <r>
      <t>Área de Actividades Artísticas</t>
    </r>
    <r>
      <rPr>
        <b/>
        <vertAlign val="superscript"/>
        <sz val="10"/>
        <rFont val="Arial"/>
        <family val="2"/>
      </rPr>
      <t xml:space="preserve"> </t>
    </r>
  </si>
  <si>
    <t>Programas Artísticos: Estudiantes participantes en grupos de representación. Grupos: Arte en Mutación, Compañía Folclórica, Hip Hop, Taller Formativo Musical (TAFOREM), Grupo Experimental Musical (CMEU), Coro Universitario, Baile Popular (Son de la U), Narrarte (cuenta cuentos), Danza Moderna (DanzU), La EFE (Performance), Teatro Girasol. Talleres de servicio: Danza Contemporánea, Hip Hop, Baile Popular y Ballet Contemporánea, los programas de servicio sólo se brindaron los meses de enero, febrero y marzo. Total, de grupos artísticos 15.</t>
  </si>
  <si>
    <t>Actividades virtuales de video creación</t>
  </si>
  <si>
    <t>Presentaciones de grupos artísticos a nivel internacional</t>
  </si>
  <si>
    <t>Materiales gráficos realizados</t>
  </si>
  <si>
    <t>Participación en actividades del 80 aniversario de la UCR</t>
  </si>
  <si>
    <t>Talleres de intercambio e integración</t>
  </si>
  <si>
    <t>Investigaciones artísticas</t>
  </si>
  <si>
    <t>En las redes sociales la interacción y alcance que se dio fue en Facebook: 388 publicaciones, con un alcance de 281.316 espectadores, en Instagram 176, con un alcance de 56.682, para un total de impacto en redes sociales: 337.998.00</t>
  </si>
  <si>
    <t>Fuente: Vicerrectoría de Vida Estudiantil, Oficina de  Bienestar y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</si>
</sst>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0"/>
    <numFmt numFmtId="165" formatCode="###0"/>
    <numFmt numFmtId="166" formatCode="0.0"/>
    <numFmt numFmtId="167" formatCode="###0.0"/>
    <numFmt numFmtId="168" formatCode="[$₡-140A]\ #,##0.00;[Red]\-[$₡-140A]\ #,##0.00"/>
    <numFmt numFmtId="169" formatCode="_-* #,##0.00\ [$€]_-;\-* #,##0.00\ [$€]_-;_-* &quot;-&quot;??\ [$€]_-;_-@_-"/>
    <numFmt numFmtId="170" formatCode="#,##0.000"/>
  </numFmts>
  <fonts count="28">
    <font>
      <sz val="11"/>
      <color theme="1"/>
      <name val="Calibri"/>
      <family val="2"/>
      <scheme val="minor"/>
    </font>
    <font>
      <i/>
      <sz val="11"/>
      <color rgb="FF7F7F7F"/>
      <name val="Calibri"/>
      <family val="2"/>
      <scheme val="minor"/>
    </font>
    <font>
      <b/>
      <sz val="12"/>
      <color theme="1"/>
      <name val="Times New Roman"/>
      <family val="1"/>
    </font>
    <font>
      <sz val="10"/>
      <color theme="1"/>
      <name val="Times New Roman"/>
      <family val="1"/>
    </font>
    <font>
      <sz val="12"/>
      <color theme="1"/>
      <name val="Times New Roman"/>
      <family val="1"/>
    </font>
    <font>
      <sz val="10"/>
      <color theme="1"/>
      <name val="Arial"/>
      <family val="2"/>
    </font>
    <font>
      <sz val="10"/>
      <name val="Arial"/>
      <family val="2"/>
    </font>
    <font>
      <b/>
      <sz val="10"/>
      <name val="Arial"/>
      <family val="2"/>
    </font>
    <font>
      <b/>
      <vertAlign val="superscript"/>
      <sz val="10"/>
      <name val="Arial"/>
      <family val="2"/>
    </font>
    <font>
      <sz val="10"/>
      <color indexed="8"/>
      <name val="Arial"/>
      <family val="2"/>
    </font>
    <font>
      <vertAlign val="superscript"/>
      <sz val="10"/>
      <color indexed="8"/>
      <name val="Arial"/>
      <family val="2"/>
    </font>
    <font>
      <vertAlign val="superscript"/>
      <sz val="10"/>
      <name val="Arial"/>
      <family val="2"/>
    </font>
    <font>
      <sz val="18"/>
      <color rgb="FF000000"/>
      <name val="Times New Roman"/>
      <family val="1"/>
    </font>
    <font>
      <sz val="18"/>
      <name val="Times New Roman"/>
      <family val="1"/>
    </font>
    <font>
      <sz val="11"/>
      <name val="Times New Roman"/>
      <family val="1"/>
    </font>
    <font>
      <i/>
      <sz val="10"/>
      <color indexed="8"/>
      <name val="Arial"/>
      <family val="2"/>
    </font>
    <font>
      <sz val="10"/>
      <color rgb="FF000000"/>
      <name val="Arial"/>
      <family val="2"/>
    </font>
    <font>
      <b/>
      <sz val="8"/>
      <name val="Arial"/>
      <family val="2"/>
    </font>
    <font>
      <i/>
      <sz val="10"/>
      <color theme="1"/>
      <name val="Arial"/>
      <family val="2"/>
    </font>
    <font>
      <sz val="11"/>
      <color rgb="FF000000"/>
      <name val="Arial"/>
      <family val="2"/>
    </font>
    <font>
      <b/>
      <i/>
      <sz val="10"/>
      <name val="Arial"/>
      <family val="2"/>
    </font>
    <font>
      <b/>
      <i/>
      <u/>
      <sz val="11"/>
      <color rgb="FF000000"/>
      <name val="Arial1"/>
    </font>
    <font>
      <b/>
      <sz val="10"/>
      <color rgb="FF000000"/>
      <name val="Arial"/>
      <family val="2"/>
    </font>
    <font>
      <sz val="11"/>
      <color rgb="FF000000"/>
      <name val="Arial1"/>
      <charset val="1"/>
    </font>
    <font>
      <b/>
      <sz val="10"/>
      <color indexed="8"/>
      <name val="Arial"/>
      <family val="2"/>
    </font>
    <font>
      <sz val="11"/>
      <color theme="1"/>
      <name val="Arial"/>
      <family val="2"/>
    </font>
    <font>
      <b/>
      <sz val="11"/>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medium">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top/>
      <bottom style="medium">
        <color indexed="64"/>
      </bottom>
      <diagonal/>
    </border>
    <border>
      <left/>
      <right/>
      <top/>
      <bottom style="dotted">
        <color indexed="64"/>
      </bottom>
      <diagonal/>
    </border>
    <border>
      <left/>
      <right/>
      <top style="dotted">
        <color indexed="64"/>
      </top>
      <bottom/>
      <diagonal/>
    </border>
    <border>
      <left/>
      <right/>
      <top/>
      <bottom style="dashed">
        <color indexed="64"/>
      </bottom>
      <diagonal/>
    </border>
  </borders>
  <cellStyleXfs count="19">
    <xf numFmtId="0" fontId="0" fillId="0" borderId="0"/>
    <xf numFmtId="0" fontId="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168" fontId="21" fillId="0" borderId="0" applyBorder="0" applyProtection="0"/>
    <xf numFmtId="0" fontId="23" fillId="0" borderId="0"/>
    <xf numFmtId="169" fontId="6" fillId="0" borderId="0" applyFont="0" applyFill="0" applyBorder="0" applyAlignment="0" applyProtection="0"/>
    <xf numFmtId="0" fontId="6" fillId="0" borderId="0"/>
  </cellStyleXfs>
  <cellXfs count="292">
    <xf numFmtId="0" fontId="0" fillId="0" borderId="0" xfId="0"/>
    <xf numFmtId="0" fontId="2"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xf>
    <xf numFmtId="0" fontId="5" fillId="0" borderId="0" xfId="0" applyFont="1"/>
    <xf numFmtId="4" fontId="5" fillId="0" borderId="0" xfId="0" applyNumberFormat="1" applyFont="1"/>
    <xf numFmtId="0" fontId="6" fillId="0" borderId="0" xfId="0" applyFont="1"/>
    <xf numFmtId="0" fontId="5" fillId="0" borderId="1" xfId="0" applyFont="1" applyBorder="1"/>
    <xf numFmtId="4" fontId="5" fillId="0" borderId="1" xfId="0" applyNumberFormat="1" applyFont="1" applyBorder="1"/>
    <xf numFmtId="0" fontId="7" fillId="0" borderId="2" xfId="0" applyFont="1" applyBorder="1" applyAlignment="1">
      <alignment horizontal="center"/>
    </xf>
    <xf numFmtId="4" fontId="7" fillId="0" borderId="0" xfId="0" applyNumberFormat="1" applyFont="1"/>
    <xf numFmtId="0" fontId="7" fillId="0" borderId="0" xfId="0" applyFont="1"/>
    <xf numFmtId="0" fontId="7" fillId="0" borderId="3" xfId="0" applyFont="1" applyBorder="1" applyAlignment="1">
      <alignment horizontal="center"/>
    </xf>
    <xf numFmtId="4" fontId="7" fillId="0" borderId="3" xfId="0" applyNumberFormat="1" applyFont="1" applyBorder="1" applyAlignment="1">
      <alignment horizontal="center"/>
    </xf>
    <xf numFmtId="4" fontId="7" fillId="0" borderId="0" xfId="0" applyNumberFormat="1" applyFont="1" applyAlignment="1">
      <alignment horizontal="right"/>
    </xf>
    <xf numFmtId="4" fontId="7" fillId="0" borderId="4" xfId="0" applyNumberFormat="1" applyFont="1" applyBorder="1" applyAlignment="1">
      <alignment horizontal="center"/>
    </xf>
    <xf numFmtId="0" fontId="7" fillId="0" borderId="4" xfId="0" applyFont="1" applyBorder="1" applyAlignment="1">
      <alignment horizontal="center"/>
    </xf>
    <xf numFmtId="4" fontId="7" fillId="0" borderId="0" xfId="0" applyNumberFormat="1" applyFont="1" applyAlignment="1">
      <alignment horizontal="center"/>
    </xf>
    <xf numFmtId="0" fontId="5" fillId="0" borderId="5" xfId="0" applyFont="1" applyBorder="1"/>
    <xf numFmtId="4" fontId="5" fillId="0" borderId="5" xfId="0" applyNumberFormat="1" applyFont="1" applyBorder="1"/>
    <xf numFmtId="2" fontId="5" fillId="0" borderId="0" xfId="0" applyNumberFormat="1" applyFont="1"/>
    <xf numFmtId="4" fontId="6" fillId="0" borderId="0" xfId="0" applyNumberFormat="1" applyFont="1"/>
    <xf numFmtId="0" fontId="9" fillId="0" borderId="0" xfId="0" applyFont="1" applyAlignment="1" applyProtection="1">
      <alignment horizontal="left"/>
      <protection locked="0"/>
    </xf>
    <xf numFmtId="0" fontId="11" fillId="0" borderId="0" xfId="0" applyFont="1"/>
    <xf numFmtId="0" fontId="6" fillId="0" borderId="0" xfId="0" applyFont="1" applyAlignment="1">
      <alignment horizontal="justify"/>
    </xf>
    <xf numFmtId="0" fontId="12" fillId="0" borderId="0" xfId="0" applyFont="1" applyAlignment="1">
      <alignment horizontal="center" vertical="center" readingOrder="1"/>
    </xf>
    <xf numFmtId="0" fontId="13" fillId="0" borderId="0" xfId="0" applyFont="1" applyAlignment="1">
      <alignment horizontal="center" vertical="center"/>
    </xf>
    <xf numFmtId="4" fontId="0" fillId="0" borderId="0" xfId="0" applyNumberFormat="1" applyAlignment="1">
      <alignment vertical="center"/>
    </xf>
    <xf numFmtId="0" fontId="14" fillId="0" borderId="0" xfId="0" applyFont="1"/>
    <xf numFmtId="0" fontId="13" fillId="0" borderId="0" xfId="0" applyFont="1"/>
    <xf numFmtId="164" fontId="5" fillId="0" borderId="0" xfId="0" applyNumberFormat="1" applyFont="1"/>
    <xf numFmtId="164" fontId="5" fillId="0" borderId="0" xfId="0" applyNumberFormat="1" applyFont="1" applyAlignment="1">
      <alignment horizontal="right"/>
    </xf>
    <xf numFmtId="2" fontId="5" fillId="0" borderId="0" xfId="0" applyNumberFormat="1" applyFont="1" applyAlignment="1">
      <alignment horizontal="right"/>
    </xf>
    <xf numFmtId="164" fontId="5" fillId="0" borderId="1" xfId="0" applyNumberFormat="1" applyFont="1" applyBorder="1"/>
    <xf numFmtId="2" fontId="5" fillId="0" borderId="1" xfId="0" applyNumberFormat="1" applyFont="1" applyBorder="1"/>
    <xf numFmtId="164" fontId="5" fillId="0" borderId="1" xfId="0" applyNumberFormat="1" applyFont="1" applyBorder="1" applyAlignment="1">
      <alignment horizontal="right"/>
    </xf>
    <xf numFmtId="2" fontId="5" fillId="0" borderId="1" xfId="0" applyNumberFormat="1" applyFont="1" applyBorder="1" applyAlignment="1">
      <alignment horizontal="right"/>
    </xf>
    <xf numFmtId="164" fontId="5" fillId="0" borderId="6" xfId="0" applyNumberFormat="1" applyFont="1" applyBorder="1" applyAlignment="1">
      <alignment horizontal="center"/>
    </xf>
    <xf numFmtId="164" fontId="5" fillId="0" borderId="7" xfId="0" applyNumberFormat="1" applyFont="1" applyBorder="1" applyAlignment="1">
      <alignment horizontal="center"/>
    </xf>
    <xf numFmtId="2" fontId="5" fillId="0" borderId="7" xfId="0" applyNumberFormat="1" applyFont="1" applyBorder="1" applyAlignment="1">
      <alignment horizontal="center"/>
    </xf>
    <xf numFmtId="164" fontId="5" fillId="0" borderId="7" xfId="0" applyNumberFormat="1" applyFont="1" applyBorder="1" applyAlignment="1">
      <alignment horizontal="right"/>
    </xf>
    <xf numFmtId="164" fontId="5" fillId="0" borderId="0" xfId="0" applyNumberFormat="1" applyFont="1" applyAlignment="1">
      <alignment horizontal="center"/>
    </xf>
    <xf numFmtId="164" fontId="5" fillId="0" borderId="5" xfId="0" applyNumberFormat="1" applyFont="1" applyBorder="1"/>
    <xf numFmtId="2" fontId="5" fillId="0" borderId="5" xfId="0" applyNumberFormat="1" applyFont="1" applyBorder="1"/>
    <xf numFmtId="164" fontId="5" fillId="0" borderId="5" xfId="0" applyNumberFormat="1" applyFont="1" applyBorder="1" applyAlignment="1">
      <alignment horizontal="right"/>
    </xf>
    <xf numFmtId="2" fontId="5" fillId="0" borderId="5" xfId="0" applyNumberFormat="1" applyFont="1" applyBorder="1" applyAlignment="1">
      <alignment horizontal="right"/>
    </xf>
    <xf numFmtId="3" fontId="9" fillId="0" borderId="0" xfId="2" applyNumberFormat="1" applyFont="1" applyAlignment="1">
      <alignment horizontal="right" vertical="center"/>
    </xf>
    <xf numFmtId="4" fontId="9" fillId="0" borderId="0" xfId="2" applyNumberFormat="1" applyFont="1" applyAlignment="1">
      <alignment horizontal="right" vertical="center"/>
    </xf>
    <xf numFmtId="3" fontId="15" fillId="0" borderId="0" xfId="2" applyNumberFormat="1" applyFont="1" applyAlignment="1">
      <alignment horizontal="right" vertical="center"/>
    </xf>
    <xf numFmtId="4" fontId="15" fillId="0" borderId="0" xfId="2" applyNumberFormat="1" applyFont="1" applyAlignment="1">
      <alignment horizontal="right" vertical="center"/>
    </xf>
    <xf numFmtId="0" fontId="9" fillId="0" borderId="0" xfId="2" applyFont="1" applyAlignment="1">
      <alignment wrapText="1"/>
    </xf>
    <xf numFmtId="0" fontId="6" fillId="2" borderId="0" xfId="0" applyFont="1" applyFill="1"/>
    <xf numFmtId="2" fontId="6" fillId="0" borderId="0" xfId="0" applyNumberFormat="1" applyFont="1"/>
    <xf numFmtId="2" fontId="6" fillId="2" borderId="0" xfId="0" applyNumberFormat="1" applyFont="1" applyFill="1"/>
    <xf numFmtId="2" fontId="6" fillId="2" borderId="0" xfId="0" applyNumberFormat="1" applyFont="1" applyFill="1" applyAlignment="1">
      <alignment horizontal="right"/>
    </xf>
    <xf numFmtId="164" fontId="6" fillId="0" borderId="6" xfId="0" applyNumberFormat="1" applyFont="1" applyBorder="1" applyAlignment="1">
      <alignment horizontal="center"/>
    </xf>
    <xf numFmtId="4" fontId="5" fillId="0" borderId="0" xfId="0" applyNumberFormat="1" applyFont="1" applyAlignment="1">
      <alignment horizontal="right"/>
    </xf>
    <xf numFmtId="1" fontId="6" fillId="0" borderId="0" xfId="0" applyNumberFormat="1" applyFont="1"/>
    <xf numFmtId="2" fontId="6" fillId="0" borderId="0" xfId="0" applyNumberFormat="1" applyFont="1" applyAlignment="1">
      <alignment horizontal="right"/>
    </xf>
    <xf numFmtId="164" fontId="6" fillId="0" borderId="0" xfId="0" applyNumberFormat="1" applyFont="1" applyAlignment="1">
      <alignment horizontal="right"/>
    </xf>
    <xf numFmtId="164" fontId="6" fillId="0" borderId="0" xfId="0" applyNumberFormat="1" applyFont="1"/>
    <xf numFmtId="0" fontId="6" fillId="0" borderId="0" xfId="0" applyFont="1" applyAlignment="1">
      <alignment horizontal="left"/>
    </xf>
    <xf numFmtId="165" fontId="9" fillId="0" borderId="0" xfId="3" applyNumberFormat="1" applyFont="1" applyAlignment="1">
      <alignment horizontal="right" vertical="center"/>
    </xf>
    <xf numFmtId="166" fontId="16" fillId="0" borderId="0" xfId="4" applyNumberFormat="1" applyFont="1" applyAlignment="1">
      <alignment horizontal="right" vertical="center"/>
    </xf>
    <xf numFmtId="0" fontId="9" fillId="0" borderId="0" xfId="2" applyFont="1" applyAlignment="1">
      <alignment horizontal="left" vertical="center"/>
    </xf>
    <xf numFmtId="0" fontId="9" fillId="0" borderId="0" xfId="5" applyFont="1" applyAlignment="1">
      <alignment horizontal="left" wrapText="1"/>
    </xf>
    <xf numFmtId="0" fontId="16" fillId="0" borderId="0" xfId="4" applyFont="1" applyAlignment="1">
      <alignment horizontal="left"/>
    </xf>
    <xf numFmtId="0" fontId="0" fillId="0" borderId="0" xfId="0" applyAlignment="1">
      <alignment horizontal="center"/>
    </xf>
    <xf numFmtId="0" fontId="6" fillId="0" borderId="0" xfId="0" applyFont="1" applyAlignment="1">
      <alignment horizontal="center"/>
    </xf>
    <xf numFmtId="164" fontId="0" fillId="0" borderId="0" xfId="0" applyNumberFormat="1" applyAlignment="1">
      <alignment horizontal="right"/>
    </xf>
    <xf numFmtId="3" fontId="16" fillId="0" borderId="0" xfId="1" applyNumberFormat="1" applyFont="1" applyFill="1" applyBorder="1" applyAlignment="1">
      <alignment horizontal="right" vertical="center"/>
    </xf>
    <xf numFmtId="3" fontId="7" fillId="0" borderId="0" xfId="0" applyNumberFormat="1" applyFont="1"/>
    <xf numFmtId="1" fontId="0" fillId="0" borderId="0" xfId="0" applyNumberFormat="1"/>
    <xf numFmtId="1" fontId="16" fillId="0" borderId="0" xfId="4" applyNumberFormat="1" applyFont="1" applyAlignment="1">
      <alignment horizontal="right" vertical="center"/>
    </xf>
    <xf numFmtId="164" fontId="6" fillId="0" borderId="1" xfId="0" applyNumberFormat="1" applyFont="1" applyBorder="1"/>
    <xf numFmtId="2" fontId="6" fillId="0" borderId="1" xfId="0" applyNumberFormat="1" applyFont="1" applyBorder="1"/>
    <xf numFmtId="0" fontId="6" fillId="0" borderId="1" xfId="0" applyFont="1" applyBorder="1"/>
    <xf numFmtId="164" fontId="6" fillId="0" borderId="7" xfId="0" applyNumberFormat="1" applyFont="1" applyBorder="1" applyAlignment="1">
      <alignment horizontal="center"/>
    </xf>
    <xf numFmtId="2" fontId="6" fillId="0" borderId="7" xfId="0" applyNumberFormat="1" applyFont="1" applyBorder="1" applyAlignment="1">
      <alignment horizontal="center"/>
    </xf>
    <xf numFmtId="164" fontId="6" fillId="0" borderId="5" xfId="0" applyNumberFormat="1" applyFont="1" applyBorder="1"/>
    <xf numFmtId="2" fontId="6" fillId="0" borderId="5" xfId="0" applyNumberFormat="1" applyFont="1" applyBorder="1"/>
    <xf numFmtId="0" fontId="6" fillId="0" borderId="5" xfId="0" applyFont="1" applyBorder="1"/>
    <xf numFmtId="0" fontId="6" fillId="0" borderId="0" xfId="0" applyFont="1" applyAlignment="1">
      <alignment horizontal="right"/>
    </xf>
    <xf numFmtId="165" fontId="9" fillId="0" borderId="0" xfId="2" applyNumberFormat="1" applyFont="1" applyAlignment="1">
      <alignment horizontal="right" vertical="center"/>
    </xf>
    <xf numFmtId="166" fontId="9" fillId="0" borderId="0" xfId="6" applyNumberFormat="1" applyFont="1" applyAlignment="1">
      <alignment horizontal="right" vertical="center"/>
    </xf>
    <xf numFmtId="165" fontId="15" fillId="0" borderId="0" xfId="2" applyNumberFormat="1" applyFont="1" applyAlignment="1">
      <alignment horizontal="right" vertical="center"/>
    </xf>
    <xf numFmtId="166" fontId="15" fillId="0" borderId="0" xfId="6" applyNumberFormat="1" applyFont="1" applyAlignment="1">
      <alignment horizontal="right" vertical="center"/>
    </xf>
    <xf numFmtId="164" fontId="5" fillId="0" borderId="6" xfId="0" applyNumberFormat="1" applyFont="1" applyBorder="1" applyAlignment="1">
      <alignment horizontal="left"/>
    </xf>
    <xf numFmtId="0" fontId="5" fillId="0" borderId="6" xfId="0" applyFont="1" applyBorder="1"/>
    <xf numFmtId="164" fontId="5" fillId="0" borderId="6" xfId="0" applyNumberFormat="1" applyFont="1" applyBorder="1"/>
    <xf numFmtId="2" fontId="5" fillId="0" borderId="0" xfId="0" applyNumberFormat="1" applyFont="1" applyAlignment="1">
      <alignment horizontal="center"/>
    </xf>
    <xf numFmtId="0" fontId="5" fillId="0" borderId="0" xfId="0" applyFont="1" applyAlignment="1">
      <alignment horizontal="right"/>
    </xf>
    <xf numFmtId="165" fontId="9" fillId="0" borderId="0" xfId="7" applyNumberFormat="1" applyFont="1" applyAlignment="1">
      <alignment horizontal="right" vertical="center"/>
    </xf>
    <xf numFmtId="167" fontId="9" fillId="0" borderId="0" xfId="7" applyNumberFormat="1" applyFont="1" applyAlignment="1">
      <alignment horizontal="right" vertical="center" wrapText="1"/>
    </xf>
    <xf numFmtId="0" fontId="9" fillId="0" borderId="0" xfId="5" applyFont="1" applyAlignment="1">
      <alignment horizontal="left"/>
    </xf>
    <xf numFmtId="167" fontId="9" fillId="0" borderId="0" xfId="7" applyNumberFormat="1" applyFont="1" applyAlignment="1">
      <alignment horizontal="right" wrapText="1"/>
    </xf>
    <xf numFmtId="0" fontId="5" fillId="0" borderId="5" xfId="0" applyFont="1" applyBorder="1" applyAlignment="1">
      <alignment horizontal="right"/>
    </xf>
    <xf numFmtId="49" fontId="6" fillId="0" borderId="0" xfId="0" applyNumberFormat="1" applyFont="1"/>
    <xf numFmtId="49" fontId="5" fillId="0" borderId="0" xfId="0" applyNumberFormat="1" applyFont="1"/>
    <xf numFmtId="49" fontId="11" fillId="0" borderId="0" xfId="0" applyNumberFormat="1" applyFont="1"/>
    <xf numFmtId="164" fontId="0" fillId="0" borderId="0" xfId="0" applyNumberFormat="1"/>
    <xf numFmtId="3" fontId="0" fillId="0" borderId="0" xfId="0" applyNumberFormat="1"/>
    <xf numFmtId="4" fontId="0" fillId="0" borderId="0" xfId="0" applyNumberFormat="1"/>
    <xf numFmtId="3" fontId="0" fillId="0" borderId="0" xfId="0" applyNumberFormat="1" applyAlignment="1">
      <alignment horizontal="center"/>
    </xf>
    <xf numFmtId="2" fontId="0" fillId="0" borderId="0" xfId="0" applyNumberFormat="1" applyAlignment="1">
      <alignment horizontal="center"/>
    </xf>
    <xf numFmtId="0" fontId="0" fillId="0" borderId="1" xfId="0" applyBorder="1"/>
    <xf numFmtId="3"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164" fontId="0" fillId="0" borderId="6" xfId="0" applyNumberFormat="1" applyBorder="1" applyAlignment="1">
      <alignment horizontal="center"/>
    </xf>
    <xf numFmtId="3" fontId="0" fillId="0" borderId="7" xfId="0" applyNumberFormat="1" applyBorder="1" applyAlignment="1">
      <alignment horizontal="center"/>
    </xf>
    <xf numFmtId="2" fontId="0" fillId="0" borderId="7" xfId="0" applyNumberFormat="1" applyBorder="1" applyAlignment="1">
      <alignment horizontal="center"/>
    </xf>
    <xf numFmtId="0" fontId="0" fillId="0" borderId="5" xfId="0" applyBorder="1"/>
    <xf numFmtId="3" fontId="0" fillId="0" borderId="5" xfId="0" applyNumberFormat="1" applyBorder="1" applyAlignment="1">
      <alignment horizontal="center"/>
    </xf>
    <xf numFmtId="2" fontId="0" fillId="0" borderId="5" xfId="0" applyNumberFormat="1" applyBorder="1" applyAlignment="1">
      <alignment horizontal="center"/>
    </xf>
    <xf numFmtId="0" fontId="0" fillId="0" borderId="5" xfId="0" applyBorder="1" applyAlignment="1">
      <alignment horizontal="center"/>
    </xf>
    <xf numFmtId="3" fontId="0" fillId="0" borderId="0" xfId="0" applyNumberFormat="1" applyAlignment="1">
      <alignment horizontal="right"/>
    </xf>
    <xf numFmtId="2" fontId="0" fillId="0" borderId="0" xfId="0" applyNumberFormat="1" applyAlignment="1">
      <alignment horizontal="right"/>
    </xf>
    <xf numFmtId="0" fontId="0" fillId="0" borderId="0" xfId="0" applyAlignment="1">
      <alignment horizontal="right"/>
    </xf>
    <xf numFmtId="167" fontId="9" fillId="0" borderId="0" xfId="8" applyNumberFormat="1" applyFont="1" applyAlignment="1">
      <alignment horizontal="center" vertical="center"/>
    </xf>
    <xf numFmtId="3" fontId="6" fillId="0" borderId="0" xfId="0" applyNumberFormat="1" applyFont="1" applyAlignment="1">
      <alignment horizontal="right"/>
    </xf>
    <xf numFmtId="167" fontId="15" fillId="0" borderId="0" xfId="8" applyNumberFormat="1" applyFont="1" applyAlignment="1">
      <alignment horizontal="center" vertical="center"/>
    </xf>
    <xf numFmtId="3" fontId="0" fillId="0" borderId="0" xfId="0" applyNumberFormat="1" applyAlignment="1" applyProtection="1">
      <alignment horizontal="right"/>
      <protection locked="0"/>
    </xf>
    <xf numFmtId="49" fontId="6" fillId="0" borderId="0" xfId="9" applyNumberFormat="1"/>
    <xf numFmtId="164" fontId="0" fillId="0" borderId="0" xfId="0" applyNumberFormat="1" applyAlignment="1">
      <alignment horizontal="center"/>
    </xf>
    <xf numFmtId="0" fontId="5" fillId="0" borderId="0" xfId="0" applyFont="1" applyAlignment="1">
      <alignment horizontal="center"/>
    </xf>
    <xf numFmtId="0" fontId="5" fillId="0" borderId="1" xfId="0" applyFont="1" applyBorder="1" applyAlignment="1">
      <alignment horizontal="center"/>
    </xf>
    <xf numFmtId="2" fontId="5" fillId="0" borderId="1" xfId="0" applyNumberFormat="1" applyFont="1" applyBorder="1" applyAlignment="1">
      <alignment horizontal="center"/>
    </xf>
    <xf numFmtId="164" fontId="5" fillId="0" borderId="1" xfId="0" applyNumberFormat="1" applyFont="1" applyBorder="1" applyAlignment="1">
      <alignment horizontal="center"/>
    </xf>
    <xf numFmtId="0" fontId="6" fillId="0" borderId="6"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2" fontId="5" fillId="0" borderId="5" xfId="0" applyNumberFormat="1" applyFont="1" applyBorder="1" applyAlignment="1">
      <alignment horizontal="center"/>
    </xf>
    <xf numFmtId="164" fontId="5" fillId="0" borderId="5" xfId="0" applyNumberFormat="1" applyFont="1" applyBorder="1" applyAlignment="1">
      <alignment horizontal="center"/>
    </xf>
    <xf numFmtId="0" fontId="7" fillId="0" borderId="0" xfId="0" applyFont="1" applyAlignment="1">
      <alignment horizontal="right"/>
    </xf>
    <xf numFmtId="164" fontId="7" fillId="0" borderId="0" xfId="0" applyNumberFormat="1" applyFont="1" applyAlignment="1">
      <alignment horizontal="right"/>
    </xf>
    <xf numFmtId="2" fontId="7" fillId="0" borderId="0" xfId="0" applyNumberFormat="1" applyFont="1" applyAlignment="1">
      <alignment horizontal="right"/>
    </xf>
    <xf numFmtId="2" fontId="7" fillId="0" borderId="0" xfId="0" applyNumberFormat="1" applyFont="1" applyAlignment="1">
      <alignment horizontal="center"/>
    </xf>
    <xf numFmtId="167" fontId="9" fillId="0" borderId="0" xfId="10" applyNumberFormat="1" applyFont="1" applyAlignment="1">
      <alignment horizontal="center" vertical="center"/>
    </xf>
    <xf numFmtId="2" fontId="7" fillId="0" borderId="0" xfId="0" applyNumberFormat="1" applyFont="1" applyAlignment="1">
      <alignment horizontal="right" vertical="center"/>
    </xf>
    <xf numFmtId="3" fontId="6" fillId="0" borderId="0" xfId="0" applyNumberFormat="1" applyFont="1" applyAlignment="1">
      <alignment horizontal="center"/>
    </xf>
    <xf numFmtId="2" fontId="6" fillId="0" borderId="0" xfId="0" applyNumberFormat="1" applyFont="1" applyAlignment="1">
      <alignment horizontal="center"/>
    </xf>
    <xf numFmtId="4" fontId="0" fillId="0" borderId="0" xfId="0" applyNumberFormat="1" applyAlignment="1">
      <alignment horizontal="center"/>
    </xf>
    <xf numFmtId="3" fontId="6" fillId="0" borderId="1" xfId="0" applyNumberFormat="1" applyFont="1" applyBorder="1" applyAlignment="1">
      <alignment horizontal="right"/>
    </xf>
    <xf numFmtId="2" fontId="6" fillId="0" borderId="1" xfId="0" applyNumberFormat="1" applyFont="1" applyBorder="1" applyAlignment="1">
      <alignment horizontal="right"/>
    </xf>
    <xf numFmtId="0" fontId="6" fillId="0" borderId="1" xfId="0" applyFont="1" applyBorder="1" applyAlignment="1">
      <alignment horizontal="center"/>
    </xf>
    <xf numFmtId="3" fontId="6" fillId="0" borderId="1" xfId="0" applyNumberFormat="1" applyFont="1" applyBorder="1" applyAlignment="1">
      <alignment horizontal="center"/>
    </xf>
    <xf numFmtId="2" fontId="6" fillId="0" borderId="1" xfId="0" applyNumberFormat="1" applyFont="1" applyBorder="1" applyAlignment="1">
      <alignment horizontal="center"/>
    </xf>
    <xf numFmtId="4" fontId="0" fillId="0" borderId="1" xfId="0" applyNumberFormat="1" applyBorder="1" applyAlignment="1">
      <alignment horizontal="center"/>
    </xf>
    <xf numFmtId="4" fontId="0" fillId="0" borderId="1" xfId="0" applyNumberFormat="1" applyBorder="1"/>
    <xf numFmtId="0" fontId="17" fillId="0" borderId="0" xfId="0" applyFont="1"/>
    <xf numFmtId="3" fontId="6" fillId="0" borderId="6" xfId="0" applyNumberFormat="1" applyFont="1" applyBorder="1" applyAlignment="1">
      <alignment horizontal="center"/>
    </xf>
    <xf numFmtId="0" fontId="0" fillId="0" borderId="6" xfId="0" applyBorder="1" applyAlignment="1">
      <alignment horizontal="center"/>
    </xf>
    <xf numFmtId="3" fontId="6" fillId="0" borderId="7" xfId="0" applyNumberFormat="1" applyFont="1" applyBorder="1" applyAlignment="1">
      <alignment horizontal="right"/>
    </xf>
    <xf numFmtId="2" fontId="6" fillId="0" borderId="7" xfId="0" applyNumberFormat="1" applyFont="1" applyBorder="1" applyAlignment="1">
      <alignment horizontal="right"/>
    </xf>
    <xf numFmtId="3" fontId="6" fillId="0" borderId="7" xfId="0" applyNumberFormat="1" applyFont="1" applyBorder="1" applyAlignment="1">
      <alignment horizontal="center"/>
    </xf>
    <xf numFmtId="3" fontId="6" fillId="0" borderId="5" xfId="0" applyNumberFormat="1" applyFont="1" applyBorder="1" applyAlignment="1">
      <alignment horizontal="right"/>
    </xf>
    <xf numFmtId="2" fontId="6" fillId="0" borderId="5" xfId="0" applyNumberFormat="1" applyFont="1" applyBorder="1" applyAlignment="1">
      <alignment horizontal="right"/>
    </xf>
    <xf numFmtId="0" fontId="6" fillId="0" borderId="5" xfId="0" applyFont="1" applyBorder="1" applyAlignment="1">
      <alignment horizontal="center"/>
    </xf>
    <xf numFmtId="3" fontId="6" fillId="0" borderId="5" xfId="0" applyNumberFormat="1" applyFont="1" applyBorder="1" applyAlignment="1">
      <alignment horizontal="center"/>
    </xf>
    <xf numFmtId="2" fontId="6" fillId="0" borderId="5" xfId="0" applyNumberFormat="1" applyFont="1" applyBorder="1" applyAlignment="1">
      <alignment horizontal="center"/>
    </xf>
    <xf numFmtId="4" fontId="0" fillId="0" borderId="5" xfId="0" applyNumberFormat="1" applyBorder="1" applyAlignment="1">
      <alignment horizontal="center"/>
    </xf>
    <xf numFmtId="3" fontId="7" fillId="0" borderId="0" xfId="0" applyNumberFormat="1" applyFont="1" applyAlignment="1">
      <alignment horizontal="right"/>
    </xf>
    <xf numFmtId="0" fontId="7" fillId="0" borderId="0" xfId="0" applyFont="1" applyAlignment="1">
      <alignment horizontal="center"/>
    </xf>
    <xf numFmtId="4" fontId="6" fillId="0" borderId="0" xfId="0" applyNumberFormat="1" applyFont="1" applyAlignment="1">
      <alignment horizontal="right"/>
    </xf>
    <xf numFmtId="0" fontId="7" fillId="0" borderId="0" xfId="0" applyFont="1" applyAlignment="1">
      <alignment horizontal="left"/>
    </xf>
    <xf numFmtId="0" fontId="0" fillId="0" borderId="0" xfId="0" applyAlignment="1">
      <alignment horizontal="left" indent="1"/>
    </xf>
    <xf numFmtId="3" fontId="9" fillId="0" borderId="0" xfId="11" applyNumberFormat="1" applyFont="1" applyAlignment="1">
      <alignment horizontal="right" vertical="center"/>
    </xf>
    <xf numFmtId="0" fontId="0" fillId="0" borderId="0" xfId="0" applyAlignment="1">
      <alignment horizontal="left" indent="2"/>
    </xf>
    <xf numFmtId="3" fontId="15" fillId="0" borderId="0" xfId="11" applyNumberFormat="1" applyFont="1" applyAlignment="1">
      <alignment horizontal="right" vertical="center"/>
    </xf>
    <xf numFmtId="164" fontId="6" fillId="0" borderId="0" xfId="0" applyNumberFormat="1" applyFont="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2" fontId="0" fillId="0" borderId="0" xfId="0" applyNumberFormat="1"/>
    <xf numFmtId="0" fontId="0" fillId="0" borderId="0" xfId="0" applyAlignment="1">
      <alignment vertical="center"/>
    </xf>
    <xf numFmtId="164" fontId="6" fillId="0" borderId="1" xfId="0" applyNumberFormat="1" applyFont="1" applyBorder="1" applyAlignment="1">
      <alignment horizontal="right"/>
    </xf>
    <xf numFmtId="164" fontId="5" fillId="0" borderId="7" xfId="0" applyNumberFormat="1" applyFont="1" applyBorder="1" applyAlignment="1">
      <alignment horizontal="left"/>
    </xf>
    <xf numFmtId="2" fontId="5" fillId="0" borderId="7" xfId="0" applyNumberFormat="1" applyFont="1" applyBorder="1" applyAlignment="1">
      <alignment horizontal="left"/>
    </xf>
    <xf numFmtId="164" fontId="6" fillId="0" borderId="7" xfId="0" applyNumberFormat="1" applyFont="1" applyBorder="1" applyAlignment="1">
      <alignment horizontal="left"/>
    </xf>
    <xf numFmtId="2" fontId="6" fillId="0" borderId="7" xfId="0" applyNumberFormat="1" applyFont="1" applyBorder="1" applyAlignment="1">
      <alignment horizontal="left"/>
    </xf>
    <xf numFmtId="164" fontId="6" fillId="0" borderId="5" xfId="0" applyNumberFormat="1" applyFont="1" applyBorder="1" applyAlignment="1">
      <alignment horizontal="right"/>
    </xf>
    <xf numFmtId="164" fontId="7" fillId="0" borderId="0" xfId="0" applyNumberFormat="1" applyFont="1"/>
    <xf numFmtId="2" fontId="7" fillId="0" borderId="0" xfId="0" applyNumberFormat="1" applyFont="1"/>
    <xf numFmtId="0" fontId="5" fillId="0" borderId="0" xfId="0" applyFont="1" applyAlignment="1">
      <alignment horizontal="right" indent="1"/>
    </xf>
    <xf numFmtId="0" fontId="6" fillId="0" borderId="0" xfId="0" applyFont="1" applyAlignment="1">
      <alignment horizontal="right" indent="1"/>
    </xf>
    <xf numFmtId="0" fontId="5" fillId="0" borderId="0" xfId="0" applyFont="1" applyAlignment="1">
      <alignment horizontal="left" indent="1"/>
    </xf>
    <xf numFmtId="0" fontId="5" fillId="0" borderId="0" xfId="0" applyFont="1" applyAlignment="1">
      <alignment horizontal="right" indent="2"/>
    </xf>
    <xf numFmtId="3" fontId="9" fillId="0" borderId="0" xfId="12" applyNumberFormat="1" applyFont="1" applyAlignment="1">
      <alignment horizontal="right" vertical="center"/>
    </xf>
    <xf numFmtId="0" fontId="5" fillId="0" borderId="0" xfId="0" applyFont="1" applyAlignment="1">
      <alignment horizontal="left" indent="2"/>
    </xf>
    <xf numFmtId="0" fontId="6" fillId="0" borderId="0" xfId="0" applyFont="1" applyAlignment="1">
      <alignment horizontal="left" indent="1"/>
    </xf>
    <xf numFmtId="0" fontId="18" fillId="0" borderId="0" xfId="0" applyFont="1" applyAlignment="1">
      <alignment horizontal="right"/>
    </xf>
    <xf numFmtId="0" fontId="5" fillId="0" borderId="5" xfId="0" applyFont="1" applyBorder="1" applyAlignment="1">
      <alignment horizontal="left" indent="2"/>
    </xf>
    <xf numFmtId="0" fontId="6" fillId="0" borderId="5" xfId="0" applyFont="1" applyBorder="1" applyAlignment="1">
      <alignment horizontal="left" indent="2"/>
    </xf>
    <xf numFmtId="2" fontId="7" fillId="0" borderId="5" xfId="0" applyNumberFormat="1" applyFont="1" applyBorder="1"/>
    <xf numFmtId="0" fontId="6" fillId="0" borderId="0" xfId="0" applyFont="1" applyAlignment="1">
      <alignment horizontal="left" indent="2"/>
    </xf>
    <xf numFmtId="0" fontId="5" fillId="0" borderId="0" xfId="0" applyFont="1" applyAlignment="1">
      <alignment horizontal="left"/>
    </xf>
    <xf numFmtId="1" fontId="7" fillId="0" borderId="0" xfId="0" applyNumberFormat="1" applyFont="1" applyAlignment="1">
      <alignment horizontal="right"/>
    </xf>
    <xf numFmtId="165" fontId="9" fillId="0" borderId="0" xfId="7" applyNumberFormat="1" applyFont="1" applyAlignment="1">
      <alignment horizontal="right"/>
    </xf>
    <xf numFmtId="14" fontId="5" fillId="0" borderId="0" xfId="0" applyNumberFormat="1" applyFont="1" applyAlignment="1">
      <alignment horizontal="left"/>
    </xf>
    <xf numFmtId="0" fontId="7" fillId="0" borderId="5" xfId="0" applyFont="1" applyBorder="1" applyAlignment="1">
      <alignment horizontal="center"/>
    </xf>
    <xf numFmtId="2" fontId="7" fillId="0" borderId="1" xfId="0" applyNumberFormat="1" applyFont="1" applyBorder="1"/>
    <xf numFmtId="0" fontId="7" fillId="0" borderId="1" xfId="0" applyFont="1" applyBorder="1"/>
    <xf numFmtId="2" fontId="6" fillId="0" borderId="6" xfId="0" applyNumberFormat="1" applyFont="1" applyBorder="1" applyAlignment="1">
      <alignment horizontal="center"/>
    </xf>
    <xf numFmtId="49" fontId="7" fillId="0" borderId="0" xfId="0" applyNumberFormat="1" applyFont="1"/>
    <xf numFmtId="2" fontId="7" fillId="0" borderId="7" xfId="0" applyNumberFormat="1" applyFont="1" applyBorder="1" applyAlignment="1">
      <alignment horizontal="center"/>
    </xf>
    <xf numFmtId="0" fontId="7" fillId="0" borderId="5" xfId="0" applyFont="1" applyBorder="1"/>
    <xf numFmtId="3" fontId="9" fillId="0" borderId="0" xfId="2" applyNumberFormat="1" applyFont="1" applyAlignment="1">
      <alignment horizontal="right"/>
    </xf>
    <xf numFmtId="3" fontId="9" fillId="0" borderId="0" xfId="13" applyNumberFormat="1" applyFont="1" applyAlignment="1">
      <alignment horizontal="right"/>
    </xf>
    <xf numFmtId="3" fontId="15" fillId="0" borderId="0" xfId="2" applyNumberFormat="1" applyFont="1" applyAlignment="1">
      <alignment horizontal="right"/>
    </xf>
    <xf numFmtId="3" fontId="15" fillId="0" borderId="0" xfId="13" applyNumberFormat="1" applyFont="1" applyAlignment="1">
      <alignment horizontal="right"/>
    </xf>
    <xf numFmtId="166" fontId="7" fillId="0" borderId="0" xfId="0" applyNumberFormat="1" applyFont="1" applyAlignment="1">
      <alignment horizontal="right"/>
    </xf>
    <xf numFmtId="1" fontId="7" fillId="0" borderId="0" xfId="0" applyNumberFormat="1" applyFont="1" applyAlignment="1">
      <alignment horizontal="center"/>
    </xf>
    <xf numFmtId="166" fontId="6" fillId="0" borderId="0" xfId="0" applyNumberFormat="1" applyFont="1" applyAlignment="1">
      <alignment horizontal="right"/>
    </xf>
    <xf numFmtId="165" fontId="9" fillId="0" borderId="0" xfId="0" applyNumberFormat="1" applyFont="1" applyAlignment="1">
      <alignment horizontal="right" vertical="top"/>
    </xf>
    <xf numFmtId="0" fontId="9" fillId="0" borderId="0" xfId="2" applyFont="1" applyAlignment="1">
      <alignment horizontal="left" wrapText="1"/>
    </xf>
    <xf numFmtId="165" fontId="9" fillId="0" borderId="0" xfId="0" applyNumberFormat="1" applyFont="1" applyAlignment="1">
      <alignment horizontal="center" vertical="top"/>
    </xf>
    <xf numFmtId="0" fontId="9" fillId="0" borderId="0" xfId="0" applyFont="1" applyAlignment="1">
      <alignment horizontal="center" vertical="top" wrapText="1"/>
    </xf>
    <xf numFmtId="4" fontId="6" fillId="0" borderId="0" xfId="0" applyNumberFormat="1" applyFont="1" applyAlignment="1">
      <alignment horizontal="center"/>
    </xf>
    <xf numFmtId="1" fontId="16" fillId="0" borderId="0" xfId="4" applyNumberFormat="1" applyFont="1" applyAlignment="1">
      <alignment horizontal="right"/>
    </xf>
    <xf numFmtId="166" fontId="5" fillId="0" borderId="0" xfId="0" applyNumberFormat="1" applyFont="1" applyAlignment="1">
      <alignment horizontal="center"/>
    </xf>
    <xf numFmtId="0" fontId="6" fillId="0" borderId="0" xfId="14" applyFont="1"/>
    <xf numFmtId="3" fontId="6" fillId="0" borderId="0" xfId="14" applyNumberFormat="1" applyFont="1" applyAlignment="1">
      <alignment horizontal="right" vertical="center"/>
    </xf>
    <xf numFmtId="1" fontId="6" fillId="0" borderId="0" xfId="14" applyNumberFormat="1" applyFont="1" applyAlignment="1">
      <alignment horizontal="right"/>
    </xf>
    <xf numFmtId="0" fontId="6" fillId="0" borderId="0" xfId="14" applyFont="1" applyAlignment="1">
      <alignment horizontal="right" vertical="center"/>
    </xf>
    <xf numFmtId="2" fontId="6" fillId="0" borderId="0" xfId="14" applyNumberFormat="1" applyFont="1" applyAlignment="1">
      <alignment horizontal="right" vertical="center"/>
    </xf>
    <xf numFmtId="0" fontId="6" fillId="0" borderId="0" xfId="14" applyFont="1" applyAlignment="1">
      <alignment horizontal="right"/>
    </xf>
    <xf numFmtId="0" fontId="7" fillId="0" borderId="0" xfId="1" applyNumberFormat="1" applyFont="1" applyBorder="1" applyAlignment="1">
      <alignment vertical="center"/>
    </xf>
    <xf numFmtId="0" fontId="20" fillId="0" borderId="0" xfId="14" applyFont="1"/>
    <xf numFmtId="3" fontId="6" fillId="0" borderId="0" xfId="14" applyNumberFormat="1" applyFont="1" applyAlignment="1">
      <alignment horizontal="right"/>
    </xf>
    <xf numFmtId="0" fontId="5" fillId="0" borderId="1" xfId="0" applyFont="1" applyBorder="1" applyAlignment="1">
      <alignment horizontal="right"/>
    </xf>
    <xf numFmtId="1" fontId="16" fillId="0" borderId="0" xfId="15" applyNumberFormat="1" applyFont="1" applyBorder="1" applyAlignment="1">
      <alignment horizontal="right" vertical="center"/>
    </xf>
    <xf numFmtId="0" fontId="22" fillId="0" borderId="0" xfId="14" applyFont="1" applyAlignment="1">
      <alignment horizontal="right" vertical="center"/>
    </xf>
    <xf numFmtId="0" fontId="16" fillId="0" borderId="0" xfId="14" applyFont="1" applyAlignment="1">
      <alignment horizontal="right" vertical="center"/>
    </xf>
    <xf numFmtId="3" fontId="6" fillId="0" borderId="0" xfId="14" applyNumberFormat="1" applyFont="1" applyAlignment="1">
      <alignment horizontal="right" vertical="center" wrapText="1"/>
    </xf>
    <xf numFmtId="3" fontId="16" fillId="0" borderId="0" xfId="15" applyNumberFormat="1" applyFont="1" applyBorder="1" applyAlignment="1">
      <alignment horizontal="right" vertical="center"/>
    </xf>
    <xf numFmtId="0" fontId="22" fillId="0" borderId="0" xfId="1" applyNumberFormat="1" applyFont="1" applyBorder="1" applyAlignment="1"/>
    <xf numFmtId="0" fontId="6" fillId="0" borderId="0" xfId="1" applyNumberFormat="1" applyFont="1" applyBorder="1" applyAlignment="1">
      <alignment horizontal="center"/>
    </xf>
    <xf numFmtId="3" fontId="16" fillId="0" borderId="0" xfId="14" applyNumberFormat="1" applyFont="1" applyAlignment="1">
      <alignment horizontal="right"/>
    </xf>
    <xf numFmtId="1" fontId="6" fillId="0" borderId="0" xfId="14" applyNumberFormat="1" applyFont="1" applyAlignment="1">
      <alignment horizontal="right" vertical="center"/>
    </xf>
    <xf numFmtId="3" fontId="6" fillId="0" borderId="0" xfId="1" applyNumberFormat="1" applyFont="1" applyBorder="1" applyAlignment="1">
      <alignment horizontal="right"/>
    </xf>
    <xf numFmtId="164" fontId="6" fillId="0" borderId="2" xfId="0" applyNumberFormat="1" applyFont="1" applyBorder="1" applyAlignment="1">
      <alignment horizontal="center"/>
    </xf>
    <xf numFmtId="164" fontId="0" fillId="0" borderId="2" xfId="0" applyNumberFormat="1" applyBorder="1" applyAlignment="1">
      <alignment horizontal="center"/>
    </xf>
    <xf numFmtId="164" fontId="6" fillId="0" borderId="0" xfId="0" applyNumberFormat="1" applyFont="1" applyAlignment="1">
      <alignment horizontal="center"/>
    </xf>
    <xf numFmtId="164" fontId="5" fillId="0" borderId="0" xfId="0" applyNumberFormat="1" applyFont="1" applyAlignment="1">
      <alignment horizontal="center"/>
    </xf>
    <xf numFmtId="3" fontId="16" fillId="0" borderId="0" xfId="16" applyNumberFormat="1" applyFont="1" applyAlignment="1">
      <alignment horizontal="right"/>
    </xf>
    <xf numFmtId="3" fontId="6" fillId="0" borderId="0" xfId="16" applyNumberFormat="1" applyFont="1" applyAlignment="1">
      <alignment horizontal="right"/>
    </xf>
    <xf numFmtId="3" fontId="16" fillId="0" borderId="0" xfId="0" applyNumberFormat="1" applyFont="1" applyAlignment="1">
      <alignment horizontal="right"/>
    </xf>
    <xf numFmtId="169" fontId="6" fillId="0" borderId="0" xfId="17" applyFont="1"/>
    <xf numFmtId="3" fontId="5" fillId="0" borderId="0" xfId="0" applyNumberFormat="1" applyFont="1"/>
    <xf numFmtId="0" fontId="24" fillId="0" borderId="0" xfId="16" applyFont="1"/>
    <xf numFmtId="0" fontId="22" fillId="0" borderId="0" xfId="16" applyFont="1"/>
    <xf numFmtId="0" fontId="16" fillId="0" borderId="0" xfId="16" applyFont="1" applyAlignment="1">
      <alignment horizontal="right"/>
    </xf>
    <xf numFmtId="0" fontId="16" fillId="0" borderId="0" xfId="1" applyNumberFormat="1" applyFont="1" applyBorder="1" applyAlignment="1">
      <alignment horizontal="left" vertical="top" wrapText="1"/>
    </xf>
    <xf numFmtId="1" fontId="16" fillId="0" borderId="0" xfId="1" applyNumberFormat="1" applyFont="1" applyBorder="1" applyAlignment="1">
      <alignment horizontal="center" vertical="center"/>
    </xf>
    <xf numFmtId="0" fontId="6" fillId="0" borderId="0" xfId="0" applyFont="1" applyAlignment="1">
      <alignment horizontal="center" vertical="center" wrapText="1"/>
    </xf>
    <xf numFmtId="1" fontId="6" fillId="0" borderId="0" xfId="18" applyNumberFormat="1" applyAlignment="1">
      <alignment horizontal="right" vertical="center"/>
    </xf>
    <xf numFmtId="170" fontId="6" fillId="0" borderId="0" xfId="0" applyNumberFormat="1" applyFont="1"/>
    <xf numFmtId="170" fontId="6" fillId="0" borderId="5" xfId="0" applyNumberFormat="1" applyFont="1" applyBorder="1"/>
    <xf numFmtId="0" fontId="6" fillId="0" borderId="0" xfId="0" applyFont="1" applyAlignment="1">
      <alignment horizontal="center"/>
    </xf>
    <xf numFmtId="0" fontId="6" fillId="0" borderId="8" xfId="0" applyFont="1" applyBorder="1" applyAlignment="1">
      <alignment horizontal="center"/>
    </xf>
    <xf numFmtId="0" fontId="6" fillId="0" borderId="4" xfId="0" applyFont="1" applyBorder="1" applyAlignment="1">
      <alignment horizontal="left"/>
    </xf>
    <xf numFmtId="0" fontId="6" fillId="0" borderId="4" xfId="0" applyFont="1" applyBorder="1"/>
    <xf numFmtId="170" fontId="6" fillId="0" borderId="4" xfId="0" applyNumberFormat="1" applyFont="1" applyBorder="1" applyAlignment="1">
      <alignment horizontal="left"/>
    </xf>
    <xf numFmtId="0" fontId="6" fillId="0" borderId="0" xfId="0" applyFont="1" applyAlignment="1">
      <alignment wrapText="1"/>
    </xf>
    <xf numFmtId="0" fontId="6" fillId="0" borderId="0" xfId="0" applyFont="1" applyAlignment="1">
      <alignment vertical="top" wrapText="1"/>
    </xf>
    <xf numFmtId="0" fontId="9" fillId="0" borderId="0" xfId="0" applyFont="1" applyAlignment="1">
      <alignment horizontal="justify" vertical="top" wrapText="1"/>
    </xf>
    <xf numFmtId="170" fontId="6" fillId="0" borderId="1" xfId="0" applyNumberFormat="1" applyFont="1" applyBorder="1"/>
    <xf numFmtId="0" fontId="25" fillId="0" borderId="0" xfId="0" applyFont="1"/>
    <xf numFmtId="0" fontId="25" fillId="0" borderId="8" xfId="0" applyFont="1" applyBorder="1" applyAlignment="1">
      <alignment horizontal="center"/>
    </xf>
    <xf numFmtId="2" fontId="6" fillId="0" borderId="4" xfId="0" applyNumberFormat="1" applyFont="1" applyBorder="1" applyAlignment="1">
      <alignment horizontal="left"/>
    </xf>
    <xf numFmtId="0" fontId="26" fillId="0" borderId="0" xfId="0" applyFont="1"/>
    <xf numFmtId="0" fontId="25" fillId="0" borderId="0" xfId="0" applyFont="1" applyAlignment="1">
      <alignment wrapText="1"/>
    </xf>
    <xf numFmtId="0" fontId="5" fillId="0" borderId="8" xfId="0" applyFont="1" applyBorder="1" applyAlignment="1">
      <alignment horizontal="center"/>
    </xf>
    <xf numFmtId="0" fontId="27" fillId="0" borderId="0" xfId="0" applyFont="1"/>
    <xf numFmtId="0" fontId="5" fillId="0" borderId="0" xfId="0" applyFont="1" applyAlignment="1">
      <alignment wrapText="1"/>
    </xf>
    <xf numFmtId="3" fontId="7" fillId="0" borderId="0" xfId="9" applyNumberFormat="1" applyFont="1"/>
    <xf numFmtId="2" fontId="7" fillId="0" borderId="0" xfId="9" applyNumberFormat="1" applyFont="1"/>
    <xf numFmtId="0" fontId="7" fillId="0" borderId="0" xfId="9" applyFont="1"/>
    <xf numFmtId="0" fontId="6" fillId="0" borderId="0" xfId="9"/>
    <xf numFmtId="164" fontId="7" fillId="0" borderId="0" xfId="9" applyNumberFormat="1" applyFont="1"/>
    <xf numFmtId="2" fontId="6" fillId="0" borderId="0" xfId="9" applyNumberFormat="1"/>
    <xf numFmtId="164" fontId="6" fillId="0" borderId="0" xfId="9" applyNumberFormat="1"/>
    <xf numFmtId="3" fontId="6" fillId="0" borderId="0" xfId="9" applyNumberFormat="1"/>
    <xf numFmtId="3" fontId="6" fillId="0" borderId="0" xfId="9" applyNumberFormat="1" applyAlignment="1">
      <alignment horizontal="left"/>
    </xf>
    <xf numFmtId="0" fontId="6" fillId="0" borderId="2" xfId="9" applyBorder="1"/>
    <xf numFmtId="164" fontId="7" fillId="0" borderId="0" xfId="0" applyNumberFormat="1" applyFont="1" applyAlignment="1">
      <alignment horizontal="right" vertical="center"/>
    </xf>
    <xf numFmtId="164" fontId="6" fillId="0" borderId="0" xfId="0" applyNumberFormat="1" applyFont="1" applyAlignment="1">
      <alignment horizontal="right" vertical="center"/>
    </xf>
    <xf numFmtId="164" fontId="6" fillId="0" borderId="0" xfId="0" applyNumberFormat="1" applyFont="1" applyAlignment="1">
      <alignment vertical="center"/>
    </xf>
  </cellXfs>
  <cellStyles count="19">
    <cellStyle name="Euro" xfId="17" xr:uid="{69B89D94-AFFD-4CA7-8C7D-598688702AE7}"/>
    <cellStyle name="Normal" xfId="0" builtinId="0"/>
    <cellStyle name="Normal 2 3" xfId="9" xr:uid="{580B9792-76F9-4752-9DC8-A1C3275810B5}"/>
    <cellStyle name="Normal 3" xfId="14" xr:uid="{882CAD09-7374-4375-8EA0-D2E1C1355DD0}"/>
    <cellStyle name="Normal 4" xfId="16" xr:uid="{53BEF126-9DA2-4D6A-A336-36EDE8B4F1AA}"/>
    <cellStyle name="Normal 5" xfId="18" xr:uid="{4BDE21B2-E52D-450C-BB96-722EDD3BA027}"/>
    <cellStyle name="Normal_Hoja1" xfId="2" xr:uid="{007687B9-3659-412A-88FD-5BD20647DAA3}"/>
    <cellStyle name="Normal_Hoja1_1" xfId="11" xr:uid="{1C599F7B-CC67-4F2B-9240-76AB56A80252}"/>
    <cellStyle name="Normal_Hoja2" xfId="3" xr:uid="{D4E4AD3B-DF97-43B4-A02A-40AEF9BE7CF2}"/>
    <cellStyle name="Normal_Hoja3" xfId="6" xr:uid="{185E0031-F5D5-46D8-BB75-6806914E610A}"/>
    <cellStyle name="Normal_Hoja3_1" xfId="12" xr:uid="{4B630DDE-62C3-43C6-8A9A-900547BDD91B}"/>
    <cellStyle name="Normal_Hoja4" xfId="7" xr:uid="{2713E14E-A6D7-40E4-B7C2-717639DFB847}"/>
    <cellStyle name="Normal_Hoja5" xfId="8" xr:uid="{C67424A4-BB6E-4CDF-9B09-CB38705270BF}"/>
    <cellStyle name="Normal_Hoja5_1" xfId="13" xr:uid="{1AB60C8F-1DC3-42DA-8859-A8C2FEC8AF73}"/>
    <cellStyle name="Normal_Hoja6" xfId="10" xr:uid="{C97BDFB1-BDA6-41E5-B57F-FDA8A356F494}"/>
    <cellStyle name="Normal_Hoja6_1" xfId="5" xr:uid="{DCA8FFD6-71B1-418B-9E01-76545A35A975}"/>
    <cellStyle name="Texto explicativo" xfId="1" builtinId="53"/>
    <cellStyle name="Texto explicativo 2" xfId="4" xr:uid="{B21D4386-F71B-405C-BFF1-E0BBAEF9DDB6}"/>
    <cellStyle name="Texto explicativo 3" xfId="15" xr:uid="{1D9369D4-BFB5-462B-BCA2-6930A7BE4B7D}"/>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0" Type="http://schemas.openxmlformats.org/officeDocument/2006/relationships/worksheet" Target="worksheets/sheet20.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2020</a:t>
            </a:r>
          </a:p>
        </c:rich>
      </c:tx>
      <c:layout>
        <c:manualLayout>
          <c:xMode val="edge"/>
          <c:yMode val="edge"/>
          <c:x val="0.2618038387659643"/>
          <c:y val="3.2576101956327624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29682678631651493"/>
          <c:y val="0.23442639672838558"/>
          <c:w val="0.44671314828663178"/>
          <c:h val="0.74428572025087891"/>
        </c:manualLayout>
      </c:layout>
      <c:pie3DChart>
        <c:varyColors val="1"/>
        <c:ser>
          <c:idx val="3"/>
          <c:order val="0"/>
          <c:dPt>
            <c:idx val="0"/>
            <c:bubble3D val="0"/>
            <c:spPr>
              <a:solidFill>
                <a:srgbClr val="FFCCCC"/>
              </a:solidFill>
              <a:ln>
                <a:solidFill>
                  <a:srgbClr val="FF99FF"/>
                </a:solidFill>
              </a:ln>
            </c:spPr>
            <c:extLst>
              <c:ext xmlns:c16="http://schemas.microsoft.com/office/drawing/2014/chart" uri="{C3380CC4-5D6E-409C-BE32-E72D297353CC}">
                <c16:uniqueId val="{00000001-BEE1-4DD3-BE31-5BF40BEBE563}"/>
              </c:ext>
            </c:extLst>
          </c:dPt>
          <c:dPt>
            <c:idx val="1"/>
            <c:bubble3D val="0"/>
            <c:spPr>
              <a:solidFill>
                <a:srgbClr val="FFFF99"/>
              </a:solidFill>
            </c:spPr>
            <c:extLst>
              <c:ext xmlns:c16="http://schemas.microsoft.com/office/drawing/2014/chart" uri="{C3380CC4-5D6E-409C-BE32-E72D297353CC}">
                <c16:uniqueId val="{00000003-BEE1-4DD3-BE31-5BF40BEBE563}"/>
              </c:ext>
            </c:extLst>
          </c:dPt>
          <c:dPt>
            <c:idx val="2"/>
            <c:bubble3D val="0"/>
            <c:spPr>
              <a:solidFill>
                <a:srgbClr val="FF9966"/>
              </a:solidFill>
            </c:spPr>
            <c:extLst>
              <c:ext xmlns:c16="http://schemas.microsoft.com/office/drawing/2014/chart" uri="{C3380CC4-5D6E-409C-BE32-E72D297353CC}">
                <c16:uniqueId val="{00000005-BEE1-4DD3-BE31-5BF40BEBE563}"/>
              </c:ext>
            </c:extLst>
          </c:dPt>
          <c:dLbls>
            <c:dLbl>
              <c:idx val="0"/>
              <c:layout>
                <c:manualLayout>
                  <c:x val="2.8643036161833155E-2"/>
                  <c:y val="-1.2272950417280314E-2"/>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EE1-4DD3-BE31-5BF40BEBE563}"/>
                </c:ext>
              </c:extLst>
            </c:dLbl>
            <c:dLbl>
              <c:idx val="1"/>
              <c:layout>
                <c:manualLayout>
                  <c:x val="-2.8643036161833186E-2"/>
                  <c:y val="9.8183603338242061E-3"/>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BEE1-4DD3-BE31-5BF40BEBE563}"/>
                </c:ext>
              </c:extLst>
            </c:dLbl>
            <c:dLbl>
              <c:idx val="2"/>
              <c:layout>
                <c:manualLayout>
                  <c:x val="8.4138918725384759E-2"/>
                  <c:y val="-1.9636720667648502E-2"/>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BEE1-4DD3-BE31-5BF40BEBE563}"/>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('[1]GVE-1'!$B$3,'[1]GVE-1'!$C$3,'[1]GVE-1'!$D$3)</c:f>
              <c:strCache>
                <c:ptCount val="3"/>
                <c:pt idx="0">
                  <c:v>Administración </c:v>
                </c:pt>
                <c:pt idx="1">
                  <c:v>Apoyo </c:v>
                </c:pt>
                <c:pt idx="2">
                  <c:v>Docente</c:v>
                </c:pt>
              </c:strCache>
            </c:strRef>
          </c:cat>
          <c:val>
            <c:numRef>
              <c:f>('[1]GVE-1'!$B$4,'[1]GVE-1'!$C$4,'[1]GVE-1'!$D$4)</c:f>
              <c:numCache>
                <c:formatCode>General</c:formatCode>
                <c:ptCount val="3"/>
                <c:pt idx="0">
                  <c:v>80.02</c:v>
                </c:pt>
                <c:pt idx="1">
                  <c:v>19.68</c:v>
                </c:pt>
                <c:pt idx="2">
                  <c:v>0.3</c:v>
                </c:pt>
              </c:numCache>
            </c:numRef>
          </c:val>
          <c:extLst>
            <c:ext xmlns:c16="http://schemas.microsoft.com/office/drawing/2014/chart" uri="{C3380CC4-5D6E-409C-BE32-E72D297353CC}">
              <c16:uniqueId val="{00000006-BEE1-4DD3-BE31-5BF40BEBE563}"/>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2020</a:t>
            </a:r>
          </a:p>
        </c:rich>
      </c:tx>
      <c:layout>
        <c:manualLayout>
          <c:xMode val="edge"/>
          <c:yMode val="edge"/>
          <c:x val="0.27485735691620639"/>
          <c:y val="2.2058608653299783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30055029968268893"/>
          <c:y val="0.19943359850637227"/>
          <c:w val="0.45977979198495711"/>
          <c:h val="0.76272485591362926"/>
        </c:manualLayout>
      </c:layout>
      <c:pie3DChart>
        <c:varyColors val="1"/>
        <c:ser>
          <c:idx val="3"/>
          <c:order val="0"/>
          <c:explosion val="1"/>
          <c:dPt>
            <c:idx val="0"/>
            <c:bubble3D val="0"/>
            <c:explosion val="0"/>
            <c:spPr>
              <a:solidFill>
                <a:schemeClr val="accent2">
                  <a:lumMod val="20000"/>
                  <a:lumOff val="80000"/>
                </a:schemeClr>
              </a:solidFill>
              <a:ln>
                <a:solidFill>
                  <a:srgbClr val="FF99FF"/>
                </a:solidFill>
              </a:ln>
            </c:spPr>
            <c:extLst>
              <c:ext xmlns:c16="http://schemas.microsoft.com/office/drawing/2014/chart" uri="{C3380CC4-5D6E-409C-BE32-E72D297353CC}">
                <c16:uniqueId val="{00000001-57E0-4A9E-9F4B-D85E61843A97}"/>
              </c:ext>
            </c:extLst>
          </c:dPt>
          <c:dPt>
            <c:idx val="1"/>
            <c:bubble3D val="0"/>
            <c:spPr>
              <a:solidFill>
                <a:schemeClr val="accent4">
                  <a:lumMod val="40000"/>
                  <a:lumOff val="60000"/>
                </a:schemeClr>
              </a:solidFill>
            </c:spPr>
            <c:extLst>
              <c:ext xmlns:c16="http://schemas.microsoft.com/office/drawing/2014/chart" uri="{C3380CC4-5D6E-409C-BE32-E72D297353CC}">
                <c16:uniqueId val="{00000003-57E0-4A9E-9F4B-D85E61843A97}"/>
              </c:ext>
            </c:extLst>
          </c:dPt>
          <c:dPt>
            <c:idx val="2"/>
            <c:bubble3D val="0"/>
            <c:explosion val="0"/>
            <c:spPr>
              <a:solidFill>
                <a:schemeClr val="accent1">
                  <a:lumMod val="60000"/>
                  <a:lumOff val="40000"/>
                </a:schemeClr>
              </a:solidFill>
            </c:spPr>
            <c:extLst>
              <c:ext xmlns:c16="http://schemas.microsoft.com/office/drawing/2014/chart" uri="{C3380CC4-5D6E-409C-BE32-E72D297353CC}">
                <c16:uniqueId val="{00000005-57E0-4A9E-9F4B-D85E61843A97}"/>
              </c:ext>
            </c:extLst>
          </c:dPt>
          <c:dLbls>
            <c:dLbl>
              <c:idx val="0"/>
              <c:layout>
                <c:manualLayout>
                  <c:x val="2.4253731343283444E-2"/>
                  <c:y val="1.2886597938144329E-2"/>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7E0-4A9E-9F4B-D85E61843A97}"/>
                </c:ext>
              </c:extLst>
            </c:dLbl>
            <c:dLbl>
              <c:idx val="1"/>
              <c:layout>
                <c:manualLayout>
                  <c:x val="-3.9160839160839164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7E0-4A9E-9F4B-D85E61843A97}"/>
                </c:ext>
              </c:extLst>
            </c:dLbl>
            <c:dLbl>
              <c:idx val="2"/>
              <c:layout>
                <c:manualLayout>
                  <c:x val="1.8343812433893525E-3"/>
                  <c:y val="2.3593635847065507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7E0-4A9E-9F4B-D85E61843A9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('[10]GVE-5'!$A$1,'[10]GVE-5'!$B$1,'[10]GVE-5'!$C$1)</c:f>
              <c:strCache>
                <c:ptCount val="3"/>
                <c:pt idx="0">
                  <c:v>Recreación</c:v>
                </c:pt>
                <c:pt idx="1">
                  <c:v>Deporte Representación</c:v>
                </c:pt>
                <c:pt idx="2">
                  <c:v>Actividades Artistísticas</c:v>
                </c:pt>
              </c:strCache>
            </c:strRef>
          </c:cat>
          <c:val>
            <c:numRef>
              <c:f>('[10]GVE-5'!$A$2,'[10]GVE-5'!$B$2,'[10]GVE-5'!$C$2)</c:f>
              <c:numCache>
                <c:formatCode>General</c:formatCode>
                <c:ptCount val="3"/>
                <c:pt idx="0">
                  <c:v>45.02</c:v>
                </c:pt>
                <c:pt idx="1">
                  <c:v>28.49</c:v>
                </c:pt>
                <c:pt idx="2">
                  <c:v>26.49</c:v>
                </c:pt>
              </c:numCache>
            </c:numRef>
          </c:val>
          <c:extLst>
            <c:ext xmlns:c16="http://schemas.microsoft.com/office/drawing/2014/chart" uri="{C3380CC4-5D6E-409C-BE32-E72D297353CC}">
              <c16:uniqueId val="{00000006-57E0-4A9E-9F4B-D85E61843A97}"/>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19363395225463"/>
          <c:y val="0.20030816640986132"/>
          <c:w val="0.81962864721485407"/>
          <c:h val="0.68053415511042625"/>
        </c:manualLayout>
      </c:layout>
      <c:barChart>
        <c:barDir val="bar"/>
        <c:grouping val="clustered"/>
        <c:varyColors val="0"/>
        <c:ser>
          <c:idx val="1"/>
          <c:order val="0"/>
          <c:tx>
            <c:strRef>
              <c:f>[2]GVE2!$D$2</c:f>
              <c:strCache>
                <c:ptCount val="1"/>
                <c:pt idx="0">
                  <c:v>Hombre</c:v>
                </c:pt>
              </c:strCache>
            </c:strRef>
          </c:tx>
          <c:spPr>
            <a:solidFill>
              <a:schemeClr val="accent1"/>
            </a:solidFill>
            <a:ln>
              <a:solidFill>
                <a:schemeClr val="accent1">
                  <a:lumMod val="40000"/>
                  <a:lumOff val="60000"/>
                </a:schemeClr>
              </a:solid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[2]GVE2!$B$3:$B$11</c:f>
              <c:strCache>
                <c:ptCount val="9"/>
                <c:pt idx="0">
                  <c:v>Sis Est posgrado</c:v>
                </c:pt>
                <c:pt idx="1">
                  <c:v>Cs. Agroalimentarias</c:v>
                </c:pt>
                <c:pt idx="2">
                  <c:v>Cs. Básicas</c:v>
                </c:pt>
                <c:pt idx="3">
                  <c:v>S. Interun Alajuela</c:v>
                </c:pt>
                <c:pt idx="4">
                  <c:v>Artes y Letras </c:v>
                </c:pt>
                <c:pt idx="5">
                  <c:v>Ing. y Arquitectura</c:v>
                </c:pt>
                <c:pt idx="6">
                  <c:v>Salud</c:v>
                </c:pt>
                <c:pt idx="7">
                  <c:v>Cs. Sociales</c:v>
                </c:pt>
                <c:pt idx="8">
                  <c:v>Sedes Regionales</c:v>
                </c:pt>
              </c:strCache>
            </c:strRef>
          </c:cat>
          <c:val>
            <c:numRef>
              <c:f>[2]GVE2!$D$3:$D$11</c:f>
              <c:numCache>
                <c:formatCode>General</c:formatCode>
                <c:ptCount val="9"/>
                <c:pt idx="0">
                  <c:v>78</c:v>
                </c:pt>
                <c:pt idx="1">
                  <c:v>211</c:v>
                </c:pt>
                <c:pt idx="2">
                  <c:v>362</c:v>
                </c:pt>
                <c:pt idx="3">
                  <c:v>615</c:v>
                </c:pt>
                <c:pt idx="4">
                  <c:v>579</c:v>
                </c:pt>
                <c:pt idx="5">
                  <c:v>1838</c:v>
                </c:pt>
                <c:pt idx="6">
                  <c:v>575</c:v>
                </c:pt>
                <c:pt idx="7">
                  <c:v>2847</c:v>
                </c:pt>
                <c:pt idx="8">
                  <c:v>3877</c:v>
                </c:pt>
              </c:numCache>
            </c:numRef>
          </c:val>
          <c:extLst>
            <c:ext xmlns:c16="http://schemas.microsoft.com/office/drawing/2014/chart" uri="{C3380CC4-5D6E-409C-BE32-E72D297353CC}">
              <c16:uniqueId val="{00000000-0728-4ED7-98C4-0770D482EF8C}"/>
            </c:ext>
          </c:extLst>
        </c:ser>
        <c:ser>
          <c:idx val="0"/>
          <c:order val="1"/>
          <c:tx>
            <c:strRef>
              <c:f>[2]GVE2!$C$2</c:f>
              <c:strCache>
                <c:ptCount val="1"/>
                <c:pt idx="0">
                  <c:v>Mujer</c:v>
                </c:pt>
              </c:strCache>
            </c:strRef>
          </c:tx>
          <c:spPr>
            <a:solidFill>
              <a:schemeClr val="accent2">
                <a:lumMod val="40000"/>
                <a:lumOff val="60000"/>
              </a:schemeClr>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[2]GVE2!$B$3:$B$11</c:f>
              <c:strCache>
                <c:ptCount val="9"/>
                <c:pt idx="0">
                  <c:v>Sis Est posgrado</c:v>
                </c:pt>
                <c:pt idx="1">
                  <c:v>Cs. Agroalimentarias</c:v>
                </c:pt>
                <c:pt idx="2">
                  <c:v>Cs. Básicas</c:v>
                </c:pt>
                <c:pt idx="3">
                  <c:v>S. Interun Alajuela</c:v>
                </c:pt>
                <c:pt idx="4">
                  <c:v>Artes y Letras </c:v>
                </c:pt>
                <c:pt idx="5">
                  <c:v>Ing. y Arquitectura</c:v>
                </c:pt>
                <c:pt idx="6">
                  <c:v>Salud</c:v>
                </c:pt>
                <c:pt idx="7">
                  <c:v>Cs. Sociales</c:v>
                </c:pt>
                <c:pt idx="8">
                  <c:v>Sedes Regionales</c:v>
                </c:pt>
              </c:strCache>
            </c:strRef>
          </c:cat>
          <c:val>
            <c:numRef>
              <c:f>[2]GVE2!$C$3:$C$11</c:f>
              <c:numCache>
                <c:formatCode>General</c:formatCode>
                <c:ptCount val="9"/>
                <c:pt idx="0">
                  <c:v>59</c:v>
                </c:pt>
                <c:pt idx="1">
                  <c:v>182</c:v>
                </c:pt>
                <c:pt idx="2">
                  <c:v>372</c:v>
                </c:pt>
                <c:pt idx="3">
                  <c:v>418</c:v>
                </c:pt>
                <c:pt idx="4">
                  <c:v>816</c:v>
                </c:pt>
                <c:pt idx="5">
                  <c:v>956</c:v>
                </c:pt>
                <c:pt idx="6">
                  <c:v>1269</c:v>
                </c:pt>
                <c:pt idx="7">
                  <c:v>3845</c:v>
                </c:pt>
                <c:pt idx="8">
                  <c:v>4546</c:v>
                </c:pt>
              </c:numCache>
            </c:numRef>
          </c:val>
          <c:extLst>
            <c:ext xmlns:c16="http://schemas.microsoft.com/office/drawing/2014/chart" uri="{C3380CC4-5D6E-409C-BE32-E72D297353CC}">
              <c16:uniqueId val="{00000001-0728-4ED7-98C4-0770D482EF8C}"/>
            </c:ext>
          </c:extLst>
        </c:ser>
        <c:dLbls>
          <c:showLegendKey val="0"/>
          <c:showVal val="0"/>
          <c:showCatName val="0"/>
          <c:showSerName val="0"/>
          <c:showPercent val="0"/>
          <c:showBubbleSize val="0"/>
        </c:dLbls>
        <c:gapWidth val="65"/>
        <c:overlap val="20"/>
        <c:axId val="-478423312"/>
        <c:axId val="-478422768"/>
      </c:barChart>
      <c:catAx>
        <c:axId val="-478423312"/>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478422768"/>
        <c:crosses val="autoZero"/>
        <c:auto val="1"/>
        <c:lblAlgn val="ctr"/>
        <c:lblOffset val="100"/>
        <c:noMultiLvlLbl val="0"/>
      </c:catAx>
      <c:valAx>
        <c:axId val="-478422768"/>
        <c:scaling>
          <c:orientation val="minMax"/>
          <c:max val="5000"/>
        </c:scaling>
        <c:delete val="0"/>
        <c:axPos val="b"/>
        <c:majorGridlines/>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478423312"/>
        <c:crosses val="autoZero"/>
        <c:crossBetween val="between"/>
        <c:majorUnit val="500"/>
      </c:valAx>
      <c:spPr>
        <a:ln>
          <a:solidFill>
            <a:schemeClr val="tx1"/>
          </a:solidFill>
        </a:ln>
      </c:spPr>
    </c:plotArea>
    <c:legend>
      <c:legendPos val="r"/>
      <c:layout>
        <c:manualLayout>
          <c:xMode val="edge"/>
          <c:yMode val="edge"/>
          <c:x val="0.73830855421840502"/>
          <c:y val="0.93052741048878318"/>
          <c:w val="0.22281882106713968"/>
          <c:h val="5.2906328925865442E-2"/>
        </c:manualLayout>
      </c:layout>
      <c:overlay val="0"/>
      <c:spPr>
        <a:ln>
          <a:solidFill>
            <a:schemeClr val="bg1">
              <a:lumMod val="50000"/>
            </a:schemeClr>
          </a:solidFill>
        </a:ln>
      </c:spPr>
      <c:txPr>
        <a:bodyPr/>
        <a:lstStyle/>
        <a:p>
          <a:pPr>
            <a:defRPr sz="735" b="0" i="0" u="none" strike="noStrike" baseline="0">
              <a:solidFill>
                <a:srgbClr val="000000"/>
              </a:solidFill>
              <a:latin typeface="Times New Roman"/>
              <a:ea typeface="Times New Roman"/>
              <a:cs typeface="Times New Roman"/>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6.3303764244659291E-2"/>
          <c:y val="0.19964040209259556"/>
          <c:w val="0.93699478510068135"/>
          <c:h val="0.67355049595703254"/>
        </c:manualLayout>
      </c:layout>
      <c:bar3DChart>
        <c:barDir val="col"/>
        <c:grouping val="clustered"/>
        <c:varyColors val="0"/>
        <c:ser>
          <c:idx val="0"/>
          <c:order val="0"/>
          <c:spPr>
            <a:solidFill>
              <a:schemeClr val="accent4">
                <a:lumMod val="40000"/>
                <a:lumOff val="60000"/>
              </a:schemeClr>
            </a:solidFill>
          </c:spPr>
          <c:invertIfNegative val="0"/>
          <c:dLbls>
            <c:dLbl>
              <c:idx val="0"/>
              <c:layout>
                <c:manualLayout>
                  <c:x val="3.3135984584205455E-3"/>
                  <c:y val="0.20765063818582633"/>
                </c:manualLayout>
              </c:layout>
              <c:numFmt formatCode="#,##0" sourceLinked="0"/>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65-41B6-AD91-288989197DC9}"/>
                </c:ext>
              </c:extLst>
            </c:dLbl>
            <c:dLbl>
              <c:idx val="1"/>
              <c:layout>
                <c:manualLayout>
                  <c:x val="0"/>
                  <c:y val="0.27878202701118387"/>
                </c:manualLayout>
              </c:layout>
              <c:numFmt formatCode="#,##0" sourceLinked="0"/>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65-41B6-AD91-288989197DC9}"/>
                </c:ext>
              </c:extLst>
            </c:dLbl>
            <c:dLbl>
              <c:idx val="2"/>
              <c:layout>
                <c:manualLayout>
                  <c:x val="1.6876308182996113E-3"/>
                  <c:y val="6.4942446997230577E-2"/>
                </c:manualLayout>
              </c:layout>
              <c:numFmt formatCode="#,##0" sourceLinked="0"/>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65-41B6-AD91-288989197DC9}"/>
                </c:ext>
              </c:extLst>
            </c:dLbl>
            <c:dLbl>
              <c:idx val="3"/>
              <c:layout>
                <c:manualLayout>
                  <c:x val="1.5189873417721518E-2"/>
                  <c:y val="1.6267924651597241E-2"/>
                </c:manualLayout>
              </c:layout>
              <c:numFmt formatCode="#,##0" sourceLinked="0"/>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65-41B6-AD91-288989197DC9}"/>
                </c:ext>
              </c:extLst>
            </c:dLbl>
            <c:dLbl>
              <c:idx val="4"/>
              <c:layout>
                <c:manualLayout>
                  <c:x val="1.0935379912953919E-2"/>
                  <c:y val="1.7467706317280618E-2"/>
                </c:manualLayout>
              </c:layout>
              <c:numFmt formatCode="#,##0" sourceLinked="0"/>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65-41B6-AD91-288989197DC9}"/>
                </c:ext>
              </c:extLst>
            </c:dLbl>
            <c:numFmt formatCode="#,##0" sourceLinked="0"/>
            <c:spPr>
              <a:effectLst/>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'[3]GRH-6'!$B$4:$B$8</c:f>
              <c:strCache>
                <c:ptCount val="5"/>
                <c:pt idx="0">
                  <c:v>Menor o igual a 20</c:v>
                </c:pt>
                <c:pt idx="1">
                  <c:v>de 21 a 25 años</c:v>
                </c:pt>
                <c:pt idx="2">
                  <c:v>de 26 a 30 años</c:v>
                </c:pt>
                <c:pt idx="3">
                  <c:v>de 31 a 35 años</c:v>
                </c:pt>
                <c:pt idx="4">
                  <c:v>más de 35 años</c:v>
                </c:pt>
              </c:strCache>
            </c:strRef>
          </c:cat>
          <c:val>
            <c:numRef>
              <c:f>'[3]GRH-6'!$C$4:$C$8</c:f>
              <c:numCache>
                <c:formatCode>General</c:formatCode>
                <c:ptCount val="5"/>
                <c:pt idx="0">
                  <c:v>8689</c:v>
                </c:pt>
                <c:pt idx="1">
                  <c:v>11611</c:v>
                </c:pt>
                <c:pt idx="2">
                  <c:v>2478</c:v>
                </c:pt>
                <c:pt idx="3">
                  <c:v>377</c:v>
                </c:pt>
                <c:pt idx="4">
                  <c:v>205</c:v>
                </c:pt>
              </c:numCache>
            </c:numRef>
          </c:val>
          <c:extLst>
            <c:ext xmlns:c16="http://schemas.microsoft.com/office/drawing/2014/chart" uri="{C3380CC4-5D6E-409C-BE32-E72D297353CC}">
              <c16:uniqueId val="{00000005-9465-41B6-AD91-288989197DC9}"/>
            </c:ext>
          </c:extLst>
        </c:ser>
        <c:dLbls>
          <c:showLegendKey val="0"/>
          <c:showVal val="0"/>
          <c:showCatName val="0"/>
          <c:showSerName val="0"/>
          <c:showPercent val="0"/>
          <c:showBubbleSize val="0"/>
        </c:dLbls>
        <c:gapWidth val="150"/>
        <c:shape val="box"/>
        <c:axId val="-478431472"/>
        <c:axId val="-478430928"/>
        <c:axId val="0"/>
      </c:bar3DChart>
      <c:catAx>
        <c:axId val="-478431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s-CR"/>
          </a:p>
        </c:txPr>
        <c:crossAx val="-478430928"/>
        <c:crosses val="autoZero"/>
        <c:auto val="1"/>
        <c:lblAlgn val="ctr"/>
        <c:lblOffset val="100"/>
        <c:noMultiLvlLbl val="0"/>
      </c:catAx>
      <c:valAx>
        <c:axId val="-47843092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s-CR"/>
          </a:p>
        </c:txPr>
        <c:crossAx val="-478431472"/>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2020</a:t>
            </a:r>
          </a:p>
        </c:rich>
      </c:tx>
      <c:layout>
        <c:manualLayout>
          <c:xMode val="edge"/>
          <c:yMode val="edge"/>
          <c:x val="0.26180372110744221"/>
          <c:y val="3.2576159342550044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28335290917682182"/>
          <c:y val="0.20294818261353695"/>
          <c:w val="0.47012043313042751"/>
          <c:h val="0.75159727193191761"/>
        </c:manualLayout>
      </c:layout>
      <c:pie3DChart>
        <c:varyColors val="1"/>
        <c:ser>
          <c:idx val="3"/>
          <c:order val="0"/>
          <c:dPt>
            <c:idx val="0"/>
            <c:bubble3D val="0"/>
            <c:explosion val="8"/>
            <c:spPr>
              <a:solidFill>
                <a:srgbClr val="FFCCCC"/>
              </a:solidFill>
              <a:ln>
                <a:solidFill>
                  <a:srgbClr val="FF99FF"/>
                </a:solidFill>
              </a:ln>
            </c:spPr>
            <c:extLst>
              <c:ext xmlns:c16="http://schemas.microsoft.com/office/drawing/2014/chart" uri="{C3380CC4-5D6E-409C-BE32-E72D297353CC}">
                <c16:uniqueId val="{00000001-F84E-489F-9077-C91F3240BB92}"/>
              </c:ext>
            </c:extLst>
          </c:dPt>
          <c:dPt>
            <c:idx val="1"/>
            <c:bubble3D val="0"/>
            <c:spPr>
              <a:solidFill>
                <a:srgbClr val="FFFF99"/>
              </a:solidFill>
            </c:spPr>
            <c:extLst>
              <c:ext xmlns:c16="http://schemas.microsoft.com/office/drawing/2014/chart" uri="{C3380CC4-5D6E-409C-BE32-E72D297353CC}">
                <c16:uniqueId val="{00000003-F84E-489F-9077-C91F3240BB92}"/>
              </c:ext>
            </c:extLst>
          </c:dPt>
          <c:dPt>
            <c:idx val="2"/>
            <c:bubble3D val="0"/>
            <c:spPr>
              <a:solidFill>
                <a:srgbClr val="FF9966"/>
              </a:solidFill>
            </c:spPr>
            <c:extLst>
              <c:ext xmlns:c16="http://schemas.microsoft.com/office/drawing/2014/chart" uri="{C3380CC4-5D6E-409C-BE32-E72D297353CC}">
                <c16:uniqueId val="{00000005-F84E-489F-9077-C91F3240BB92}"/>
              </c:ext>
            </c:extLst>
          </c:dPt>
          <c:dLbls>
            <c:dLbl>
              <c:idx val="1"/>
              <c:layout>
                <c:manualLayout>
                  <c:x val="-7.40445889031313E-2"/>
                  <c:y val="2.7951783804802178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F84E-489F-9077-C91F3240BB92}"/>
                </c:ext>
              </c:extLst>
            </c:dLbl>
            <c:dLbl>
              <c:idx val="2"/>
              <c:layout>
                <c:manualLayout>
                  <c:x val="6.7132867132867133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F84E-489F-9077-C91F3240BB9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('[4]GVE-4'!$B$2,'[4]GVE-4'!$C$2,'[4]GVE-4'!$D$2)</c:f>
              <c:strCache>
                <c:ptCount val="3"/>
                <c:pt idx="0">
                  <c:v>Soltero </c:v>
                </c:pt>
                <c:pt idx="1">
                  <c:v>Casado</c:v>
                </c:pt>
                <c:pt idx="2">
                  <c:v>Otros</c:v>
                </c:pt>
              </c:strCache>
            </c:strRef>
          </c:cat>
          <c:val>
            <c:numRef>
              <c:f>('[4]GVE-4'!$B$3,'[4]GVE-4'!$C$3,'[4]GVE-4'!$D$3)</c:f>
              <c:numCache>
                <c:formatCode>General</c:formatCode>
                <c:ptCount val="3"/>
                <c:pt idx="0">
                  <c:v>97.81</c:v>
                </c:pt>
                <c:pt idx="1">
                  <c:v>0.92</c:v>
                </c:pt>
                <c:pt idx="2">
                  <c:v>1.27</c:v>
                </c:pt>
              </c:numCache>
            </c:numRef>
          </c:val>
          <c:extLst>
            <c:ext xmlns:c16="http://schemas.microsoft.com/office/drawing/2014/chart" uri="{C3380CC4-5D6E-409C-BE32-E72D297353CC}">
              <c16:uniqueId val="{00000006-F84E-489F-9077-C91F3240BB92}"/>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2020</a:t>
            </a:r>
          </a:p>
        </c:rich>
      </c:tx>
      <c:layout>
        <c:manualLayout>
          <c:xMode val="edge"/>
          <c:yMode val="edge"/>
          <c:x val="0.27485745316318216"/>
          <c:y val="4.2677165354330707E-2"/>
        </c:manualLayout>
      </c:layout>
      <c:overlay val="0"/>
    </c:title>
    <c:autoTitleDeleted val="0"/>
    <c:view3D>
      <c:rotX val="75"/>
      <c:rotY val="2"/>
      <c:rAngAx val="0"/>
      <c:perspective val="0"/>
    </c:view3D>
    <c:floor>
      <c:thickness val="0"/>
    </c:floor>
    <c:sideWall>
      <c:thickness val="0"/>
    </c:sideWall>
    <c:backWall>
      <c:thickness val="0"/>
    </c:backWall>
    <c:plotArea>
      <c:layout>
        <c:manualLayout>
          <c:layoutTarget val="inner"/>
          <c:xMode val="edge"/>
          <c:yMode val="edge"/>
          <c:x val="0.31361004349980726"/>
          <c:y val="0.24840269180188954"/>
          <c:w val="0.43179472496007931"/>
          <c:h val="0.71633316275717096"/>
        </c:manualLayout>
      </c:layout>
      <c:pie3DChart>
        <c:varyColors val="1"/>
        <c:ser>
          <c:idx val="3"/>
          <c:order val="0"/>
          <c:dPt>
            <c:idx val="0"/>
            <c:bubble3D val="0"/>
            <c:explosion val="8"/>
            <c:spPr>
              <a:solidFill>
                <a:schemeClr val="accent6">
                  <a:lumMod val="40000"/>
                  <a:lumOff val="60000"/>
                </a:schemeClr>
              </a:solidFill>
              <a:ln>
                <a:solidFill>
                  <a:srgbClr val="FF99FF"/>
                </a:solidFill>
              </a:ln>
            </c:spPr>
            <c:extLst>
              <c:ext xmlns:c16="http://schemas.microsoft.com/office/drawing/2014/chart" uri="{C3380CC4-5D6E-409C-BE32-E72D297353CC}">
                <c16:uniqueId val="{00000001-DBF4-4EC4-A0AD-A3AEC85B9373}"/>
              </c:ext>
            </c:extLst>
          </c:dPt>
          <c:dPt>
            <c:idx val="1"/>
            <c:bubble3D val="0"/>
            <c:spPr>
              <a:solidFill>
                <a:srgbClr val="FFFF00"/>
              </a:solidFill>
            </c:spPr>
            <c:extLst>
              <c:ext xmlns:c16="http://schemas.microsoft.com/office/drawing/2014/chart" uri="{C3380CC4-5D6E-409C-BE32-E72D297353CC}">
                <c16:uniqueId val="{00000003-DBF4-4EC4-A0AD-A3AEC85B9373}"/>
              </c:ext>
            </c:extLst>
          </c:dPt>
          <c:dPt>
            <c:idx val="2"/>
            <c:bubble3D val="0"/>
            <c:spPr>
              <a:solidFill>
                <a:srgbClr val="FF0000"/>
              </a:solidFill>
            </c:spPr>
            <c:extLst>
              <c:ext xmlns:c16="http://schemas.microsoft.com/office/drawing/2014/chart" uri="{C3380CC4-5D6E-409C-BE32-E72D297353CC}">
                <c16:uniqueId val="{00000005-DBF4-4EC4-A0AD-A3AEC85B9373}"/>
              </c:ext>
            </c:extLst>
          </c:dPt>
          <c:dLbls>
            <c:dLbl>
              <c:idx val="1"/>
              <c:layout>
                <c:manualLayout>
                  <c:x val="-0.12159808652950642"/>
                  <c:y val="5.2499236564501599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DBF4-4EC4-A0AD-A3AEC85B9373}"/>
                </c:ext>
              </c:extLst>
            </c:dLbl>
            <c:dLbl>
              <c:idx val="2"/>
              <c:layout>
                <c:manualLayout>
                  <c:x val="6.7132867132867133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DBF4-4EC4-A0AD-A3AEC85B9373}"/>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('[5]GVE-5'!$A$1,'[5]GVE-5'!$B$1,'[5]GVE-5'!$C$1)</c:f>
              <c:strCache>
                <c:ptCount val="3"/>
                <c:pt idx="0">
                  <c:v>Costarricense</c:v>
                </c:pt>
                <c:pt idx="1">
                  <c:v>Centroamérica y Panamá</c:v>
                </c:pt>
                <c:pt idx="2">
                  <c:v>Otros</c:v>
                </c:pt>
              </c:strCache>
            </c:strRef>
          </c:cat>
          <c:val>
            <c:numRef>
              <c:f>('[5]GVE-5'!$A$2,'[5]GVE-5'!$B$2,'[5]GVE-5'!$C$2)</c:f>
              <c:numCache>
                <c:formatCode>General</c:formatCode>
                <c:ptCount val="3"/>
                <c:pt idx="0">
                  <c:v>98.58</c:v>
                </c:pt>
                <c:pt idx="1">
                  <c:v>0.68</c:v>
                </c:pt>
                <c:pt idx="2">
                  <c:v>0.73</c:v>
                </c:pt>
              </c:numCache>
            </c:numRef>
          </c:val>
          <c:extLst>
            <c:ext xmlns:c16="http://schemas.microsoft.com/office/drawing/2014/chart" uri="{C3380CC4-5D6E-409C-BE32-E72D297353CC}">
              <c16:uniqueId val="{00000006-DBF4-4EC4-A0AD-A3AEC85B9373}"/>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ln>
          <a:solidFill>
            <a:sysClr val="windowText" lastClr="000000"/>
          </a:solidFill>
        </a:ln>
      </c:spPr>
    </c:floor>
    <c:sideWall>
      <c:thickness val="0"/>
    </c:sideWall>
    <c:backWall>
      <c:thickness val="0"/>
    </c:backWall>
    <c:plotArea>
      <c:layout>
        <c:manualLayout>
          <c:layoutTarget val="inner"/>
          <c:xMode val="edge"/>
          <c:yMode val="edge"/>
          <c:x val="4.3757620848575034E-2"/>
          <c:y val="0.20190800426098329"/>
          <c:w val="0.93699478510068135"/>
          <c:h val="0.67355049595703254"/>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3.3135984584205455E-3"/>
                  <c:y val="0.20765063818582633"/>
                </c:manualLayout>
              </c:layout>
              <c:numFmt formatCode="#,##0" sourceLinked="0"/>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65-4A6D-A55C-923BAF39FA2D}"/>
                </c:ext>
              </c:extLst>
            </c:dLbl>
            <c:dLbl>
              <c:idx val="1"/>
              <c:layout>
                <c:manualLayout>
                  <c:x val="3.5398230088495575E-3"/>
                  <c:y val="4.8870967741935487E-2"/>
                </c:manualLayout>
              </c:layout>
              <c:numFmt formatCode="#,##0" sourceLinked="0"/>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65-4A6D-A55C-923BAF39FA2D}"/>
                </c:ext>
              </c:extLst>
            </c:dLbl>
            <c:dLbl>
              <c:idx val="2"/>
              <c:layout>
                <c:manualLayout>
                  <c:x val="1.6876308182996113E-3"/>
                  <c:y val="6.4942446997230577E-2"/>
                </c:manualLayout>
              </c:layout>
              <c:numFmt formatCode="#,##0" sourceLinked="0"/>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65-4A6D-A55C-923BAF39FA2D}"/>
                </c:ext>
              </c:extLst>
            </c:dLbl>
            <c:dLbl>
              <c:idx val="3"/>
              <c:layout>
                <c:manualLayout>
                  <c:x val="1.5189873417721518E-2"/>
                  <c:y val="1.6267924651597241E-2"/>
                </c:manualLayout>
              </c:layout>
              <c:numFmt formatCode="#,##0" sourceLinked="0"/>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65-4A6D-A55C-923BAF39FA2D}"/>
                </c:ext>
              </c:extLst>
            </c:dLbl>
            <c:dLbl>
              <c:idx val="4"/>
              <c:layout>
                <c:manualLayout>
                  <c:x val="1.0935379912953919E-2"/>
                  <c:y val="1.7467706317280618E-2"/>
                </c:manualLayout>
              </c:layout>
              <c:numFmt formatCode="#,##0" sourceLinked="0"/>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65-4A6D-A55C-923BAF39FA2D}"/>
                </c:ext>
              </c:extLst>
            </c:dLbl>
            <c:numFmt formatCode="#,##0" sourceLinked="0"/>
            <c:spPr>
              <a:effectLst/>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'[6]GRH-6'!$B$4:$B$5</c:f>
              <c:strCache>
                <c:ptCount val="2"/>
                <c:pt idx="0">
                  <c:v>de 1 a menos de 6</c:v>
                </c:pt>
                <c:pt idx="1">
                  <c:v>de 6 y más</c:v>
                </c:pt>
              </c:strCache>
            </c:strRef>
          </c:cat>
          <c:val>
            <c:numRef>
              <c:f>'[6]GRH-6'!$C$4:$C$5</c:f>
              <c:numCache>
                <c:formatCode>General</c:formatCode>
                <c:ptCount val="2"/>
                <c:pt idx="0">
                  <c:v>21038</c:v>
                </c:pt>
                <c:pt idx="1">
                  <c:v>2407</c:v>
                </c:pt>
              </c:numCache>
            </c:numRef>
          </c:val>
          <c:extLst>
            <c:ext xmlns:c16="http://schemas.microsoft.com/office/drawing/2014/chart" uri="{C3380CC4-5D6E-409C-BE32-E72D297353CC}">
              <c16:uniqueId val="{00000005-D865-4A6D-A55C-923BAF39FA2D}"/>
            </c:ext>
          </c:extLst>
        </c:ser>
        <c:dLbls>
          <c:showLegendKey val="0"/>
          <c:showVal val="0"/>
          <c:showCatName val="0"/>
          <c:showSerName val="0"/>
          <c:showPercent val="0"/>
          <c:showBubbleSize val="0"/>
        </c:dLbls>
        <c:gapWidth val="138"/>
        <c:gapDepth val="41"/>
        <c:shape val="box"/>
        <c:axId val="-478425488"/>
        <c:axId val="-478436912"/>
        <c:axId val="0"/>
      </c:bar3DChart>
      <c:catAx>
        <c:axId val="-4784254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s-CR"/>
          </a:p>
        </c:txPr>
        <c:crossAx val="-478436912"/>
        <c:crosses val="autoZero"/>
        <c:auto val="1"/>
        <c:lblAlgn val="ctr"/>
        <c:lblOffset val="100"/>
        <c:noMultiLvlLbl val="0"/>
      </c:catAx>
      <c:valAx>
        <c:axId val="-47843691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s-CR"/>
          </a:p>
        </c:txPr>
        <c:crossAx val="-478425488"/>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424242"/>
                </a:solidFill>
                <a:latin typeface="Times New Roman"/>
                <a:ea typeface="Times New Roman"/>
                <a:cs typeface="Times New Roman"/>
              </a:defRPr>
            </a:pPr>
            <a:r>
              <a:rPr lang="es-CR"/>
              <a:t>Panorama Cuantitativo Universitario 2020</a:t>
            </a:r>
          </a:p>
        </c:rich>
      </c:tx>
      <c:layout>
        <c:manualLayout>
          <c:xMode val="edge"/>
          <c:yMode val="edge"/>
          <c:x val="0.21444390219030207"/>
          <c:y val="2.604059982012738E-2"/>
        </c:manualLayout>
      </c:layout>
      <c:overlay val="0"/>
      <c:spPr>
        <a:noFill/>
        <a:ln>
          <a:noFill/>
        </a:ln>
        <a:effectLst/>
      </c:spPr>
    </c:title>
    <c:autoTitleDeleted val="0"/>
    <c:plotArea>
      <c:layout>
        <c:manualLayout>
          <c:layoutTarget val="inner"/>
          <c:xMode val="edge"/>
          <c:yMode val="edge"/>
          <c:x val="0.13056749728670594"/>
          <c:y val="0.21659306572692399"/>
          <c:w val="0.83420032486688467"/>
          <c:h val="0.67198392159022069"/>
        </c:manualLayout>
      </c:layout>
      <c:barChart>
        <c:barDir val="bar"/>
        <c:grouping val="clustered"/>
        <c:varyColors val="0"/>
        <c:ser>
          <c:idx val="0"/>
          <c:order val="0"/>
          <c:spPr>
            <a:solidFill>
              <a:schemeClr val="accent2">
                <a:lumMod val="60000"/>
                <a:lumOff val="40000"/>
              </a:schemeClr>
            </a:solidFill>
            <a:ln>
              <a:noFill/>
            </a:ln>
            <a:effectLst>
              <a:softEdge rad="0"/>
            </a:effectLst>
          </c:spPr>
          <c:invertIfNegative val="0"/>
          <c:dLbls>
            <c:spPr>
              <a:noFill/>
              <a:ln>
                <a:noFill/>
              </a:ln>
              <a:effectLst/>
            </c:spPr>
            <c:txPr>
              <a:bodyPr wrap="square" lIns="38100" tIns="19050" rIns="38100" bIns="19050" anchor="ctr">
                <a:spAutoFit/>
              </a:bodyPr>
              <a:lstStyle/>
              <a:p>
                <a:pPr>
                  <a:defRPr sz="900" b="0" i="0" u="none" strike="noStrike" baseline="0">
                    <a:solidFill>
                      <a:srgbClr val="424242"/>
                    </a:solidFill>
                    <a:latin typeface="Times New Roman" panose="02020603050405020304" pitchFamily="18" charset="0"/>
                    <a:ea typeface="Calibri"/>
                    <a:cs typeface="Times New Roman" panose="02020603050405020304" pitchFamily="18" charset="0"/>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[7]GVE7!$B$3:$B$10</c:f>
              <c:strCache>
                <c:ptCount val="8"/>
                <c:pt idx="0">
                  <c:v>Alajuela</c:v>
                </c:pt>
                <c:pt idx="1">
                  <c:v>Sur</c:v>
                </c:pt>
                <c:pt idx="2">
                  <c:v>Pacífico</c:v>
                </c:pt>
                <c:pt idx="3">
                  <c:v>Caribe</c:v>
                </c:pt>
                <c:pt idx="4">
                  <c:v>Guanacaste</c:v>
                </c:pt>
                <c:pt idx="5">
                  <c:v>Atlántico</c:v>
                </c:pt>
                <c:pt idx="6">
                  <c:v>Occidente</c:v>
                </c:pt>
                <c:pt idx="7">
                  <c:v>Rodrigo Facio </c:v>
                </c:pt>
              </c:strCache>
            </c:strRef>
          </c:cat>
          <c:val>
            <c:numRef>
              <c:f>[7]GVE7!$C$3:$C$10</c:f>
              <c:numCache>
                <c:formatCode>General</c:formatCode>
                <c:ptCount val="8"/>
                <c:pt idx="0">
                  <c:v>52</c:v>
                </c:pt>
                <c:pt idx="1">
                  <c:v>125</c:v>
                </c:pt>
                <c:pt idx="2">
                  <c:v>286</c:v>
                </c:pt>
                <c:pt idx="3">
                  <c:v>285</c:v>
                </c:pt>
                <c:pt idx="4">
                  <c:v>384</c:v>
                </c:pt>
                <c:pt idx="5">
                  <c:v>400</c:v>
                </c:pt>
                <c:pt idx="6">
                  <c:v>495</c:v>
                </c:pt>
                <c:pt idx="7">
                  <c:v>2856</c:v>
                </c:pt>
              </c:numCache>
            </c:numRef>
          </c:val>
          <c:extLst>
            <c:ext xmlns:c16="http://schemas.microsoft.com/office/drawing/2014/chart" uri="{C3380CC4-5D6E-409C-BE32-E72D297353CC}">
              <c16:uniqueId val="{00000000-CCE5-4431-968B-223119774952}"/>
            </c:ext>
          </c:extLst>
        </c:ser>
        <c:dLbls>
          <c:showLegendKey val="0"/>
          <c:showVal val="0"/>
          <c:showCatName val="0"/>
          <c:showSerName val="0"/>
          <c:showPercent val="0"/>
          <c:showBubbleSize val="0"/>
        </c:dLbls>
        <c:gapWidth val="113"/>
        <c:axId val="-478427120"/>
        <c:axId val="-414531408"/>
      </c:barChart>
      <c:catAx>
        <c:axId val="-478427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424242"/>
                </a:solidFill>
                <a:latin typeface="Calibri"/>
                <a:ea typeface="Calibri"/>
                <a:cs typeface="Calibri"/>
              </a:defRPr>
            </a:pPr>
            <a:endParaRPr lang="es-CR"/>
          </a:p>
        </c:txPr>
        <c:crossAx val="-414531408"/>
        <c:crosses val="autoZero"/>
        <c:auto val="1"/>
        <c:lblAlgn val="ctr"/>
        <c:lblOffset val="100"/>
        <c:noMultiLvlLbl val="0"/>
      </c:catAx>
      <c:valAx>
        <c:axId val="-414531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vert="horz"/>
          <a:lstStyle/>
          <a:p>
            <a:pPr>
              <a:defRPr sz="900" b="0" i="0" u="none" strike="noStrike" baseline="0">
                <a:solidFill>
                  <a:srgbClr val="424242"/>
                </a:solidFill>
                <a:latin typeface="Calibri"/>
                <a:ea typeface="Calibri"/>
                <a:cs typeface="Calibri"/>
              </a:defRPr>
            </a:pPr>
            <a:endParaRPr lang="es-CR"/>
          </a:p>
        </c:txPr>
        <c:crossAx val="-478427120"/>
        <c:crosses val="autoZero"/>
        <c:crossBetween val="between"/>
        <c:majorUnit val="250"/>
      </c:valAx>
      <c:spPr>
        <a:noFill/>
        <a:ln>
          <a:solidFill>
            <a:schemeClr val="tx1"/>
          </a:solidFill>
          <a:prstDash val="solid"/>
        </a:ln>
        <a:effectLst>
          <a:softEdge rad="381000"/>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0079575596817"/>
          <c:y val="0.17563291139240506"/>
          <c:w val="0.86383731211317416"/>
          <c:h val="0.67668776371308015"/>
        </c:manualLayout>
      </c:layout>
      <c:barChart>
        <c:barDir val="bar"/>
        <c:grouping val="clustered"/>
        <c:varyColors val="0"/>
        <c:ser>
          <c:idx val="1"/>
          <c:order val="0"/>
          <c:tx>
            <c:strRef>
              <c:f>'[8]GVE-8'!$D$1</c:f>
              <c:strCache>
                <c:ptCount val="1"/>
                <c:pt idx="0">
                  <c:v>Beca vigente</c:v>
                </c:pt>
              </c:strCache>
            </c:strRef>
          </c:tx>
          <c:spPr>
            <a:solidFill>
              <a:schemeClr val="accent1"/>
            </a:solidFill>
            <a:ln>
              <a:solidFill>
                <a:schemeClr val="accent1">
                  <a:lumMod val="40000"/>
                  <a:lumOff val="60000"/>
                </a:schemeClr>
              </a:solidFill>
            </a:ln>
          </c:spPr>
          <c:invertIfNegative val="0"/>
          <c:dLbls>
            <c:dLbl>
              <c:idx val="0"/>
              <c:layout>
                <c:manualLayout>
                  <c:x val="-1.4341708612683362E-3"/>
                  <c:y val="1.0270656329158986E-16"/>
                </c:manualLayout>
              </c:layout>
              <c:numFmt formatCode="#,##0" sourceLinked="0"/>
              <c:spPr/>
              <c:txPr>
                <a:bodyPr/>
                <a:lstStyle/>
                <a:p>
                  <a:pPr>
                    <a:defRPr sz="8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92-4246-BABF-8F35A4EAE89F}"/>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'[8]GVE-8'!$B$2:$B$9</c:f>
              <c:strCache>
                <c:ptCount val="8"/>
                <c:pt idx="0">
                  <c:v>Alajuela</c:v>
                </c:pt>
                <c:pt idx="1">
                  <c:v>Sur</c:v>
                </c:pt>
                <c:pt idx="2">
                  <c:v>Pacífico </c:v>
                </c:pt>
                <c:pt idx="3">
                  <c:v>Caribe</c:v>
                </c:pt>
                <c:pt idx="4">
                  <c:v>Guanacaste</c:v>
                </c:pt>
                <c:pt idx="5">
                  <c:v>Atlántico</c:v>
                </c:pt>
                <c:pt idx="6">
                  <c:v>Occidente</c:v>
                </c:pt>
                <c:pt idx="7">
                  <c:v>Rodrigo Facio </c:v>
                </c:pt>
              </c:strCache>
            </c:strRef>
          </c:cat>
          <c:val>
            <c:numRef>
              <c:f>'[8]GVE-8'!$D$2:$D$9</c:f>
              <c:numCache>
                <c:formatCode>General</c:formatCode>
                <c:ptCount val="8"/>
                <c:pt idx="0">
                  <c:v>393</c:v>
                </c:pt>
                <c:pt idx="1">
                  <c:v>453</c:v>
                </c:pt>
                <c:pt idx="2">
                  <c:v>1094</c:v>
                </c:pt>
                <c:pt idx="3">
                  <c:v>1120</c:v>
                </c:pt>
                <c:pt idx="4">
                  <c:v>1738</c:v>
                </c:pt>
                <c:pt idx="5">
                  <c:v>1700</c:v>
                </c:pt>
                <c:pt idx="6">
                  <c:v>2334</c:v>
                </c:pt>
                <c:pt idx="7">
                  <c:v>14416</c:v>
                </c:pt>
              </c:numCache>
            </c:numRef>
          </c:val>
          <c:extLst>
            <c:ext xmlns:c16="http://schemas.microsoft.com/office/drawing/2014/chart" uri="{C3380CC4-5D6E-409C-BE32-E72D297353CC}">
              <c16:uniqueId val="{00000001-6192-4246-BABF-8F35A4EAE89F}"/>
            </c:ext>
          </c:extLst>
        </c:ser>
        <c:ser>
          <c:idx val="0"/>
          <c:order val="1"/>
          <c:tx>
            <c:strRef>
              <c:f>'[8]GVE-8'!$C$1</c:f>
              <c:strCache>
                <c:ptCount val="1"/>
                <c:pt idx="0">
                  <c:v>Beca permanente</c:v>
                </c:pt>
              </c:strCache>
            </c:strRef>
          </c:tx>
          <c:spPr>
            <a:solidFill>
              <a:schemeClr val="accent2">
                <a:lumMod val="40000"/>
                <a:lumOff val="60000"/>
              </a:schemeClr>
            </a:solidFill>
          </c:spPr>
          <c:invertIfNegative val="0"/>
          <c:dLbls>
            <c:dLbl>
              <c:idx val="0"/>
              <c:layout>
                <c:manualLayout>
                  <c:x val="7.187563093074904E-4"/>
                  <c:y val="0"/>
                </c:manualLayout>
              </c:layout>
              <c:numFmt formatCode="#,##0" sourceLinked="0"/>
              <c:spPr/>
              <c:txPr>
                <a:bodyPr/>
                <a:lstStyle/>
                <a:p>
                  <a:pPr>
                    <a:defRPr sz="8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92-4246-BABF-8F35A4EAE89F}"/>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'[8]GVE-8'!$B$2:$B$9</c:f>
              <c:strCache>
                <c:ptCount val="8"/>
                <c:pt idx="0">
                  <c:v>Alajuela</c:v>
                </c:pt>
                <c:pt idx="1">
                  <c:v>Sur</c:v>
                </c:pt>
                <c:pt idx="2">
                  <c:v>Pacífico </c:v>
                </c:pt>
                <c:pt idx="3">
                  <c:v>Caribe</c:v>
                </c:pt>
                <c:pt idx="4">
                  <c:v>Guanacaste</c:v>
                </c:pt>
                <c:pt idx="5">
                  <c:v>Atlántico</c:v>
                </c:pt>
                <c:pt idx="6">
                  <c:v>Occidente</c:v>
                </c:pt>
                <c:pt idx="7">
                  <c:v>Rodrigo Facio </c:v>
                </c:pt>
              </c:strCache>
            </c:strRef>
          </c:cat>
          <c:val>
            <c:numRef>
              <c:f>'[8]GVE-8'!$C$2:$C$9</c:f>
              <c:numCache>
                <c:formatCode>General</c:formatCode>
                <c:ptCount val="8"/>
                <c:pt idx="0">
                  <c:v>507</c:v>
                </c:pt>
                <c:pt idx="1">
                  <c:v>510</c:v>
                </c:pt>
                <c:pt idx="2">
                  <c:v>1273</c:v>
                </c:pt>
                <c:pt idx="3">
                  <c:v>1356</c:v>
                </c:pt>
                <c:pt idx="4">
                  <c:v>2025</c:v>
                </c:pt>
                <c:pt idx="5">
                  <c:v>1977</c:v>
                </c:pt>
                <c:pt idx="6">
                  <c:v>2783</c:v>
                </c:pt>
                <c:pt idx="7">
                  <c:v>19254</c:v>
                </c:pt>
              </c:numCache>
            </c:numRef>
          </c:val>
          <c:extLst>
            <c:ext xmlns:c16="http://schemas.microsoft.com/office/drawing/2014/chart" uri="{C3380CC4-5D6E-409C-BE32-E72D297353CC}">
              <c16:uniqueId val="{00000003-6192-4246-BABF-8F35A4EAE89F}"/>
            </c:ext>
          </c:extLst>
        </c:ser>
        <c:dLbls>
          <c:showLegendKey val="0"/>
          <c:showVal val="0"/>
          <c:showCatName val="0"/>
          <c:showSerName val="0"/>
          <c:showPercent val="0"/>
          <c:showBubbleSize val="0"/>
        </c:dLbls>
        <c:gapWidth val="114"/>
        <c:axId val="-414532496"/>
        <c:axId val="-414535760"/>
      </c:barChart>
      <c:catAx>
        <c:axId val="-414532496"/>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414535760"/>
        <c:crosses val="autoZero"/>
        <c:auto val="1"/>
        <c:lblAlgn val="ctr"/>
        <c:lblOffset val="100"/>
        <c:noMultiLvlLbl val="0"/>
      </c:catAx>
      <c:valAx>
        <c:axId val="-414535760"/>
        <c:scaling>
          <c:orientation val="minMax"/>
        </c:scaling>
        <c:delete val="0"/>
        <c:axPos val="b"/>
        <c:majorGridlines/>
        <c:numFmt formatCode="#,##0"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R"/>
          </a:p>
        </c:txPr>
        <c:crossAx val="-414532496"/>
        <c:crosses val="autoZero"/>
        <c:crossBetween val="between"/>
        <c:majorUnit val="1000"/>
      </c:valAx>
      <c:spPr>
        <a:ln>
          <a:solidFill>
            <a:schemeClr val="tx1"/>
          </a:solidFill>
        </a:ln>
      </c:spPr>
    </c:plotArea>
    <c:legend>
      <c:legendPos val="r"/>
      <c:layout>
        <c:manualLayout>
          <c:xMode val="edge"/>
          <c:yMode val="edge"/>
          <c:x val="0.70559312711905708"/>
          <c:y val="0.94020105659869435"/>
          <c:w val="0.25641861080362294"/>
          <c:h val="4.3804764789016737E-2"/>
        </c:manualLayout>
      </c:layout>
      <c:overlay val="0"/>
      <c:spPr>
        <a:ln>
          <a:solidFill>
            <a:schemeClr val="bg1">
              <a:lumMod val="50000"/>
            </a:schemeClr>
          </a:solidFill>
        </a:ln>
      </c:spPr>
      <c:txPr>
        <a:bodyPr/>
        <a:lstStyle/>
        <a:p>
          <a:pPr>
            <a:defRPr sz="630" b="0" i="0" u="none" strike="noStrike" baseline="0">
              <a:solidFill>
                <a:srgbClr val="000000"/>
              </a:solidFill>
              <a:latin typeface="Times New Roman"/>
              <a:ea typeface="Times New Roman"/>
              <a:cs typeface="Times New Roman"/>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37234042553191"/>
          <c:y val="0.17721518987341772"/>
          <c:w val="0.85372340425531912"/>
          <c:h val="0.67246835443037978"/>
        </c:manualLayout>
      </c:layout>
      <c:barChart>
        <c:barDir val="bar"/>
        <c:grouping val="clustered"/>
        <c:varyColors val="0"/>
        <c:ser>
          <c:idx val="1"/>
          <c:order val="0"/>
          <c:tx>
            <c:strRef>
              <c:f>'[9]GVE-9'!$D$2</c:f>
              <c:strCache>
                <c:ptCount val="1"/>
                <c:pt idx="0">
                  <c:v>Beca permanente</c:v>
                </c:pt>
              </c:strCache>
            </c:strRef>
          </c:tx>
          <c:spPr>
            <a:solidFill>
              <a:schemeClr val="accent2">
                <a:lumMod val="40000"/>
                <a:lumOff val="60000"/>
              </a:schemeClr>
            </a:solidFill>
            <a:ln>
              <a:solidFill>
                <a:schemeClr val="accent1">
                  <a:lumMod val="40000"/>
                  <a:lumOff val="60000"/>
                </a:schemeClr>
              </a:solidFill>
            </a:ln>
          </c:spPr>
          <c:invertIfNegative val="0"/>
          <c:dLbls>
            <c:dLbl>
              <c:idx val="0"/>
              <c:layout>
                <c:manualLayout>
                  <c:x val="-1.4341708612683362E-3"/>
                  <c:y val="1.0270656329158986E-16"/>
                </c:manualLayout>
              </c:layout>
              <c:numFmt formatCode="#,##0" sourceLinked="0"/>
              <c:spPr/>
              <c:txPr>
                <a:bodyPr/>
                <a:lstStyle/>
                <a:p>
                  <a:pPr>
                    <a:defRPr sz="8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4C-4B06-8375-C1DAEF7AC0EF}"/>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'[9]GVE-9'!$B$3:$B$10</c:f>
              <c:strCache>
                <c:ptCount val="8"/>
                <c:pt idx="0">
                  <c:v>Alajuela</c:v>
                </c:pt>
                <c:pt idx="1">
                  <c:v>Sur</c:v>
                </c:pt>
                <c:pt idx="2">
                  <c:v>Pacífico</c:v>
                </c:pt>
                <c:pt idx="3">
                  <c:v>Caribe</c:v>
                </c:pt>
                <c:pt idx="4">
                  <c:v>Guanacaste</c:v>
                </c:pt>
                <c:pt idx="5">
                  <c:v>Atlántico</c:v>
                </c:pt>
                <c:pt idx="6">
                  <c:v>Occidente</c:v>
                </c:pt>
                <c:pt idx="7">
                  <c:v>Rodrigo Facio </c:v>
                </c:pt>
              </c:strCache>
            </c:strRef>
          </c:cat>
          <c:val>
            <c:numRef>
              <c:f>'[9]GVE-9'!$D$3:$D$10</c:f>
              <c:numCache>
                <c:formatCode>General</c:formatCode>
                <c:ptCount val="8"/>
                <c:pt idx="0">
                  <c:v>500</c:v>
                </c:pt>
                <c:pt idx="1">
                  <c:v>505</c:v>
                </c:pt>
                <c:pt idx="2">
                  <c:v>1261</c:v>
                </c:pt>
                <c:pt idx="3">
                  <c:v>1329</c:v>
                </c:pt>
                <c:pt idx="4">
                  <c:v>2009</c:v>
                </c:pt>
                <c:pt idx="5">
                  <c:v>1960</c:v>
                </c:pt>
                <c:pt idx="6">
                  <c:v>2723</c:v>
                </c:pt>
                <c:pt idx="7">
                  <c:v>19167</c:v>
                </c:pt>
              </c:numCache>
            </c:numRef>
          </c:val>
          <c:extLst>
            <c:ext xmlns:c16="http://schemas.microsoft.com/office/drawing/2014/chart" uri="{C3380CC4-5D6E-409C-BE32-E72D297353CC}">
              <c16:uniqueId val="{00000001-224C-4B06-8375-C1DAEF7AC0EF}"/>
            </c:ext>
          </c:extLst>
        </c:ser>
        <c:ser>
          <c:idx val="0"/>
          <c:order val="1"/>
          <c:tx>
            <c:strRef>
              <c:f>'[9]GVE-9'!$C$2</c:f>
              <c:strCache>
                <c:ptCount val="1"/>
                <c:pt idx="0">
                  <c:v>Beca vigente</c:v>
                </c:pt>
              </c:strCache>
            </c:strRef>
          </c:tx>
          <c:spPr>
            <a:solidFill>
              <a:schemeClr val="accent6">
                <a:lumMod val="40000"/>
                <a:lumOff val="60000"/>
              </a:schemeClr>
            </a:solidFill>
          </c:spPr>
          <c:invertIfNegative val="0"/>
          <c:dLbls>
            <c:dLbl>
              <c:idx val="0"/>
              <c:layout>
                <c:manualLayout>
                  <c:x val="7.187563093074904E-4"/>
                  <c:y val="0"/>
                </c:manualLayout>
              </c:layout>
              <c:numFmt formatCode="#,##0" sourceLinked="0"/>
              <c:spPr/>
              <c:txPr>
                <a:bodyPr/>
                <a:lstStyle/>
                <a:p>
                  <a:pPr>
                    <a:defRPr sz="8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4C-4B06-8375-C1DAEF7AC0EF}"/>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'[9]GVE-9'!$B$3:$B$10</c:f>
              <c:strCache>
                <c:ptCount val="8"/>
                <c:pt idx="0">
                  <c:v>Alajuela</c:v>
                </c:pt>
                <c:pt idx="1">
                  <c:v>Sur</c:v>
                </c:pt>
                <c:pt idx="2">
                  <c:v>Pacífico</c:v>
                </c:pt>
                <c:pt idx="3">
                  <c:v>Caribe</c:v>
                </c:pt>
                <c:pt idx="4">
                  <c:v>Guanacaste</c:v>
                </c:pt>
                <c:pt idx="5">
                  <c:v>Atlántico</c:v>
                </c:pt>
                <c:pt idx="6">
                  <c:v>Occidente</c:v>
                </c:pt>
                <c:pt idx="7">
                  <c:v>Rodrigo Facio </c:v>
                </c:pt>
              </c:strCache>
            </c:strRef>
          </c:cat>
          <c:val>
            <c:numRef>
              <c:f>'[9]GVE-9'!$C$3:$C$10</c:f>
              <c:numCache>
                <c:formatCode>General</c:formatCode>
                <c:ptCount val="8"/>
                <c:pt idx="0">
                  <c:v>446</c:v>
                </c:pt>
                <c:pt idx="1">
                  <c:v>453</c:v>
                </c:pt>
                <c:pt idx="2">
                  <c:v>1120</c:v>
                </c:pt>
                <c:pt idx="3">
                  <c:v>1141</c:v>
                </c:pt>
                <c:pt idx="4">
                  <c:v>1785</c:v>
                </c:pt>
                <c:pt idx="5">
                  <c:v>1725</c:v>
                </c:pt>
                <c:pt idx="6">
                  <c:v>2431</c:v>
                </c:pt>
                <c:pt idx="7">
                  <c:v>17332</c:v>
                </c:pt>
              </c:numCache>
            </c:numRef>
          </c:val>
          <c:extLst>
            <c:ext xmlns:c16="http://schemas.microsoft.com/office/drawing/2014/chart" uri="{C3380CC4-5D6E-409C-BE32-E72D297353CC}">
              <c16:uniqueId val="{00000003-224C-4B06-8375-C1DAEF7AC0EF}"/>
            </c:ext>
          </c:extLst>
        </c:ser>
        <c:dLbls>
          <c:showLegendKey val="0"/>
          <c:showVal val="0"/>
          <c:showCatName val="0"/>
          <c:showSerName val="0"/>
          <c:showPercent val="0"/>
          <c:showBubbleSize val="0"/>
        </c:dLbls>
        <c:gapWidth val="83"/>
        <c:axId val="-414542288"/>
        <c:axId val="-414531952"/>
      </c:barChart>
      <c:catAx>
        <c:axId val="-414542288"/>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414531952"/>
        <c:crosses val="autoZero"/>
        <c:auto val="1"/>
        <c:lblAlgn val="ctr"/>
        <c:lblOffset val="100"/>
        <c:noMultiLvlLbl val="0"/>
      </c:catAx>
      <c:valAx>
        <c:axId val="-414531952"/>
        <c:scaling>
          <c:orientation val="minMax"/>
        </c:scaling>
        <c:delete val="0"/>
        <c:axPos val="b"/>
        <c:majorGridlines/>
        <c:numFmt formatCode="#,##0" sourceLinked="0"/>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s-CR"/>
          </a:p>
        </c:txPr>
        <c:crossAx val="-414542288"/>
        <c:crosses val="autoZero"/>
        <c:crossBetween val="between"/>
        <c:majorUnit val="1000"/>
      </c:valAx>
      <c:spPr>
        <a:ln>
          <a:solidFill>
            <a:schemeClr val="tx1"/>
          </a:solidFill>
        </a:ln>
      </c:spPr>
    </c:plotArea>
    <c:legend>
      <c:legendPos val="r"/>
      <c:layout>
        <c:manualLayout>
          <c:xMode val="edge"/>
          <c:yMode val="edge"/>
          <c:x val="0.70543481754221715"/>
          <c:y val="0.93759778951204842"/>
          <c:w val="0.25732842400911071"/>
          <c:h val="4.8440707559563645E-2"/>
        </c:manualLayout>
      </c:layout>
      <c:overlay val="0"/>
      <c:spPr>
        <a:ln>
          <a:solidFill>
            <a:schemeClr val="bg1">
              <a:lumMod val="50000"/>
            </a:schemeClr>
          </a:solidFill>
        </a:ln>
      </c:spPr>
      <c:txPr>
        <a:bodyPr/>
        <a:lstStyle/>
        <a:p>
          <a:pPr>
            <a:defRPr sz="575" b="0" i="0" u="none" strike="noStrike" baseline="0">
              <a:solidFill>
                <a:srgbClr val="000000"/>
              </a:solidFill>
              <a:latin typeface="Times New Roman"/>
              <a:ea typeface="Times New Roman"/>
              <a:cs typeface="Times New Roman"/>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723900</xdr:colOff>
      <xdr:row>25</xdr:row>
      <xdr:rowOff>0</xdr:rowOff>
    </xdr:to>
    <xdr:graphicFrame macro="">
      <xdr:nvGraphicFramePr>
        <xdr:cNvPr id="2" name="2 Gráfico">
          <a:extLst>
            <a:ext uri="{FF2B5EF4-FFF2-40B4-BE49-F238E27FC236}">
              <a16:creationId xmlns:a16="http://schemas.microsoft.com/office/drawing/2014/main" id="{892690C8-9EDE-4C9F-888F-C03D114843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0.15248</cdr:x>
      <cdr:y>0.07549</cdr:y>
    </cdr:from>
    <cdr:to>
      <cdr:x>0.88837</cdr:x>
      <cdr:y>0.21165</cdr:y>
    </cdr:to>
    <cdr:sp macro="" textlink="">
      <cdr:nvSpPr>
        <cdr:cNvPr id="2" name="1 CuadroTexto"/>
        <cdr:cNvSpPr txBox="1"/>
      </cdr:nvSpPr>
      <cdr:spPr>
        <a:xfrm xmlns:a="http://schemas.openxmlformats.org/drawingml/2006/main">
          <a:off x="1104898" y="342900"/>
          <a:ext cx="5334001"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Distribución absoluta de los estudiantes becados</a:t>
          </a:r>
          <a:endParaRPr lang="es-CR" sz="1800">
            <a:effectLst/>
            <a:latin typeface="Times New Roman" pitchFamily="18" charset="0"/>
            <a:cs typeface="Times New Roman" pitchFamily="18" charset="0"/>
          </a:endParaRPr>
        </a:p>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de la U.C.R., según edad. I ciclo</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0.25738</cdr:x>
      <cdr:y>0.02292</cdr:y>
    </cdr:from>
    <cdr:to>
      <cdr:x>0.82743</cdr:x>
      <cdr:y>0.11741</cdr:y>
    </cdr:to>
    <cdr:sp macro="" textlink="">
      <cdr:nvSpPr>
        <cdr:cNvPr id="3" name="2 CuadroTexto"/>
        <cdr:cNvSpPr txBox="1"/>
      </cdr:nvSpPr>
      <cdr:spPr>
        <a:xfrm xmlns:a="http://schemas.openxmlformats.org/drawingml/2006/main">
          <a:off x="2011334" y="128368"/>
          <a:ext cx="4459321" cy="5250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Panorama Cuantitativo</a:t>
          </a:r>
          <a:r>
            <a:rPr lang="es-CR" sz="1800" baseline="0">
              <a:latin typeface="Times New Roman" pitchFamily="18" charset="0"/>
              <a:cs typeface="Times New Roman" pitchFamily="18" charset="0"/>
            </a:rPr>
            <a:t> Universitario 2020</a:t>
          </a:r>
          <a:endParaRPr lang="es-CR" sz="1800">
            <a:latin typeface="Times New Roman" pitchFamily="18" charset="0"/>
            <a:cs typeface="Times New Roman" pitchFamily="18" charset="0"/>
          </a:endParaRPr>
        </a:p>
      </cdr:txBody>
    </cdr:sp>
  </cdr:relSizeAnchor>
  <cdr:relSizeAnchor xmlns:cdr="http://schemas.openxmlformats.org/drawingml/2006/chartDrawing">
    <cdr:from>
      <cdr:x>0.01444</cdr:x>
      <cdr:y>0.01667</cdr:y>
    </cdr:from>
    <cdr:to>
      <cdr:x>0.19029</cdr:x>
      <cdr:y>0.09792</cdr:y>
    </cdr:to>
    <cdr:sp macro="" textlink="">
      <cdr:nvSpPr>
        <cdr:cNvPr id="4" name="3 CuadroTexto"/>
        <cdr:cNvSpPr txBox="1"/>
      </cdr:nvSpPr>
      <cdr:spPr>
        <a:xfrm xmlns:a="http://schemas.openxmlformats.org/drawingml/2006/main">
          <a:off x="104775" y="76200"/>
          <a:ext cx="12763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600">
              <a:latin typeface="Times New Roman" pitchFamily="18" charset="0"/>
              <a:cs typeface="Times New Roman" pitchFamily="18" charset="0"/>
            </a:rPr>
            <a:t>Gráfcio VE3</a:t>
          </a:r>
        </a:p>
      </cdr:txBody>
    </cdr:sp>
  </cdr:relSizeAnchor>
  <cdr:relSizeAnchor xmlns:cdr="http://schemas.openxmlformats.org/drawingml/2006/chartDrawing">
    <cdr:from>
      <cdr:x>0.01584</cdr:x>
      <cdr:y>0.94112</cdr:y>
    </cdr:from>
    <cdr:to>
      <cdr:x>0.19367</cdr:x>
      <cdr:y>0.97952</cdr:y>
    </cdr:to>
    <cdr:sp macro="" textlink="">
      <cdr:nvSpPr>
        <cdr:cNvPr id="5" name="4 CuadroTexto"/>
        <cdr:cNvSpPr txBox="1"/>
      </cdr:nvSpPr>
      <cdr:spPr>
        <a:xfrm xmlns:a="http://schemas.openxmlformats.org/drawingml/2006/main">
          <a:off x="119180" y="5252977"/>
          <a:ext cx="1338145" cy="2143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 Cuadro VE4</a:t>
          </a:r>
          <a:r>
            <a:rPr lang="es-CR" sz="800" baseline="0">
              <a:latin typeface="Times New Roman" pitchFamily="18" charset="0"/>
              <a:cs typeface="Times New Roman" pitchFamily="18" charset="0"/>
            </a:rPr>
            <a:t> </a:t>
          </a:r>
          <a:r>
            <a:rPr lang="es-CR" sz="800">
              <a:latin typeface="Times New Roman" pitchFamily="18" charset="0"/>
              <a:cs typeface="Times New Roman" pitchFamily="18" charset="0"/>
            </a:rPr>
            <a:t>y VE5</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514350</xdr:colOff>
      <xdr:row>4</xdr:row>
      <xdr:rowOff>171450</xdr:rowOff>
    </xdr:from>
    <xdr:to>
      <xdr:col>0</xdr:col>
      <xdr:colOff>1114425</xdr:colOff>
      <xdr:row>8</xdr:row>
      <xdr:rowOff>161925</xdr:rowOff>
    </xdr:to>
    <xdr:sp macro="" textlink="">
      <xdr:nvSpPr>
        <xdr:cNvPr id="2" name="Line 1">
          <a:extLst>
            <a:ext uri="{FF2B5EF4-FFF2-40B4-BE49-F238E27FC236}">
              <a16:creationId xmlns:a16="http://schemas.microsoft.com/office/drawing/2014/main" id="{9F5F7F5A-387A-4783-B469-968EB1927A80}"/>
            </a:ext>
          </a:extLst>
        </xdr:cNvPr>
        <xdr:cNvSpPr>
          <a:spLocks noChangeShapeType="1"/>
        </xdr:cNvSpPr>
      </xdr:nvSpPr>
      <xdr:spPr bwMode="auto">
        <a:xfrm>
          <a:off x="514350" y="704850"/>
          <a:ext cx="600075" cy="657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784225</xdr:colOff>
      <xdr:row>5</xdr:row>
      <xdr:rowOff>12700</xdr:rowOff>
    </xdr:from>
    <xdr:to>
      <xdr:col>0</xdr:col>
      <xdr:colOff>1384300</xdr:colOff>
      <xdr:row>8</xdr:row>
      <xdr:rowOff>174625</xdr:rowOff>
    </xdr:to>
    <xdr:sp macro="" textlink="">
      <xdr:nvSpPr>
        <xdr:cNvPr id="2" name="Line 2">
          <a:extLst>
            <a:ext uri="{FF2B5EF4-FFF2-40B4-BE49-F238E27FC236}">
              <a16:creationId xmlns:a16="http://schemas.microsoft.com/office/drawing/2014/main" id="{AA2906E5-C003-4493-ADFF-0549EFBA375F}"/>
            </a:ext>
          </a:extLst>
        </xdr:cNvPr>
        <xdr:cNvSpPr>
          <a:spLocks noChangeShapeType="1"/>
        </xdr:cNvSpPr>
      </xdr:nvSpPr>
      <xdr:spPr bwMode="auto">
        <a:xfrm>
          <a:off x="784225" y="806450"/>
          <a:ext cx="600075"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431800</xdr:colOff>
      <xdr:row>28</xdr:row>
      <xdr:rowOff>139700</xdr:rowOff>
    </xdr:to>
    <xdr:graphicFrame macro="">
      <xdr:nvGraphicFramePr>
        <xdr:cNvPr id="2" name="2 Gráfico">
          <a:extLst>
            <a:ext uri="{FF2B5EF4-FFF2-40B4-BE49-F238E27FC236}">
              <a16:creationId xmlns:a16="http://schemas.microsoft.com/office/drawing/2014/main" id="{D1C4F890-8E44-44DF-AF9F-18DD40826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0.03752</cdr:x>
      <cdr:y>0.0814</cdr:y>
    </cdr:from>
    <cdr:to>
      <cdr:x>0.94406</cdr:x>
      <cdr:y>0.24154</cdr:y>
    </cdr:to>
    <cdr:sp macro="" textlink="">
      <cdr:nvSpPr>
        <cdr:cNvPr id="2" name="1 CuadroTexto"/>
        <cdr:cNvSpPr txBox="1"/>
      </cdr:nvSpPr>
      <cdr:spPr>
        <a:xfrm xmlns:a="http://schemas.openxmlformats.org/drawingml/2006/main">
          <a:off x="257160" y="362111"/>
          <a:ext cx="6172243" cy="7142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los estudiantes becados</a:t>
          </a:r>
        </a:p>
        <a:p xmlns:a="http://schemas.openxmlformats.org/drawingml/2006/main">
          <a:pPr algn="ctr">
            <a:lnSpc>
              <a:spcPts val="1700"/>
            </a:lnSpc>
          </a:pPr>
          <a:r>
            <a:rPr lang="es-CR" sz="1800">
              <a:latin typeface="Times New Roman" pitchFamily="18" charset="0"/>
              <a:cs typeface="Times New Roman" pitchFamily="18" charset="0"/>
            </a:rPr>
            <a:t>                de la U.C.R., según estado civil. </a:t>
          </a:r>
        </a:p>
      </cdr:txBody>
    </cdr:sp>
  </cdr:relSizeAnchor>
  <cdr:relSizeAnchor xmlns:cdr="http://schemas.openxmlformats.org/drawingml/2006/chartDrawing">
    <cdr:from>
      <cdr:x>0.68762</cdr:x>
      <cdr:y>0.52075</cdr:y>
    </cdr:from>
    <cdr:to>
      <cdr:x>0.78952</cdr:x>
      <cdr:y>0.56483</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0.02247</cdr:x>
      <cdr:y>0.93915</cdr:y>
    </cdr:from>
    <cdr:to>
      <cdr:x>0.22583</cdr:x>
      <cdr:y>0.97858</cdr:y>
    </cdr:to>
    <cdr:sp macro="" textlink="">
      <cdr:nvSpPr>
        <cdr:cNvPr id="4" name="3 CuadroTexto"/>
        <cdr:cNvSpPr txBox="1"/>
      </cdr:nvSpPr>
      <cdr:spPr>
        <a:xfrm xmlns:a="http://schemas.openxmlformats.org/drawingml/2006/main">
          <a:off x="153028" y="4185786"/>
          <a:ext cx="1390022" cy="214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a:t>
          </a:r>
          <a:r>
            <a:rPr lang="es-CR" sz="800" baseline="0">
              <a:latin typeface="Times New Roman" pitchFamily="18" charset="0"/>
              <a:cs typeface="Times New Roman" pitchFamily="18" charset="0"/>
            </a:rPr>
            <a:t> Cuadro VE6 y VE7</a:t>
          </a:r>
          <a:endParaRPr lang="es-CR" sz="800">
            <a:latin typeface="Times New Roman" pitchFamily="18" charset="0"/>
            <a:cs typeface="Times New Roman" pitchFamily="18" charset="0"/>
          </a:endParaRPr>
        </a:p>
      </cdr:txBody>
    </cdr:sp>
  </cdr:relSizeAnchor>
  <cdr:relSizeAnchor xmlns:cdr="http://schemas.openxmlformats.org/drawingml/2006/chartDrawing">
    <cdr:from>
      <cdr:x>0.0094</cdr:x>
      <cdr:y>0.02363</cdr:y>
    </cdr:from>
    <cdr:to>
      <cdr:x>0.22402</cdr:x>
      <cdr:y>0.08808</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VE4</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781050</xdr:colOff>
      <xdr:row>5</xdr:row>
      <xdr:rowOff>9525</xdr:rowOff>
    </xdr:from>
    <xdr:to>
      <xdr:col>0</xdr:col>
      <xdr:colOff>1266825</xdr:colOff>
      <xdr:row>9</xdr:row>
      <xdr:rowOff>9525</xdr:rowOff>
    </xdr:to>
    <xdr:sp macro="" textlink="">
      <xdr:nvSpPr>
        <xdr:cNvPr id="2" name="Line 3">
          <a:extLst>
            <a:ext uri="{FF2B5EF4-FFF2-40B4-BE49-F238E27FC236}">
              <a16:creationId xmlns:a16="http://schemas.microsoft.com/office/drawing/2014/main" id="{A9B613CD-8873-4A14-B449-B3B45ED577B6}"/>
            </a:ext>
          </a:extLst>
        </xdr:cNvPr>
        <xdr:cNvSpPr>
          <a:spLocks noChangeShapeType="1"/>
        </xdr:cNvSpPr>
      </xdr:nvSpPr>
      <xdr:spPr bwMode="auto">
        <a:xfrm>
          <a:off x="781050" y="815975"/>
          <a:ext cx="485775" cy="622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647700</xdr:colOff>
      <xdr:row>4</xdr:row>
      <xdr:rowOff>130175</xdr:rowOff>
    </xdr:from>
    <xdr:to>
      <xdr:col>0</xdr:col>
      <xdr:colOff>1133475</xdr:colOff>
      <xdr:row>8</xdr:row>
      <xdr:rowOff>149225</xdr:rowOff>
    </xdr:to>
    <xdr:sp macro="" textlink="">
      <xdr:nvSpPr>
        <xdr:cNvPr id="2" name="Line 1">
          <a:extLst>
            <a:ext uri="{FF2B5EF4-FFF2-40B4-BE49-F238E27FC236}">
              <a16:creationId xmlns:a16="http://schemas.microsoft.com/office/drawing/2014/main" id="{12A77C2B-54DB-4B76-B566-55542FA70CC4}"/>
            </a:ext>
          </a:extLst>
        </xdr:cNvPr>
        <xdr:cNvSpPr>
          <a:spLocks noChangeShapeType="1"/>
        </xdr:cNvSpPr>
      </xdr:nvSpPr>
      <xdr:spPr bwMode="auto">
        <a:xfrm>
          <a:off x="647700" y="803275"/>
          <a:ext cx="485775" cy="692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717550</xdr:colOff>
      <xdr:row>27</xdr:row>
      <xdr:rowOff>57150</xdr:rowOff>
    </xdr:to>
    <xdr:graphicFrame macro="">
      <xdr:nvGraphicFramePr>
        <xdr:cNvPr id="2" name="2 Gráfico">
          <a:extLst>
            <a:ext uri="{FF2B5EF4-FFF2-40B4-BE49-F238E27FC236}">
              <a16:creationId xmlns:a16="http://schemas.microsoft.com/office/drawing/2014/main" id="{F29D3FDD-52E9-4688-A8B2-1CD95F182A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0.03615</cdr:x>
      <cdr:y>0.09326</cdr:y>
    </cdr:from>
    <cdr:to>
      <cdr:x>0.94171</cdr:x>
      <cdr:y>0.25535</cdr:y>
    </cdr:to>
    <cdr:sp macro="" textlink="">
      <cdr:nvSpPr>
        <cdr:cNvPr id="2" name="1 CuadroTexto"/>
        <cdr:cNvSpPr txBox="1"/>
      </cdr:nvSpPr>
      <cdr:spPr>
        <a:xfrm xmlns:a="http://schemas.openxmlformats.org/drawingml/2006/main">
          <a:off x="244580" y="459532"/>
          <a:ext cx="6175120" cy="7999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los estudiantes becados</a:t>
          </a:r>
        </a:p>
        <a:p xmlns:a="http://schemas.openxmlformats.org/drawingml/2006/main">
          <a:pPr algn="ctr">
            <a:lnSpc>
              <a:spcPts val="1800"/>
            </a:lnSpc>
          </a:pPr>
          <a:r>
            <a:rPr lang="es-CR" sz="1800">
              <a:latin typeface="Times New Roman" pitchFamily="18" charset="0"/>
              <a:cs typeface="Times New Roman" pitchFamily="18" charset="0"/>
            </a:rPr>
            <a:t>                de la U.C.R., según nacionalidad. </a:t>
          </a:r>
        </a:p>
      </cdr:txBody>
    </cdr:sp>
  </cdr:relSizeAnchor>
  <cdr:relSizeAnchor xmlns:cdr="http://schemas.openxmlformats.org/drawingml/2006/chartDrawing">
    <cdr:from>
      <cdr:x>0.68664</cdr:x>
      <cdr:y>0.52221</cdr:y>
    </cdr:from>
    <cdr:to>
      <cdr:x>0.78854</cdr:x>
      <cdr:y>0.5663</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0.02223</cdr:x>
      <cdr:y>0.93792</cdr:y>
    </cdr:from>
    <cdr:to>
      <cdr:x>0.22854</cdr:x>
      <cdr:y>0.98324</cdr:y>
    </cdr:to>
    <cdr:sp macro="" textlink="">
      <cdr:nvSpPr>
        <cdr:cNvPr id="4" name="3 CuadroTexto"/>
        <cdr:cNvSpPr txBox="1"/>
      </cdr:nvSpPr>
      <cdr:spPr>
        <a:xfrm xmlns:a="http://schemas.openxmlformats.org/drawingml/2006/main">
          <a:off x="153028" y="4185786"/>
          <a:ext cx="1390022" cy="214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a:t>
          </a:r>
          <a:r>
            <a:rPr lang="es-CR" sz="800" baseline="0">
              <a:latin typeface="Times New Roman" pitchFamily="18" charset="0"/>
              <a:cs typeface="Times New Roman" pitchFamily="18" charset="0"/>
            </a:rPr>
            <a:t> Cuadro VE8 y VE9</a:t>
          </a:r>
          <a:endParaRPr lang="es-CR" sz="800">
            <a:latin typeface="Times New Roman" pitchFamily="18" charset="0"/>
            <a:cs typeface="Times New Roman" pitchFamily="18" charset="0"/>
          </a:endParaRPr>
        </a:p>
      </cdr:txBody>
    </cdr:sp>
  </cdr:relSizeAnchor>
  <cdr:relSizeAnchor xmlns:cdr="http://schemas.openxmlformats.org/drawingml/2006/chartDrawing">
    <cdr:from>
      <cdr:x>0.0094</cdr:x>
      <cdr:y>0.02339</cdr:y>
    </cdr:from>
    <cdr:to>
      <cdr:x>0.22648</cdr:x>
      <cdr:y>0.08881</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VE5</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504825</xdr:colOff>
      <xdr:row>4</xdr:row>
      <xdr:rowOff>161925</xdr:rowOff>
    </xdr:from>
    <xdr:to>
      <xdr:col>0</xdr:col>
      <xdr:colOff>914400</xdr:colOff>
      <xdr:row>9</xdr:row>
      <xdr:rowOff>9525</xdr:rowOff>
    </xdr:to>
    <xdr:sp macro="" textlink="">
      <xdr:nvSpPr>
        <xdr:cNvPr id="2" name="Line 1">
          <a:extLst>
            <a:ext uri="{FF2B5EF4-FFF2-40B4-BE49-F238E27FC236}">
              <a16:creationId xmlns:a16="http://schemas.microsoft.com/office/drawing/2014/main" id="{BD3E205E-8F47-42B3-AE8B-83D5B7794E9E}"/>
            </a:ext>
          </a:extLst>
        </xdr:cNvPr>
        <xdr:cNvSpPr>
          <a:spLocks noChangeShapeType="1"/>
        </xdr:cNvSpPr>
      </xdr:nvSpPr>
      <xdr:spPr bwMode="auto">
        <a:xfrm>
          <a:off x="504825" y="682625"/>
          <a:ext cx="409575"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0.03937</cdr:x>
      <cdr:y>0.09197</cdr:y>
    </cdr:from>
    <cdr:to>
      <cdr:x>0.94592</cdr:x>
      <cdr:y>0.22796</cdr:y>
    </cdr:to>
    <cdr:sp macro="" textlink="">
      <cdr:nvSpPr>
        <cdr:cNvPr id="2" name="1 CuadroTexto"/>
        <cdr:cNvSpPr txBox="1"/>
      </cdr:nvSpPr>
      <cdr:spPr>
        <a:xfrm xmlns:a="http://schemas.openxmlformats.org/drawingml/2006/main">
          <a:off x="270219" y="453182"/>
          <a:ext cx="6182555" cy="6725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19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las plazas en el</a:t>
          </a:r>
        </a:p>
        <a:p xmlns:a="http://schemas.openxmlformats.org/drawingml/2006/main">
          <a:pPr algn="ctr">
            <a:lnSpc>
              <a:spcPts val="1700"/>
            </a:lnSpc>
          </a:pPr>
          <a:r>
            <a:rPr lang="es-CR" sz="1800">
              <a:latin typeface="Times New Roman" pitchFamily="18" charset="0"/>
              <a:cs typeface="Times New Roman" pitchFamily="18" charset="0"/>
            </a:rPr>
            <a:t>                 Program</a:t>
          </a:r>
          <a:r>
            <a:rPr lang="es-CR" sz="1800" baseline="0">
              <a:latin typeface="Times New Roman" pitchFamily="18" charset="0"/>
              <a:cs typeface="Times New Roman" pitchFamily="18" charset="0"/>
            </a:rPr>
            <a:t>a de Vida Estudiantil</a:t>
          </a:r>
          <a:r>
            <a:rPr lang="es-CR" sz="1800">
              <a:latin typeface="Times New Roman" pitchFamily="18" charset="0"/>
              <a:cs typeface="Times New Roman" pitchFamily="18" charset="0"/>
            </a:rPr>
            <a:t>. </a:t>
          </a:r>
        </a:p>
      </cdr:txBody>
    </cdr:sp>
  </cdr:relSizeAnchor>
  <cdr:relSizeAnchor xmlns:cdr="http://schemas.openxmlformats.org/drawingml/2006/chartDrawing">
    <cdr:from>
      <cdr:x>0.68811</cdr:x>
      <cdr:y>0.52124</cdr:y>
    </cdr:from>
    <cdr:to>
      <cdr:x>0.78952</cdr:x>
      <cdr:y>0.5663</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0.03226</cdr:x>
      <cdr:y>0.91647</cdr:y>
    </cdr:from>
    <cdr:to>
      <cdr:x>0.2515</cdr:x>
      <cdr:y>0.99133</cdr:y>
    </cdr:to>
    <cdr:sp macro="" textlink="">
      <cdr:nvSpPr>
        <cdr:cNvPr id="4" name="3 CuadroTexto"/>
        <cdr:cNvSpPr txBox="1"/>
      </cdr:nvSpPr>
      <cdr:spPr>
        <a:xfrm xmlns:a="http://schemas.openxmlformats.org/drawingml/2006/main">
          <a:off x="167742" y="3163802"/>
          <a:ext cx="1151471" cy="2505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latin typeface="Times New Roman" pitchFamily="18" charset="0"/>
              <a:cs typeface="Times New Roman" pitchFamily="18" charset="0"/>
            </a:rPr>
            <a:t>Fuente:</a:t>
          </a:r>
          <a:r>
            <a:rPr lang="es-CR" sz="1100" baseline="0">
              <a:latin typeface="Times New Roman" pitchFamily="18" charset="0"/>
              <a:cs typeface="Times New Roman" pitchFamily="18" charset="0"/>
            </a:rPr>
            <a:t> Cuadro VE1</a:t>
          </a:r>
          <a:endParaRPr lang="es-CR" sz="1100">
            <a:latin typeface="Times New Roman" pitchFamily="18" charset="0"/>
            <a:cs typeface="Times New Roman" pitchFamily="18" charset="0"/>
          </a:endParaRPr>
        </a:p>
      </cdr:txBody>
    </cdr:sp>
  </cdr:relSizeAnchor>
  <cdr:relSizeAnchor xmlns:cdr="http://schemas.openxmlformats.org/drawingml/2006/chartDrawing">
    <cdr:from>
      <cdr:x>0.0099</cdr:x>
      <cdr:y>0.02363</cdr:y>
    </cdr:from>
    <cdr:to>
      <cdr:x>0.22451</cdr:x>
      <cdr:y>0.08832</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a:t>
          </a:r>
          <a:r>
            <a:rPr lang="es-CR" sz="1800" baseline="0">
              <a:latin typeface="Times New Roman" pitchFamily="18" charset="0"/>
              <a:cs typeface="Times New Roman" pitchFamily="18" charset="0"/>
            </a:rPr>
            <a:t>1</a:t>
          </a:r>
          <a:endParaRPr lang="es-CR" sz="1800">
            <a:latin typeface="Times New Roman" pitchFamily="18" charset="0"/>
            <a:cs typeface="Times New Roman" pitchFamily="18"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676275</xdr:colOff>
      <xdr:row>6</xdr:row>
      <xdr:rowOff>0</xdr:rowOff>
    </xdr:from>
    <xdr:to>
      <xdr:col>0</xdr:col>
      <xdr:colOff>1085850</xdr:colOff>
      <xdr:row>10</xdr:row>
      <xdr:rowOff>9525</xdr:rowOff>
    </xdr:to>
    <xdr:sp macro="" textlink="">
      <xdr:nvSpPr>
        <xdr:cNvPr id="2" name="Line 5">
          <a:extLst>
            <a:ext uri="{FF2B5EF4-FFF2-40B4-BE49-F238E27FC236}">
              <a16:creationId xmlns:a16="http://schemas.microsoft.com/office/drawing/2014/main" id="{E69798F1-9E6C-4DE0-A810-30D4114318F1}"/>
            </a:ext>
          </a:extLst>
        </xdr:cNvPr>
        <xdr:cNvSpPr>
          <a:spLocks noChangeShapeType="1"/>
        </xdr:cNvSpPr>
      </xdr:nvSpPr>
      <xdr:spPr bwMode="auto">
        <a:xfrm>
          <a:off x="676275" y="781050"/>
          <a:ext cx="409575" cy="669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317500</xdr:colOff>
      <xdr:row>29</xdr:row>
      <xdr:rowOff>171450</xdr:rowOff>
    </xdr:to>
    <xdr:graphicFrame macro="">
      <xdr:nvGraphicFramePr>
        <xdr:cNvPr id="2" name="4 Gráfico">
          <a:extLst>
            <a:ext uri="{FF2B5EF4-FFF2-40B4-BE49-F238E27FC236}">
              <a16:creationId xmlns:a16="http://schemas.microsoft.com/office/drawing/2014/main" id="{D8CDE764-474B-436E-9874-6263C09168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0.15174</cdr:x>
      <cdr:y>0.075</cdr:y>
    </cdr:from>
    <cdr:to>
      <cdr:x>0.88566</cdr:x>
      <cdr:y>0.20993</cdr:y>
    </cdr:to>
    <cdr:sp macro="" textlink="">
      <cdr:nvSpPr>
        <cdr:cNvPr id="2" name="1 CuadroTexto"/>
        <cdr:cNvSpPr txBox="1"/>
      </cdr:nvSpPr>
      <cdr:spPr>
        <a:xfrm xmlns:a="http://schemas.openxmlformats.org/drawingml/2006/main">
          <a:off x="1104898" y="342900"/>
          <a:ext cx="5334001"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Distribución absoluta de los estudiantes becados</a:t>
          </a:r>
          <a:endParaRPr lang="es-CR" sz="1800">
            <a:effectLst/>
            <a:latin typeface="Times New Roman" pitchFamily="18" charset="0"/>
            <a:cs typeface="Times New Roman" pitchFamily="18" charset="0"/>
          </a:endParaRPr>
        </a:p>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de la U.C.R., según miembros del grupo familiar. I ciclo</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0.26713</cdr:x>
      <cdr:y>0.02971</cdr:y>
    </cdr:from>
    <cdr:to>
      <cdr:x>0.83569</cdr:x>
      <cdr:y>0.12321</cdr:y>
    </cdr:to>
    <cdr:sp macro="" textlink="">
      <cdr:nvSpPr>
        <cdr:cNvPr id="3" name="2 CuadroTexto"/>
        <cdr:cNvSpPr txBox="1"/>
      </cdr:nvSpPr>
      <cdr:spPr>
        <a:xfrm xmlns:a="http://schemas.openxmlformats.org/drawingml/2006/main">
          <a:off x="2036040" y="166686"/>
          <a:ext cx="4329121" cy="5259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Panorama Cuantitativo</a:t>
          </a:r>
          <a:r>
            <a:rPr lang="es-CR" sz="1800" baseline="0">
              <a:latin typeface="Times New Roman" pitchFamily="18" charset="0"/>
              <a:cs typeface="Times New Roman" pitchFamily="18" charset="0"/>
            </a:rPr>
            <a:t> Universitario 2020</a:t>
          </a:r>
          <a:endParaRPr lang="es-CR" sz="1800">
            <a:latin typeface="Times New Roman" pitchFamily="18" charset="0"/>
            <a:cs typeface="Times New Roman" pitchFamily="18" charset="0"/>
          </a:endParaRPr>
        </a:p>
      </cdr:txBody>
    </cdr:sp>
  </cdr:relSizeAnchor>
  <cdr:relSizeAnchor xmlns:cdr="http://schemas.openxmlformats.org/drawingml/2006/chartDrawing">
    <cdr:from>
      <cdr:x>0.01444</cdr:x>
      <cdr:y>0.01667</cdr:y>
    </cdr:from>
    <cdr:to>
      <cdr:x>0.19029</cdr:x>
      <cdr:y>0.09792</cdr:y>
    </cdr:to>
    <cdr:sp macro="" textlink="">
      <cdr:nvSpPr>
        <cdr:cNvPr id="4" name="3 CuadroTexto"/>
        <cdr:cNvSpPr txBox="1"/>
      </cdr:nvSpPr>
      <cdr:spPr>
        <a:xfrm xmlns:a="http://schemas.openxmlformats.org/drawingml/2006/main">
          <a:off x="104775" y="76200"/>
          <a:ext cx="12763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600">
              <a:latin typeface="Times New Roman" pitchFamily="18" charset="0"/>
              <a:cs typeface="Times New Roman" pitchFamily="18" charset="0"/>
            </a:rPr>
            <a:t>Gráfcio VE6</a:t>
          </a:r>
        </a:p>
      </cdr:txBody>
    </cdr:sp>
  </cdr:relSizeAnchor>
  <cdr:relSizeAnchor xmlns:cdr="http://schemas.openxmlformats.org/drawingml/2006/chartDrawing">
    <cdr:from>
      <cdr:x>0.01584</cdr:x>
      <cdr:y>0.94388</cdr:y>
    </cdr:from>
    <cdr:to>
      <cdr:x>0.20506</cdr:x>
      <cdr:y>0.97952</cdr:y>
    </cdr:to>
    <cdr:sp macro="" textlink="">
      <cdr:nvSpPr>
        <cdr:cNvPr id="5" name="4 CuadroTexto"/>
        <cdr:cNvSpPr txBox="1"/>
      </cdr:nvSpPr>
      <cdr:spPr>
        <a:xfrm xmlns:a="http://schemas.openxmlformats.org/drawingml/2006/main">
          <a:off x="119192" y="5286375"/>
          <a:ext cx="1423858" cy="1996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 Cuadro VE10</a:t>
          </a:r>
          <a:r>
            <a:rPr lang="es-CR" sz="800" baseline="0">
              <a:latin typeface="Times New Roman" pitchFamily="18" charset="0"/>
              <a:cs typeface="Times New Roman" pitchFamily="18" charset="0"/>
            </a:rPr>
            <a:t> </a:t>
          </a:r>
          <a:r>
            <a:rPr lang="es-CR" sz="800">
              <a:latin typeface="Times New Roman" pitchFamily="18" charset="0"/>
              <a:cs typeface="Times New Roman" pitchFamily="18" charset="0"/>
            </a:rPr>
            <a:t>y VE11</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400050</xdr:colOff>
      <xdr:row>6</xdr:row>
      <xdr:rowOff>12700</xdr:rowOff>
    </xdr:from>
    <xdr:to>
      <xdr:col>0</xdr:col>
      <xdr:colOff>1085850</xdr:colOff>
      <xdr:row>10</xdr:row>
      <xdr:rowOff>19050</xdr:rowOff>
    </xdr:to>
    <xdr:sp macro="" textlink="">
      <xdr:nvSpPr>
        <xdr:cNvPr id="2" name="Line 2">
          <a:extLst>
            <a:ext uri="{FF2B5EF4-FFF2-40B4-BE49-F238E27FC236}">
              <a16:creationId xmlns:a16="http://schemas.microsoft.com/office/drawing/2014/main" id="{B1F8BDE6-78FE-4A57-BB98-9B8C5AEB5225}"/>
            </a:ext>
          </a:extLst>
        </xdr:cNvPr>
        <xdr:cNvSpPr>
          <a:spLocks noChangeShapeType="1"/>
        </xdr:cNvSpPr>
      </xdr:nvSpPr>
      <xdr:spPr bwMode="auto">
        <a:xfrm>
          <a:off x="400050" y="679450"/>
          <a:ext cx="685800"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400050</xdr:colOff>
      <xdr:row>6</xdr:row>
      <xdr:rowOff>12700</xdr:rowOff>
    </xdr:from>
    <xdr:to>
      <xdr:col>0</xdr:col>
      <xdr:colOff>1085850</xdr:colOff>
      <xdr:row>10</xdr:row>
      <xdr:rowOff>31750</xdr:rowOff>
    </xdr:to>
    <xdr:sp macro="" textlink="">
      <xdr:nvSpPr>
        <xdr:cNvPr id="3" name="Line 2">
          <a:extLst>
            <a:ext uri="{FF2B5EF4-FFF2-40B4-BE49-F238E27FC236}">
              <a16:creationId xmlns:a16="http://schemas.microsoft.com/office/drawing/2014/main" id="{0EE0447F-71F8-45AB-B379-5768E31A34F3}"/>
            </a:ext>
          </a:extLst>
        </xdr:cNvPr>
        <xdr:cNvSpPr>
          <a:spLocks noChangeShapeType="1"/>
        </xdr:cNvSpPr>
      </xdr:nvSpPr>
      <xdr:spPr bwMode="auto">
        <a:xfrm>
          <a:off x="400050" y="679450"/>
          <a:ext cx="685800" cy="641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425450</xdr:colOff>
      <xdr:row>5</xdr:row>
      <xdr:rowOff>25400</xdr:rowOff>
    </xdr:from>
    <xdr:to>
      <xdr:col>0</xdr:col>
      <xdr:colOff>1009650</xdr:colOff>
      <xdr:row>9</xdr:row>
      <xdr:rowOff>25400</xdr:rowOff>
    </xdr:to>
    <xdr:sp macro="" textlink="">
      <xdr:nvSpPr>
        <xdr:cNvPr id="2" name="Line 2">
          <a:extLst>
            <a:ext uri="{FF2B5EF4-FFF2-40B4-BE49-F238E27FC236}">
              <a16:creationId xmlns:a16="http://schemas.microsoft.com/office/drawing/2014/main" id="{A0432CFF-6741-4693-9A0C-862E1397D8A2}"/>
            </a:ext>
          </a:extLst>
        </xdr:cNvPr>
        <xdr:cNvSpPr>
          <a:spLocks noChangeShapeType="1"/>
        </xdr:cNvSpPr>
      </xdr:nvSpPr>
      <xdr:spPr bwMode="auto">
        <a:xfrm>
          <a:off x="425450" y="742950"/>
          <a:ext cx="584200" cy="692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6350</xdr:colOff>
      <xdr:row>29</xdr:row>
      <xdr:rowOff>107950</xdr:rowOff>
    </xdr:to>
    <xdr:graphicFrame macro="">
      <xdr:nvGraphicFramePr>
        <xdr:cNvPr id="2" name="Gráfico 1">
          <a:extLst>
            <a:ext uri="{FF2B5EF4-FFF2-40B4-BE49-F238E27FC236}">
              <a16:creationId xmlns:a16="http://schemas.microsoft.com/office/drawing/2014/main" id="{C5700ACD-D4E0-4961-8474-E2856B3D91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0.13321</cdr:x>
      <cdr:y>0.08095</cdr:y>
    </cdr:from>
    <cdr:to>
      <cdr:x>0.93702</cdr:x>
      <cdr:y>0.21274</cdr:y>
    </cdr:to>
    <cdr:sp macro="" textlink="">
      <cdr:nvSpPr>
        <cdr:cNvPr id="2" name="CuadroTexto 1"/>
        <cdr:cNvSpPr txBox="1"/>
      </cdr:nvSpPr>
      <cdr:spPr>
        <a:xfrm xmlns:a="http://schemas.openxmlformats.org/drawingml/2006/main">
          <a:off x="933450" y="379367"/>
          <a:ext cx="5632450" cy="617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anose="02020603050405020304" pitchFamily="18" charset="0"/>
              <a:ea typeface="+mn-ea"/>
              <a:cs typeface="Times New Roman" panose="02020603050405020304" pitchFamily="18" charset="0"/>
            </a:rPr>
            <a:t>Distribución absoluta de los estudiantes físicos de primer ingreso con beca de asistencia socioeconómica, según Sede.  I ciclo</a:t>
          </a:r>
          <a:endParaRPr lang="es-CR" sz="1600">
            <a:effectLst/>
            <a:latin typeface="Times New Roman" panose="02020603050405020304" pitchFamily="18" charset="0"/>
            <a:cs typeface="Times New Roman" panose="02020603050405020304" pitchFamily="18" charset="0"/>
          </a:endParaRPr>
        </a:p>
        <a:p xmlns:a="http://schemas.openxmlformats.org/drawingml/2006/main">
          <a:endParaRPr lang="es-CR" sz="1100"/>
        </a:p>
      </cdr:txBody>
    </cdr:sp>
  </cdr:relSizeAnchor>
  <cdr:relSizeAnchor xmlns:cdr="http://schemas.openxmlformats.org/drawingml/2006/chartDrawing">
    <cdr:from>
      <cdr:x>0.00816</cdr:x>
      <cdr:y>0.93902</cdr:y>
    </cdr:from>
    <cdr:to>
      <cdr:x>0.17127</cdr:x>
      <cdr:y>0.98374</cdr:y>
    </cdr:to>
    <cdr:sp macro="" textlink="">
      <cdr:nvSpPr>
        <cdr:cNvPr id="4" name="CuadroTexto 3"/>
        <cdr:cNvSpPr txBox="1"/>
      </cdr:nvSpPr>
      <cdr:spPr>
        <a:xfrm xmlns:a="http://schemas.openxmlformats.org/drawingml/2006/main">
          <a:off x="57150" y="4400550"/>
          <a:ext cx="1143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R" sz="800">
              <a:effectLst/>
              <a:latin typeface="Times New Roman" panose="02020603050405020304" pitchFamily="18" charset="0"/>
              <a:ea typeface="+mn-ea"/>
              <a:cs typeface="Times New Roman" panose="02020603050405020304" pitchFamily="18" charset="0"/>
            </a:rPr>
            <a:t>Fuente: Cuadro VE14</a:t>
          </a:r>
          <a:endParaRPr lang="es-CR" sz="800">
            <a:effectLst/>
            <a:latin typeface="Times New Roman" panose="02020603050405020304" pitchFamily="18" charset="0"/>
            <a:cs typeface="Times New Roman" panose="02020603050405020304" pitchFamily="18" charset="0"/>
          </a:endParaRPr>
        </a:p>
        <a:p xmlns:a="http://schemas.openxmlformats.org/drawingml/2006/main">
          <a:pPr>
            <a:lnSpc>
              <a:spcPts val="1200"/>
            </a:lnSpc>
          </a:pPr>
          <a:endParaRPr lang="es-CR" sz="1100"/>
        </a:p>
      </cdr:txBody>
    </cdr:sp>
  </cdr:relSizeAnchor>
  <cdr:relSizeAnchor xmlns:cdr="http://schemas.openxmlformats.org/drawingml/2006/chartDrawing">
    <cdr:from>
      <cdr:x>0</cdr:x>
      <cdr:y>0.00694</cdr:y>
    </cdr:from>
    <cdr:to>
      <cdr:x>0.19897</cdr:x>
      <cdr:y>0.0774</cdr:y>
    </cdr:to>
    <cdr:sp macro="" textlink="">
      <cdr:nvSpPr>
        <cdr:cNvPr id="5" name="CuadroTexto 4"/>
        <cdr:cNvSpPr txBox="1"/>
      </cdr:nvSpPr>
      <cdr:spPr>
        <a:xfrm xmlns:a="http://schemas.openxmlformats.org/drawingml/2006/main">
          <a:off x="0" y="37790"/>
          <a:ext cx="1365767" cy="3838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R" sz="1600">
              <a:latin typeface="Times New Roman" panose="02020603050405020304" pitchFamily="18" charset="0"/>
              <a:cs typeface="Times New Roman" panose="02020603050405020304" pitchFamily="18" charset="0"/>
            </a:rPr>
            <a:t>Gráfico VE7</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323850</xdr:colOff>
      <xdr:row>32</xdr:row>
      <xdr:rowOff>50800</xdr:rowOff>
    </xdr:to>
    <xdr:graphicFrame macro="">
      <xdr:nvGraphicFramePr>
        <xdr:cNvPr id="2" name="3 Gráfico">
          <a:extLst>
            <a:ext uri="{FF2B5EF4-FFF2-40B4-BE49-F238E27FC236}">
              <a16:creationId xmlns:a16="http://schemas.microsoft.com/office/drawing/2014/main" id="{6954BE9B-B00B-4103-9735-CD62A3CAA2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0.02558</cdr:x>
      <cdr:y>0.02429</cdr:y>
    </cdr:from>
    <cdr:to>
      <cdr:x>0.1987</cdr:x>
      <cdr:y>0.08</cdr:y>
    </cdr:to>
    <cdr:sp macro="" textlink="">
      <cdr:nvSpPr>
        <cdr:cNvPr id="2" name="1 CuadroTexto"/>
        <cdr:cNvSpPr txBox="1"/>
      </cdr:nvSpPr>
      <cdr:spPr>
        <a:xfrm xmlns:a="http://schemas.openxmlformats.org/drawingml/2006/main">
          <a:off x="183702" y="150159"/>
          <a:ext cx="1245048" cy="3459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R" sz="1600">
              <a:effectLst/>
              <a:latin typeface="Times New Roman" pitchFamily="18" charset="0"/>
              <a:ea typeface="+mn-ea"/>
              <a:cs typeface="Times New Roman" pitchFamily="18" charset="0"/>
            </a:rPr>
            <a:t>Gráfico VE8</a:t>
          </a:r>
          <a:endParaRPr lang="es-CR" sz="1600">
            <a:effectLst/>
            <a:latin typeface="Times New Roman" pitchFamily="18" charset="0"/>
            <a:cs typeface="Times New Roman" pitchFamily="18" charset="0"/>
          </a:endParaRPr>
        </a:p>
        <a:p xmlns:a="http://schemas.openxmlformats.org/drawingml/2006/main">
          <a:endParaRPr lang="es-CR" sz="1600">
            <a:latin typeface="Times New Roman" pitchFamily="18" charset="0"/>
            <a:cs typeface="Times New Roman" pitchFamily="18" charset="0"/>
          </a:endParaRPr>
        </a:p>
      </cdr:txBody>
    </cdr:sp>
  </cdr:relSizeAnchor>
  <cdr:relSizeAnchor xmlns:cdr="http://schemas.openxmlformats.org/drawingml/2006/chartDrawing">
    <cdr:from>
      <cdr:x>0.17134</cdr:x>
      <cdr:y>0.06638</cdr:y>
    </cdr:from>
    <cdr:to>
      <cdr:x>0.9554</cdr:x>
      <cdr:y>0.17709</cdr:y>
    </cdr:to>
    <cdr:sp macro="" textlink="">
      <cdr:nvSpPr>
        <cdr:cNvPr id="3" name="2 CuadroTexto"/>
        <cdr:cNvSpPr txBox="1"/>
      </cdr:nvSpPr>
      <cdr:spPr>
        <a:xfrm xmlns:a="http://schemas.openxmlformats.org/drawingml/2006/main">
          <a:off x="1228725" y="399594"/>
          <a:ext cx="5629275" cy="6649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Distribución absoluta de los estudiantes físicos con beca permanente </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y vigente de asistencia socioeconómica, según Sede.  I ciclo.</a:t>
          </a:r>
          <a:endParaRPr lang="es-CR" sz="1600"/>
        </a:p>
      </cdr:txBody>
    </cdr:sp>
  </cdr:relSizeAnchor>
  <cdr:relSizeAnchor xmlns:cdr="http://schemas.openxmlformats.org/drawingml/2006/chartDrawing">
    <cdr:from>
      <cdr:x>0.2714</cdr:x>
      <cdr:y>0.02295</cdr:y>
    </cdr:from>
    <cdr:to>
      <cdr:x>0.8232</cdr:x>
      <cdr:y>0.07719</cdr:y>
    </cdr:to>
    <cdr:sp macro="" textlink="">
      <cdr:nvSpPr>
        <cdr:cNvPr id="4" name="3 CuadroTexto"/>
        <cdr:cNvSpPr txBox="1"/>
      </cdr:nvSpPr>
      <cdr:spPr>
        <a:xfrm xmlns:a="http://schemas.openxmlformats.org/drawingml/2006/main">
          <a:off x="1950930" y="141886"/>
          <a:ext cx="3973620" cy="3368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effectLst/>
              <a:latin typeface="Times New Roman" pitchFamily="18" charset="0"/>
              <a:ea typeface="+mn-ea"/>
              <a:cs typeface="Times New Roman" pitchFamily="18" charset="0"/>
            </a:rPr>
            <a:t>Panorama Cuantitativo Universitario 2020</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0.0117</cdr:x>
      <cdr:y>0.95773</cdr:y>
    </cdr:from>
    <cdr:to>
      <cdr:x>0.18892</cdr:x>
      <cdr:y>0.98921</cdr:y>
    </cdr:to>
    <cdr:sp macro="" textlink="">
      <cdr:nvSpPr>
        <cdr:cNvPr id="5" name="4 CuadroTexto"/>
        <cdr:cNvSpPr txBox="1"/>
      </cdr:nvSpPr>
      <cdr:spPr>
        <a:xfrm xmlns:a="http://schemas.openxmlformats.org/drawingml/2006/main">
          <a:off x="85751" y="4343399"/>
          <a:ext cx="1276324" cy="1415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700">
              <a:latin typeface="Times New Roman" pitchFamily="18" charset="0"/>
              <a:cs typeface="Times New Roman" pitchFamily="18" charset="0"/>
            </a:rPr>
            <a:t>Fuente: Cuadro VE15 y VE16</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298450</xdr:colOff>
      <xdr:row>32</xdr:row>
      <xdr:rowOff>6350</xdr:rowOff>
    </xdr:to>
    <xdr:graphicFrame macro="">
      <xdr:nvGraphicFramePr>
        <xdr:cNvPr id="2" name="3 Gráfico">
          <a:extLst>
            <a:ext uri="{FF2B5EF4-FFF2-40B4-BE49-F238E27FC236}">
              <a16:creationId xmlns:a16="http://schemas.microsoft.com/office/drawing/2014/main" id="{4ADEB247-931C-4B36-86E5-B591EB0F8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600075</xdr:colOff>
      <xdr:row>4</xdr:row>
      <xdr:rowOff>161925</xdr:rowOff>
    </xdr:from>
    <xdr:to>
      <xdr:col>0</xdr:col>
      <xdr:colOff>1200150</xdr:colOff>
      <xdr:row>8</xdr:row>
      <xdr:rowOff>161925</xdr:rowOff>
    </xdr:to>
    <xdr:sp macro="" textlink="">
      <xdr:nvSpPr>
        <xdr:cNvPr id="2" name="Line 2">
          <a:extLst>
            <a:ext uri="{FF2B5EF4-FFF2-40B4-BE49-F238E27FC236}">
              <a16:creationId xmlns:a16="http://schemas.microsoft.com/office/drawing/2014/main" id="{35A4B35A-6EF5-4EA2-82C0-123C0989A49F}"/>
            </a:ext>
          </a:extLst>
        </xdr:cNvPr>
        <xdr:cNvSpPr>
          <a:spLocks noChangeShapeType="1"/>
        </xdr:cNvSpPr>
      </xdr:nvSpPr>
      <xdr:spPr bwMode="auto">
        <a:xfrm>
          <a:off x="600075" y="752475"/>
          <a:ext cx="600075" cy="641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c:userShapes xmlns:c="http://schemas.openxmlformats.org/drawingml/2006/chart">
  <cdr:relSizeAnchor xmlns:cdr="http://schemas.openxmlformats.org/drawingml/2006/chartDrawing">
    <cdr:from>
      <cdr:x>0.0176</cdr:x>
      <cdr:y>0.01638</cdr:y>
    </cdr:from>
    <cdr:to>
      <cdr:x>0.19071</cdr:x>
      <cdr:y>0.07258</cdr:y>
    </cdr:to>
    <cdr:sp macro="" textlink="">
      <cdr:nvSpPr>
        <cdr:cNvPr id="2" name="1 CuadroTexto"/>
        <cdr:cNvSpPr txBox="1"/>
      </cdr:nvSpPr>
      <cdr:spPr>
        <a:xfrm xmlns:a="http://schemas.openxmlformats.org/drawingml/2006/main">
          <a:off x="126074" y="98596"/>
          <a:ext cx="1241743" cy="3368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R" sz="1600">
              <a:effectLst/>
              <a:latin typeface="Times New Roman" pitchFamily="18" charset="0"/>
              <a:ea typeface="+mn-ea"/>
              <a:cs typeface="Times New Roman" pitchFamily="18" charset="0"/>
            </a:rPr>
            <a:t>Gráfico VE9</a:t>
          </a:r>
          <a:endParaRPr lang="es-CR" sz="1600">
            <a:effectLst/>
            <a:latin typeface="Times New Roman" pitchFamily="18" charset="0"/>
            <a:cs typeface="Times New Roman" pitchFamily="18" charset="0"/>
          </a:endParaRPr>
        </a:p>
        <a:p xmlns:a="http://schemas.openxmlformats.org/drawingml/2006/main">
          <a:endParaRPr lang="es-CR" sz="1600">
            <a:latin typeface="Times New Roman" pitchFamily="18" charset="0"/>
            <a:cs typeface="Times New Roman" pitchFamily="18" charset="0"/>
          </a:endParaRPr>
        </a:p>
      </cdr:txBody>
    </cdr:sp>
  </cdr:relSizeAnchor>
  <cdr:relSizeAnchor xmlns:cdr="http://schemas.openxmlformats.org/drawingml/2006/chartDrawing">
    <cdr:from>
      <cdr:x>0.14037</cdr:x>
      <cdr:y>0.06395</cdr:y>
    </cdr:from>
    <cdr:to>
      <cdr:x>0.97906</cdr:x>
      <cdr:y>0.17589</cdr:y>
    </cdr:to>
    <cdr:sp macro="" textlink="">
      <cdr:nvSpPr>
        <cdr:cNvPr id="3" name="2 CuadroTexto"/>
        <cdr:cNvSpPr txBox="1"/>
      </cdr:nvSpPr>
      <cdr:spPr>
        <a:xfrm xmlns:a="http://schemas.openxmlformats.org/drawingml/2006/main">
          <a:off x="1000125" y="380544"/>
          <a:ext cx="6019799" cy="6649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Distribución absoluta de los estudiantes físicos con beca permanente </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y vigente de asistencia socioeconómica o estímulo, según Sede.  I ciclo.</a:t>
          </a:r>
          <a:endParaRPr lang="es-CR" sz="1600"/>
        </a:p>
      </cdr:txBody>
    </cdr:sp>
  </cdr:relSizeAnchor>
  <cdr:relSizeAnchor xmlns:cdr="http://schemas.openxmlformats.org/drawingml/2006/chartDrawing">
    <cdr:from>
      <cdr:x>0.27032</cdr:x>
      <cdr:y>0.01662</cdr:y>
    </cdr:from>
    <cdr:to>
      <cdr:x>0.82262</cdr:x>
      <cdr:y>0.07135</cdr:y>
    </cdr:to>
    <cdr:sp macro="" textlink="">
      <cdr:nvSpPr>
        <cdr:cNvPr id="4" name="3 CuadroTexto"/>
        <cdr:cNvSpPr txBox="1"/>
      </cdr:nvSpPr>
      <cdr:spPr>
        <a:xfrm xmlns:a="http://schemas.openxmlformats.org/drawingml/2006/main">
          <a:off x="1936250" y="100054"/>
          <a:ext cx="3963034" cy="3280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effectLst/>
              <a:latin typeface="Times New Roman" pitchFamily="18" charset="0"/>
              <a:ea typeface="+mn-ea"/>
              <a:cs typeface="Times New Roman" pitchFamily="18" charset="0"/>
            </a:rPr>
            <a:t>Panorama Cuantitativo Universitario 2020</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0.01218</cdr:x>
      <cdr:y>0.95798</cdr:y>
    </cdr:from>
    <cdr:to>
      <cdr:x>0.19064</cdr:x>
      <cdr:y>0.98921</cdr:y>
    </cdr:to>
    <cdr:sp macro="" textlink="">
      <cdr:nvSpPr>
        <cdr:cNvPr id="5" name="4 CuadroTexto"/>
        <cdr:cNvSpPr txBox="1"/>
      </cdr:nvSpPr>
      <cdr:spPr>
        <a:xfrm xmlns:a="http://schemas.openxmlformats.org/drawingml/2006/main">
          <a:off x="85751" y="4343399"/>
          <a:ext cx="1276324" cy="1415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700">
              <a:latin typeface="Times New Roman" pitchFamily="18" charset="0"/>
              <a:cs typeface="Times New Roman" pitchFamily="18" charset="0"/>
            </a:rPr>
            <a:t>Fuente: Cuadro VE17 y VE18</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711200</xdr:colOff>
      <xdr:row>27</xdr:row>
      <xdr:rowOff>57150</xdr:rowOff>
    </xdr:to>
    <xdr:graphicFrame macro="">
      <xdr:nvGraphicFramePr>
        <xdr:cNvPr id="2" name="2 Gráfico">
          <a:extLst>
            <a:ext uri="{FF2B5EF4-FFF2-40B4-BE49-F238E27FC236}">
              <a16:creationId xmlns:a16="http://schemas.microsoft.com/office/drawing/2014/main" id="{8EF8E748-C830-4198-8F3E-94962A4E79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0.16758</cdr:x>
      <cdr:y>0.0847</cdr:y>
    </cdr:from>
    <cdr:to>
      <cdr:x>0.96389</cdr:x>
      <cdr:y>0.23118</cdr:y>
    </cdr:to>
    <cdr:sp macro="" textlink="">
      <cdr:nvSpPr>
        <cdr:cNvPr id="2" name="1 CuadroTexto"/>
        <cdr:cNvSpPr txBox="1"/>
      </cdr:nvSpPr>
      <cdr:spPr>
        <a:xfrm xmlns:a="http://schemas.openxmlformats.org/drawingml/2006/main">
          <a:off x="1143000" y="419877"/>
          <a:ext cx="5419725" cy="723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los participantes</a:t>
          </a:r>
          <a:r>
            <a:rPr lang="es-CR" sz="1800" baseline="0">
              <a:latin typeface="Times New Roman" pitchFamily="18" charset="0"/>
              <a:cs typeface="Times New Roman" pitchFamily="18" charset="0"/>
            </a:rPr>
            <a:t>  en los</a:t>
          </a:r>
        </a:p>
        <a:p xmlns:a="http://schemas.openxmlformats.org/drawingml/2006/main">
          <a:pPr algn="ctr">
            <a:lnSpc>
              <a:spcPts val="1800"/>
            </a:lnSpc>
          </a:pPr>
          <a:r>
            <a:rPr lang="es-CR" sz="1800" baseline="0">
              <a:latin typeface="Times New Roman" pitchFamily="18" charset="0"/>
              <a:cs typeface="Times New Roman" pitchFamily="18" charset="0"/>
            </a:rPr>
            <a:t> Programas Deportivos y Recreativos, </a:t>
          </a:r>
          <a:r>
            <a:rPr lang="es-CR" sz="1800">
              <a:latin typeface="Times New Roman" pitchFamily="18" charset="0"/>
              <a:cs typeface="Times New Roman" pitchFamily="18" charset="0"/>
            </a:rPr>
            <a:t>según actividad. </a:t>
          </a:r>
        </a:p>
      </cdr:txBody>
    </cdr:sp>
  </cdr:relSizeAnchor>
  <cdr:relSizeAnchor xmlns:cdr="http://schemas.openxmlformats.org/drawingml/2006/chartDrawing">
    <cdr:from>
      <cdr:x>0.68909</cdr:x>
      <cdr:y>0.52123</cdr:y>
    </cdr:from>
    <cdr:to>
      <cdr:x>0.79124</cdr:x>
      <cdr:y>0.56654</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0.02222</cdr:x>
      <cdr:y>0.94209</cdr:y>
    </cdr:from>
    <cdr:to>
      <cdr:x>0.22633</cdr:x>
      <cdr:y>0.98519</cdr:y>
    </cdr:to>
    <cdr:sp macro="" textlink="">
      <cdr:nvSpPr>
        <cdr:cNvPr id="4" name="3 CuadroTexto"/>
        <cdr:cNvSpPr txBox="1"/>
      </cdr:nvSpPr>
      <cdr:spPr>
        <a:xfrm xmlns:a="http://schemas.openxmlformats.org/drawingml/2006/main">
          <a:off x="153028" y="4185786"/>
          <a:ext cx="1390022" cy="214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a:t>
          </a:r>
          <a:r>
            <a:rPr lang="es-CR" sz="800" baseline="0">
              <a:latin typeface="Times New Roman" pitchFamily="18" charset="0"/>
              <a:cs typeface="Times New Roman" pitchFamily="18" charset="0"/>
            </a:rPr>
            <a:t> Cuadro VE26</a:t>
          </a:r>
          <a:endParaRPr lang="es-CR" sz="800">
            <a:latin typeface="Times New Roman" pitchFamily="18" charset="0"/>
            <a:cs typeface="Times New Roman" pitchFamily="18" charset="0"/>
          </a:endParaRPr>
        </a:p>
      </cdr:txBody>
    </cdr:sp>
  </cdr:relSizeAnchor>
  <cdr:relSizeAnchor xmlns:cdr="http://schemas.openxmlformats.org/drawingml/2006/chartDrawing">
    <cdr:from>
      <cdr:x>0.0094</cdr:x>
      <cdr:y>0.02314</cdr:y>
    </cdr:from>
    <cdr:to>
      <cdr:x>0.22427</cdr:x>
      <cdr:y>0.08759</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VE10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841375</xdr:colOff>
      <xdr:row>5</xdr:row>
      <xdr:rowOff>0</xdr:rowOff>
    </xdr:from>
    <xdr:to>
      <xdr:col>0</xdr:col>
      <xdr:colOff>1346200</xdr:colOff>
      <xdr:row>8</xdr:row>
      <xdr:rowOff>171450</xdr:rowOff>
    </xdr:to>
    <xdr:sp macro="" textlink="">
      <xdr:nvSpPr>
        <xdr:cNvPr id="2" name="Line 2">
          <a:extLst>
            <a:ext uri="{FF2B5EF4-FFF2-40B4-BE49-F238E27FC236}">
              <a16:creationId xmlns:a16="http://schemas.microsoft.com/office/drawing/2014/main" id="{E3A5DED7-1500-49AD-A761-F93377FFF2A8}"/>
            </a:ext>
          </a:extLst>
        </xdr:cNvPr>
        <xdr:cNvSpPr>
          <a:spLocks noChangeShapeType="1"/>
        </xdr:cNvSpPr>
      </xdr:nvSpPr>
      <xdr:spPr bwMode="auto">
        <a:xfrm>
          <a:off x="841375" y="825500"/>
          <a:ext cx="504825" cy="704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298450</xdr:colOff>
      <xdr:row>31</xdr:row>
      <xdr:rowOff>114300</xdr:rowOff>
    </xdr:to>
    <xdr:graphicFrame macro="">
      <xdr:nvGraphicFramePr>
        <xdr:cNvPr id="2" name="3 Gráfico">
          <a:extLst>
            <a:ext uri="{FF2B5EF4-FFF2-40B4-BE49-F238E27FC236}">
              <a16:creationId xmlns:a16="http://schemas.microsoft.com/office/drawing/2014/main" id="{2613A803-722F-4495-A120-31D4AD7052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0.02533</cdr:x>
      <cdr:y>0.02454</cdr:y>
    </cdr:from>
    <cdr:to>
      <cdr:x>0.19746</cdr:x>
      <cdr:y>0.08049</cdr:y>
    </cdr:to>
    <cdr:sp macro="" textlink="">
      <cdr:nvSpPr>
        <cdr:cNvPr id="2" name="1 CuadroTexto"/>
        <cdr:cNvSpPr txBox="1"/>
      </cdr:nvSpPr>
      <cdr:spPr>
        <a:xfrm xmlns:a="http://schemas.openxmlformats.org/drawingml/2006/main">
          <a:off x="183702" y="150159"/>
          <a:ext cx="1245048" cy="3459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R" sz="1600">
              <a:effectLst/>
              <a:latin typeface="Times New Roman" pitchFamily="18" charset="0"/>
              <a:ea typeface="+mn-ea"/>
              <a:cs typeface="Times New Roman" pitchFamily="18" charset="0"/>
            </a:rPr>
            <a:t>Gráfico VE</a:t>
          </a:r>
          <a:r>
            <a:rPr lang="es-CR" sz="1600" baseline="0">
              <a:effectLst/>
              <a:latin typeface="Times New Roman" pitchFamily="18" charset="0"/>
              <a:ea typeface="+mn-ea"/>
              <a:cs typeface="Times New Roman" pitchFamily="18" charset="0"/>
            </a:rPr>
            <a:t>2</a:t>
          </a:r>
          <a:endParaRPr lang="es-CR" sz="1600">
            <a:effectLst/>
            <a:latin typeface="Times New Roman" pitchFamily="18" charset="0"/>
            <a:cs typeface="Times New Roman" pitchFamily="18" charset="0"/>
          </a:endParaRPr>
        </a:p>
        <a:p xmlns:a="http://schemas.openxmlformats.org/drawingml/2006/main">
          <a:endParaRPr lang="es-CR" sz="1600">
            <a:latin typeface="Times New Roman" pitchFamily="18" charset="0"/>
            <a:cs typeface="Times New Roman" pitchFamily="18" charset="0"/>
          </a:endParaRPr>
        </a:p>
      </cdr:txBody>
    </cdr:sp>
  </cdr:relSizeAnchor>
  <cdr:relSizeAnchor xmlns:cdr="http://schemas.openxmlformats.org/drawingml/2006/chartDrawing">
    <cdr:from>
      <cdr:x>0.2349</cdr:x>
      <cdr:y>0.06662</cdr:y>
    </cdr:from>
    <cdr:to>
      <cdr:x>0.88574</cdr:x>
      <cdr:y>0.19811</cdr:y>
    </cdr:to>
    <cdr:sp macro="" textlink="">
      <cdr:nvSpPr>
        <cdr:cNvPr id="3" name="2 CuadroTexto"/>
        <cdr:cNvSpPr txBox="1"/>
      </cdr:nvSpPr>
      <cdr:spPr>
        <a:xfrm xmlns:a="http://schemas.openxmlformats.org/drawingml/2006/main">
          <a:off x="1840653" y="358734"/>
          <a:ext cx="5099897" cy="7080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CR" sz="1800" b="0" i="0" baseline="0">
              <a:effectLst/>
              <a:latin typeface="Times New Roman" pitchFamily="18" charset="0"/>
              <a:ea typeface="+mn-ea"/>
              <a:cs typeface="Times New Roman" pitchFamily="18" charset="0"/>
            </a:rPr>
            <a:t>Distribución absoluta de los estudiantes becados</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800" b="0" i="0" baseline="0">
              <a:effectLst/>
              <a:latin typeface="Times New Roman" pitchFamily="18" charset="0"/>
              <a:ea typeface="+mn-ea"/>
              <a:cs typeface="Times New Roman" pitchFamily="18" charset="0"/>
            </a:rPr>
            <a:t>de la U.C.R., según sexo, por área.</a:t>
          </a:r>
          <a:endParaRPr lang="es-CR" sz="1100"/>
        </a:p>
      </cdr:txBody>
    </cdr:sp>
  </cdr:relSizeAnchor>
  <cdr:relSizeAnchor xmlns:cdr="http://schemas.openxmlformats.org/drawingml/2006/chartDrawing">
    <cdr:from>
      <cdr:x>0.27017</cdr:x>
      <cdr:y>0.02295</cdr:y>
    </cdr:from>
    <cdr:to>
      <cdr:x>0.82394</cdr:x>
      <cdr:y>0.07768</cdr:y>
    </cdr:to>
    <cdr:sp macro="" textlink="">
      <cdr:nvSpPr>
        <cdr:cNvPr id="4" name="3 CuadroTexto"/>
        <cdr:cNvSpPr txBox="1"/>
      </cdr:nvSpPr>
      <cdr:spPr>
        <a:xfrm xmlns:a="http://schemas.openxmlformats.org/drawingml/2006/main">
          <a:off x="1950930" y="141886"/>
          <a:ext cx="3973620" cy="3368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effectLst/>
              <a:latin typeface="Times New Roman" pitchFamily="18" charset="0"/>
              <a:ea typeface="+mn-ea"/>
              <a:cs typeface="Times New Roman" pitchFamily="18" charset="0"/>
            </a:rPr>
            <a:t>Panorama Cuantitativo Universitario 2020</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0.01592</cdr:x>
      <cdr:y>0.92345</cdr:y>
    </cdr:from>
    <cdr:to>
      <cdr:x>0.17831</cdr:x>
      <cdr:y>0.9571</cdr:y>
    </cdr:to>
    <cdr:sp macro="" textlink="">
      <cdr:nvSpPr>
        <cdr:cNvPr id="5" name="4 CuadroTexto"/>
        <cdr:cNvSpPr txBox="1"/>
      </cdr:nvSpPr>
      <cdr:spPr>
        <a:xfrm xmlns:a="http://schemas.openxmlformats.org/drawingml/2006/main">
          <a:off x="114326" y="5705501"/>
          <a:ext cx="1171575" cy="2094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700">
              <a:latin typeface="Times New Roman" pitchFamily="18" charset="0"/>
              <a:cs typeface="Times New Roman" pitchFamily="18" charset="0"/>
            </a:rPr>
            <a:t>Fuente: Cuadro VE2 y VE3</a:t>
          </a:r>
        </a:p>
      </cdr:txBody>
    </cdr:sp>
  </cdr:relSizeAnchor>
  <cdr:relSizeAnchor xmlns:cdr="http://schemas.openxmlformats.org/drawingml/2006/chartDrawing">
    <cdr:from>
      <cdr:x>0.00663</cdr:x>
      <cdr:y>0.95711</cdr:y>
    </cdr:from>
    <cdr:to>
      <cdr:x>0.43054</cdr:x>
      <cdr:y>0.99538</cdr:y>
    </cdr:to>
    <cdr:sp macro="" textlink="">
      <cdr:nvSpPr>
        <cdr:cNvPr id="6" name="5 CuadroTexto"/>
        <cdr:cNvSpPr txBox="1"/>
      </cdr:nvSpPr>
      <cdr:spPr>
        <a:xfrm xmlns:a="http://schemas.openxmlformats.org/drawingml/2006/main">
          <a:off x="47625" y="5915025"/>
          <a:ext cx="3048000" cy="238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800">
              <a:latin typeface="Times New Roman" pitchFamily="18" charset="0"/>
              <a:cs typeface="Times New Roman" pitchFamily="18" charset="0"/>
            </a:rPr>
            <a:t>Nota: Otros contempla al</a:t>
          </a:r>
          <a:r>
            <a:rPr lang="es-ES" sz="800" baseline="0">
              <a:latin typeface="Times New Roman" pitchFamily="18" charset="0"/>
              <a:cs typeface="Times New Roman" pitchFamily="18" charset="0"/>
            </a:rPr>
            <a:t> Recinto de Golfito y a la Sede de Alajuela</a:t>
          </a:r>
          <a:endParaRPr lang="es-ES" sz="800">
            <a:latin typeface="Times New Roman" pitchFamily="18" charset="0"/>
            <a:cs typeface="Times New Roman" pitchFamily="18"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514350</xdr:colOff>
      <xdr:row>4</xdr:row>
      <xdr:rowOff>161925</xdr:rowOff>
    </xdr:from>
    <xdr:to>
      <xdr:col>0</xdr:col>
      <xdr:colOff>1104900</xdr:colOff>
      <xdr:row>8</xdr:row>
      <xdr:rowOff>161925</xdr:rowOff>
    </xdr:to>
    <xdr:sp macro="" textlink="">
      <xdr:nvSpPr>
        <xdr:cNvPr id="2" name="Line 1">
          <a:extLst>
            <a:ext uri="{FF2B5EF4-FFF2-40B4-BE49-F238E27FC236}">
              <a16:creationId xmlns:a16="http://schemas.microsoft.com/office/drawing/2014/main" id="{69217535-4804-4C78-9943-4230F84BD203}"/>
            </a:ext>
          </a:extLst>
        </xdr:cNvPr>
        <xdr:cNvSpPr>
          <a:spLocks noChangeShapeType="1"/>
        </xdr:cNvSpPr>
      </xdr:nvSpPr>
      <xdr:spPr bwMode="auto">
        <a:xfrm>
          <a:off x="514350" y="739775"/>
          <a:ext cx="590550" cy="584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5</xdr:row>
      <xdr:rowOff>19050</xdr:rowOff>
    </xdr:from>
    <xdr:to>
      <xdr:col>0</xdr:col>
      <xdr:colOff>1152525</xdr:colOff>
      <xdr:row>9</xdr:row>
      <xdr:rowOff>19050</xdr:rowOff>
    </xdr:to>
    <xdr:sp macro="" textlink="">
      <xdr:nvSpPr>
        <xdr:cNvPr id="2" name="Line 2">
          <a:extLst>
            <a:ext uri="{FF2B5EF4-FFF2-40B4-BE49-F238E27FC236}">
              <a16:creationId xmlns:a16="http://schemas.microsoft.com/office/drawing/2014/main" id="{B2C1266B-AA5B-4543-9F16-03C38F69E727}"/>
            </a:ext>
          </a:extLst>
        </xdr:cNvPr>
        <xdr:cNvSpPr>
          <a:spLocks noChangeShapeType="1"/>
        </xdr:cNvSpPr>
      </xdr:nvSpPr>
      <xdr:spPr bwMode="auto">
        <a:xfrm>
          <a:off x="685800" y="819150"/>
          <a:ext cx="466725" cy="641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666750</xdr:colOff>
      <xdr:row>4</xdr:row>
      <xdr:rowOff>158750</xdr:rowOff>
    </xdr:from>
    <xdr:to>
      <xdr:col>0</xdr:col>
      <xdr:colOff>1155700</xdr:colOff>
      <xdr:row>8</xdr:row>
      <xdr:rowOff>158750</xdr:rowOff>
    </xdr:to>
    <xdr:sp macro="" textlink="">
      <xdr:nvSpPr>
        <xdr:cNvPr id="3" name="Line 2">
          <a:extLst>
            <a:ext uri="{FF2B5EF4-FFF2-40B4-BE49-F238E27FC236}">
              <a16:creationId xmlns:a16="http://schemas.microsoft.com/office/drawing/2014/main" id="{BC53A05E-9585-4D80-9F08-8E0196F2FC7B}"/>
            </a:ext>
          </a:extLst>
        </xdr:cNvPr>
        <xdr:cNvSpPr>
          <a:spLocks noChangeShapeType="1"/>
        </xdr:cNvSpPr>
      </xdr:nvSpPr>
      <xdr:spPr bwMode="auto">
        <a:xfrm>
          <a:off x="666750" y="793750"/>
          <a:ext cx="488950" cy="641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666750</xdr:colOff>
      <xdr:row>29</xdr:row>
      <xdr:rowOff>152400</xdr:rowOff>
    </xdr:to>
    <xdr:graphicFrame macro="">
      <xdr:nvGraphicFramePr>
        <xdr:cNvPr id="2" name="4 Gráfico">
          <a:extLst>
            <a:ext uri="{FF2B5EF4-FFF2-40B4-BE49-F238E27FC236}">
              <a16:creationId xmlns:a16="http://schemas.microsoft.com/office/drawing/2014/main" id="{38C0451F-EB02-4DED-860A-543BB36D14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1\PANORAMA-20\PANORAMA%202020\PANORAMA%20POR%20SECCION%202020\6-VIDA-ESTU%201\GRAF-PLAZAS-EXEL-20\GVE-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1\PANORAMA-20\PANORAMA%202020\PANORAMA%20POR%20SECCION%202020\6-VIDA-ESTU%201\GRAF-SALUD-20\GVE-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1\PANORAMA-20\PANORAMA%202020\PANORAMA%20POR%20SECCION%202020\6-VIDA-ESTU%201\GRAF-CARACT-ECON-EXEL-20\GV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1\PANORAMA-20\PANORAMA%202020\PANORAMA%20POR%20SECCION%202020\6-VIDA-ESTU%201\GRAF-CARACT-ECON-EXEL-20\GVE-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1\PANORAMA-20\PANORAMA%202020\PANORAMA%20POR%20SECCION%202020\6-VIDA-ESTU%201\GRAF-CARACT-ECON-EXEL-20\GVE-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1\PANORAMA-20\PANORAMA%202020\PANORAMA%20POR%20SECCION%202020\6-VIDA-ESTU%201\GRAF-CARACT-ECON-EXEL-20\GVE-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1\PANORAMA-20\PANORAMA%202020\PANORAMA%20POR%20SECCION%202020\6-VIDA-ESTU%201\GRAF-CARACT-ECON-EXEL-20\GVE-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1\PANORAMA-20\PANORAMA%202020\PANORAMA%20POR%20SECCION%202020\6-VIDA-ESTU%201\GRAF-BECAS-ASIT-EXEL-20\GVE-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1\PANORAMA-20\PANORAMA%202020\PANORAMA%20POR%20SECCION%202020\6-VIDA-ESTU%201\GRAF-BECAS-ASIT-EXEL-20\GVE-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1\PANORAMA-20\PANORAMA%202020\PANORAMA%20POR%20SECCION%202020\6-VIDA-ESTU%201\GRAF-BECAS-ASIT-EXEL-20\GVE-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1"/>
    </sheetNames>
    <sheetDataSet>
      <sheetData sheetId="0">
        <row r="3">
          <cell r="B3" t="str">
            <v xml:space="preserve">Administración </v>
          </cell>
          <cell r="C3" t="str">
            <v xml:space="preserve">Apoyo </v>
          </cell>
          <cell r="D3" t="str">
            <v>Docente</v>
          </cell>
        </row>
        <row r="4">
          <cell r="B4">
            <v>80.02</v>
          </cell>
          <cell r="C4">
            <v>19.68</v>
          </cell>
          <cell r="D4">
            <v>0.3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5"/>
    </sheetNames>
    <sheetDataSet>
      <sheetData sheetId="0">
        <row r="1">
          <cell r="A1" t="str">
            <v>Recreación</v>
          </cell>
          <cell r="B1" t="str">
            <v>Deporte Representación</v>
          </cell>
          <cell r="C1" t="str">
            <v>Actividades Artistísticas</v>
          </cell>
        </row>
        <row r="2">
          <cell r="A2">
            <v>45.02</v>
          </cell>
          <cell r="B2">
            <v>28.49</v>
          </cell>
          <cell r="C2">
            <v>26.49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2"/>
    </sheetNames>
    <sheetDataSet>
      <sheetData sheetId="0">
        <row r="2">
          <cell r="C2" t="str">
            <v>Mujer</v>
          </cell>
          <cell r="D2" t="str">
            <v>Hombre</v>
          </cell>
        </row>
        <row r="3">
          <cell r="B3" t="str">
            <v>Sis Est posgrado</v>
          </cell>
          <cell r="C3">
            <v>59</v>
          </cell>
          <cell r="D3">
            <v>78</v>
          </cell>
        </row>
        <row r="4">
          <cell r="B4" t="str">
            <v>Cs. Agroalimentarias</v>
          </cell>
          <cell r="C4">
            <v>182</v>
          </cell>
          <cell r="D4">
            <v>211</v>
          </cell>
        </row>
        <row r="5">
          <cell r="B5" t="str">
            <v>Cs. Básicas</v>
          </cell>
          <cell r="C5">
            <v>372</v>
          </cell>
          <cell r="D5">
            <v>362</v>
          </cell>
        </row>
        <row r="6">
          <cell r="B6" t="str">
            <v>S. Interun Alajuela</v>
          </cell>
          <cell r="C6">
            <v>418</v>
          </cell>
          <cell r="D6">
            <v>615</v>
          </cell>
        </row>
        <row r="7">
          <cell r="B7" t="str">
            <v xml:space="preserve">Artes y Letras </v>
          </cell>
          <cell r="C7">
            <v>816</v>
          </cell>
          <cell r="D7">
            <v>579</v>
          </cell>
        </row>
        <row r="8">
          <cell r="B8" t="str">
            <v>Ing. y Arquitectura</v>
          </cell>
          <cell r="C8">
            <v>956</v>
          </cell>
          <cell r="D8">
            <v>1838</v>
          </cell>
        </row>
        <row r="9">
          <cell r="B9" t="str">
            <v>Salud</v>
          </cell>
          <cell r="C9">
            <v>1269</v>
          </cell>
          <cell r="D9">
            <v>575</v>
          </cell>
        </row>
        <row r="10">
          <cell r="B10" t="str">
            <v>Cs. Sociales</v>
          </cell>
          <cell r="C10">
            <v>3845</v>
          </cell>
          <cell r="D10">
            <v>2847</v>
          </cell>
        </row>
        <row r="11">
          <cell r="B11" t="str">
            <v>Sedes Regionales</v>
          </cell>
          <cell r="C11">
            <v>4546</v>
          </cell>
          <cell r="D11">
            <v>3877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H-6"/>
    </sheetNames>
    <sheetDataSet>
      <sheetData sheetId="0">
        <row r="4">
          <cell r="B4" t="str">
            <v>Menor o igual a 20</v>
          </cell>
          <cell r="C4">
            <v>8689</v>
          </cell>
        </row>
        <row r="5">
          <cell r="B5" t="str">
            <v>de 21 a 25 años</v>
          </cell>
          <cell r="C5">
            <v>11611</v>
          </cell>
        </row>
        <row r="6">
          <cell r="B6" t="str">
            <v>de 26 a 30 años</v>
          </cell>
          <cell r="C6">
            <v>2478</v>
          </cell>
        </row>
        <row r="7">
          <cell r="B7" t="str">
            <v>de 31 a 35 años</v>
          </cell>
          <cell r="C7">
            <v>377</v>
          </cell>
        </row>
        <row r="8">
          <cell r="B8" t="str">
            <v>más de 35 años</v>
          </cell>
          <cell r="C8">
            <v>205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4"/>
    </sheetNames>
    <sheetDataSet>
      <sheetData sheetId="0">
        <row r="2">
          <cell r="B2" t="str">
            <v xml:space="preserve">Soltero </v>
          </cell>
          <cell r="C2" t="str">
            <v>Casado</v>
          </cell>
          <cell r="D2" t="str">
            <v>Otros</v>
          </cell>
        </row>
        <row r="3">
          <cell r="B3">
            <v>97.81</v>
          </cell>
          <cell r="C3">
            <v>0.92</v>
          </cell>
          <cell r="D3">
            <v>1.27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5"/>
    </sheetNames>
    <sheetDataSet>
      <sheetData sheetId="0">
        <row r="1">
          <cell r="A1" t="str">
            <v>Costarricense</v>
          </cell>
          <cell r="B1" t="str">
            <v>Centroamérica y Panamá</v>
          </cell>
          <cell r="C1" t="str">
            <v>Otros</v>
          </cell>
        </row>
        <row r="2">
          <cell r="A2">
            <v>98.58</v>
          </cell>
          <cell r="B2">
            <v>0.68</v>
          </cell>
          <cell r="C2">
            <v>0.73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H-6"/>
    </sheetNames>
    <sheetDataSet>
      <sheetData sheetId="0">
        <row r="4">
          <cell r="B4" t="str">
            <v>de 1 a menos de 6</v>
          </cell>
          <cell r="C4">
            <v>21038</v>
          </cell>
        </row>
        <row r="5">
          <cell r="B5" t="str">
            <v>de 6 y más</v>
          </cell>
          <cell r="C5">
            <v>2407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7"/>
    </sheetNames>
    <sheetDataSet>
      <sheetData sheetId="0">
        <row r="3">
          <cell r="B3" t="str">
            <v>Alajuela</v>
          </cell>
          <cell r="C3">
            <v>52</v>
          </cell>
        </row>
        <row r="4">
          <cell r="B4" t="str">
            <v>Sur</v>
          </cell>
          <cell r="C4">
            <v>125</v>
          </cell>
        </row>
        <row r="5">
          <cell r="B5" t="str">
            <v>Pacífico</v>
          </cell>
          <cell r="C5">
            <v>286</v>
          </cell>
        </row>
        <row r="6">
          <cell r="B6" t="str">
            <v>Caribe</v>
          </cell>
          <cell r="C6">
            <v>285</v>
          </cell>
        </row>
        <row r="7">
          <cell r="B7" t="str">
            <v>Guanacaste</v>
          </cell>
          <cell r="C7">
            <v>384</v>
          </cell>
        </row>
        <row r="8">
          <cell r="B8" t="str">
            <v>Atlántico</v>
          </cell>
          <cell r="C8">
            <v>400</v>
          </cell>
        </row>
        <row r="9">
          <cell r="B9" t="str">
            <v>Occidente</v>
          </cell>
          <cell r="C9">
            <v>495</v>
          </cell>
        </row>
        <row r="10">
          <cell r="B10" t="str">
            <v xml:space="preserve">Rodrigo Facio </v>
          </cell>
          <cell r="C10">
            <v>2856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8"/>
    </sheetNames>
    <sheetDataSet>
      <sheetData sheetId="0">
        <row r="1">
          <cell r="C1" t="str">
            <v>Beca permanente</v>
          </cell>
          <cell r="D1" t="str">
            <v>Beca vigente</v>
          </cell>
        </row>
        <row r="2">
          <cell r="B2" t="str">
            <v>Alajuela</v>
          </cell>
          <cell r="C2">
            <v>507</v>
          </cell>
          <cell r="D2">
            <v>393</v>
          </cell>
        </row>
        <row r="3">
          <cell r="B3" t="str">
            <v>Sur</v>
          </cell>
          <cell r="C3">
            <v>510</v>
          </cell>
          <cell r="D3">
            <v>453</v>
          </cell>
        </row>
        <row r="4">
          <cell r="B4" t="str">
            <v xml:space="preserve">Pacífico </v>
          </cell>
          <cell r="C4">
            <v>1273</v>
          </cell>
          <cell r="D4">
            <v>1094</v>
          </cell>
        </row>
        <row r="5">
          <cell r="B5" t="str">
            <v>Caribe</v>
          </cell>
          <cell r="C5">
            <v>1356</v>
          </cell>
          <cell r="D5">
            <v>1120</v>
          </cell>
        </row>
        <row r="6">
          <cell r="B6" t="str">
            <v>Guanacaste</v>
          </cell>
          <cell r="C6">
            <v>2025</v>
          </cell>
          <cell r="D6">
            <v>1738</v>
          </cell>
        </row>
        <row r="7">
          <cell r="B7" t="str">
            <v>Atlántico</v>
          </cell>
          <cell r="C7">
            <v>1977</v>
          </cell>
          <cell r="D7">
            <v>1700</v>
          </cell>
        </row>
        <row r="8">
          <cell r="B8" t="str">
            <v>Occidente</v>
          </cell>
          <cell r="C8">
            <v>2783</v>
          </cell>
          <cell r="D8">
            <v>2334</v>
          </cell>
        </row>
        <row r="9">
          <cell r="B9" t="str">
            <v xml:space="preserve">Rodrigo Facio </v>
          </cell>
          <cell r="C9">
            <v>19254</v>
          </cell>
          <cell r="D9">
            <v>14416</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9"/>
    </sheetNames>
    <sheetDataSet>
      <sheetData sheetId="0">
        <row r="2">
          <cell r="C2" t="str">
            <v>Beca vigente</v>
          </cell>
          <cell r="D2" t="str">
            <v>Beca permanente</v>
          </cell>
        </row>
        <row r="3">
          <cell r="B3" t="str">
            <v>Alajuela</v>
          </cell>
          <cell r="C3">
            <v>446</v>
          </cell>
          <cell r="D3">
            <v>500</v>
          </cell>
        </row>
        <row r="4">
          <cell r="B4" t="str">
            <v>Sur</v>
          </cell>
          <cell r="C4">
            <v>453</v>
          </cell>
          <cell r="D4">
            <v>505</v>
          </cell>
        </row>
        <row r="5">
          <cell r="B5" t="str">
            <v>Pacífico</v>
          </cell>
          <cell r="C5">
            <v>1120</v>
          </cell>
          <cell r="D5">
            <v>1261</v>
          </cell>
        </row>
        <row r="6">
          <cell r="B6" t="str">
            <v>Caribe</v>
          </cell>
          <cell r="C6">
            <v>1141</v>
          </cell>
          <cell r="D6">
            <v>1329</v>
          </cell>
        </row>
        <row r="7">
          <cell r="B7" t="str">
            <v>Guanacaste</v>
          </cell>
          <cell r="C7">
            <v>1785</v>
          </cell>
          <cell r="D7">
            <v>2009</v>
          </cell>
        </row>
        <row r="8">
          <cell r="B8" t="str">
            <v>Atlántico</v>
          </cell>
          <cell r="C8">
            <v>1725</v>
          </cell>
          <cell r="D8">
            <v>1960</v>
          </cell>
        </row>
        <row r="9">
          <cell r="B9" t="str">
            <v>Occidente</v>
          </cell>
          <cell r="C9">
            <v>2431</v>
          </cell>
          <cell r="D9">
            <v>2723</v>
          </cell>
        </row>
        <row r="10">
          <cell r="B10" t="str">
            <v xml:space="preserve">Rodrigo Facio </v>
          </cell>
          <cell r="C10">
            <v>17332</v>
          </cell>
          <cell r="D10">
            <v>19167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5A0CA-3970-4558-BF63-773C82B67434}">
  <sheetPr>
    <tabColor theme="9" tint="0.39997558519241921"/>
  </sheetPr>
  <dimension ref="A1:B38"/>
  <sheetViews>
    <sheetView workbookViewId="0">
      <selection activeCell="B2" sqref="B2"/>
    </sheetView>
  </sheetViews>
  <sheetFormatPr baseColWidth="10" defaultColWidth="11.453125" defaultRowHeight="14.5"/>
  <cols>
    <col min="1" max="1" width="14.1796875" customWidth="1"/>
    <col min="2" max="2" width="117.54296875" customWidth="1"/>
  </cols>
  <sheetData>
    <row r="1" spans="1:2" ht="15.5">
      <c r="A1" s="1" t="s">
        <v>0</v>
      </c>
      <c r="B1" s="2"/>
    </row>
    <row r="2" spans="1:2" ht="15.5">
      <c r="A2" s="1" t="s">
        <v>1</v>
      </c>
      <c r="B2" s="2"/>
    </row>
    <row r="3" spans="1:2">
      <c r="A3" s="3"/>
      <c r="B3" s="2"/>
    </row>
    <row r="4" spans="1:2" ht="15.5">
      <c r="A4" s="1" t="s">
        <v>2</v>
      </c>
      <c r="B4" s="2"/>
    </row>
    <row r="5" spans="1:2" ht="15.5">
      <c r="A5" s="4" t="s">
        <v>3</v>
      </c>
      <c r="B5" s="4" t="s">
        <v>4</v>
      </c>
    </row>
    <row r="6" spans="1:2">
      <c r="A6" s="3"/>
      <c r="B6" s="2"/>
    </row>
    <row r="7" spans="1:2" ht="15.5">
      <c r="A7" s="1" t="s">
        <v>5</v>
      </c>
      <c r="B7" s="2"/>
    </row>
    <row r="8" spans="1:2" ht="15.5">
      <c r="A8" s="4" t="s">
        <v>6</v>
      </c>
      <c r="B8" s="4" t="s">
        <v>7</v>
      </c>
    </row>
    <row r="9" spans="1:2" ht="15.5">
      <c r="A9" s="4" t="s">
        <v>8</v>
      </c>
      <c r="B9" s="4" t="s">
        <v>9</v>
      </c>
    </row>
    <row r="10" spans="1:2" ht="15.5">
      <c r="A10" s="4" t="s">
        <v>10</v>
      </c>
      <c r="B10" s="4" t="s">
        <v>11</v>
      </c>
    </row>
    <row r="11" spans="1:2" ht="15.5">
      <c r="A11" s="4" t="s">
        <v>12</v>
      </c>
      <c r="B11" s="4" t="s">
        <v>13</v>
      </c>
    </row>
    <row r="12" spans="1:2" ht="15.5">
      <c r="A12" s="4" t="s">
        <v>14</v>
      </c>
      <c r="B12" s="4" t="s">
        <v>15</v>
      </c>
    </row>
    <row r="13" spans="1:2" ht="15.5">
      <c r="A13" s="4" t="s">
        <v>16</v>
      </c>
      <c r="B13" s="4" t="s">
        <v>17</v>
      </c>
    </row>
    <row r="14" spans="1:2" ht="15.5">
      <c r="A14" s="4" t="s">
        <v>18</v>
      </c>
      <c r="B14" s="4" t="s">
        <v>19</v>
      </c>
    </row>
    <row r="15" spans="1:2" ht="15.5">
      <c r="A15" s="4" t="s">
        <v>20</v>
      </c>
      <c r="B15" s="4" t="s">
        <v>21</v>
      </c>
    </row>
    <row r="16" spans="1:2" ht="15.5">
      <c r="A16" s="4" t="s">
        <v>22</v>
      </c>
      <c r="B16" s="4" t="s">
        <v>23</v>
      </c>
    </row>
    <row r="17" spans="1:2" ht="15.5">
      <c r="A17" s="4" t="s">
        <v>24</v>
      </c>
      <c r="B17" s="4" t="s">
        <v>25</v>
      </c>
    </row>
    <row r="18" spans="1:2" ht="15.5">
      <c r="A18" s="4" t="s">
        <v>26</v>
      </c>
      <c r="B18" s="4" t="s">
        <v>27</v>
      </c>
    </row>
    <row r="19" spans="1:2" ht="15.5">
      <c r="A19" s="4" t="s">
        <v>28</v>
      </c>
      <c r="B19" s="4" t="s">
        <v>29</v>
      </c>
    </row>
    <row r="20" spans="1:2">
      <c r="A20" s="3"/>
      <c r="B20" s="2"/>
    </row>
    <row r="21" spans="1:2" ht="15.5">
      <c r="A21" s="1" t="s">
        <v>30</v>
      </c>
      <c r="B21" s="2"/>
    </row>
    <row r="22" spans="1:2" ht="31">
      <c r="A22" s="4" t="s">
        <v>31</v>
      </c>
      <c r="B22" s="5" t="s">
        <v>32</v>
      </c>
    </row>
    <row r="23" spans="1:2" ht="15.5">
      <c r="A23" s="4" t="s">
        <v>33</v>
      </c>
      <c r="B23" s="5" t="s">
        <v>34</v>
      </c>
    </row>
    <row r="24" spans="1:2" ht="15.5">
      <c r="A24" s="4" t="s">
        <v>35</v>
      </c>
      <c r="B24" s="4" t="s">
        <v>36</v>
      </c>
    </row>
    <row r="25" spans="1:2" ht="31">
      <c r="A25" s="4" t="s">
        <v>37</v>
      </c>
      <c r="B25" s="5" t="s">
        <v>38</v>
      </c>
    </row>
    <row r="26" spans="1:2" ht="15.5">
      <c r="A26" s="4" t="s">
        <v>39</v>
      </c>
      <c r="B26" s="5" t="s">
        <v>40</v>
      </c>
    </row>
    <row r="27" spans="1:2" ht="31">
      <c r="A27" s="4" t="s">
        <v>41</v>
      </c>
      <c r="B27" s="5" t="s">
        <v>42</v>
      </c>
    </row>
    <row r="28" spans="1:2" ht="31">
      <c r="A28" s="4" t="s">
        <v>43</v>
      </c>
      <c r="B28" s="5" t="s">
        <v>44</v>
      </c>
    </row>
    <row r="29" spans="1:2" ht="15.5">
      <c r="A29" s="4" t="s">
        <v>45</v>
      </c>
      <c r="B29" s="4" t="s">
        <v>46</v>
      </c>
    </row>
    <row r="30" spans="1:2" ht="15.5">
      <c r="A30" s="6" t="s">
        <v>47</v>
      </c>
      <c r="B30" s="6" t="s">
        <v>48</v>
      </c>
    </row>
    <row r="31" spans="1:2">
      <c r="A31" s="3"/>
      <c r="B31" s="2"/>
    </row>
    <row r="32" spans="1:2" ht="15.5">
      <c r="A32" s="1" t="s">
        <v>49</v>
      </c>
      <c r="B32" s="2"/>
    </row>
    <row r="33" spans="1:2" ht="15.5">
      <c r="A33" s="4" t="s">
        <v>50</v>
      </c>
      <c r="B33" s="4" t="s">
        <v>51</v>
      </c>
    </row>
    <row r="34" spans="1:2" ht="15.5">
      <c r="A34" s="4" t="s">
        <v>52</v>
      </c>
      <c r="B34" s="4" t="s">
        <v>53</v>
      </c>
    </row>
    <row r="35" spans="1:2" ht="15.5">
      <c r="A35" s="4" t="s">
        <v>54</v>
      </c>
      <c r="B35" s="4" t="s">
        <v>55</v>
      </c>
    </row>
    <row r="36" spans="1:2" ht="15.5">
      <c r="A36" s="4" t="s">
        <v>56</v>
      </c>
      <c r="B36" s="4" t="s">
        <v>57</v>
      </c>
    </row>
    <row r="37" spans="1:2" ht="15.5">
      <c r="A37" s="4"/>
      <c r="B37" s="4"/>
    </row>
    <row r="38" spans="1:2">
      <c r="A38" s="3"/>
      <c r="B38" s="2"/>
    </row>
  </sheetData>
  <pageMargins left="0.70866141732283472" right="0.70866141732283472" top="0.55118110236220474" bottom="0.55118110236220474" header="0.31496062992125984" footer="0.31496062992125984"/>
  <pageSetup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CFD85-6A7B-4FDB-A99B-B0D0DB936888}">
  <sheetPr>
    <tabColor theme="4" tint="-0.249977111117893"/>
  </sheetPr>
  <dimension ref="A1:M111"/>
  <sheetViews>
    <sheetView topLeftCell="A46" zoomScaleNormal="100" workbookViewId="0">
      <selection activeCell="A57" sqref="A57"/>
    </sheetView>
  </sheetViews>
  <sheetFormatPr baseColWidth="10" defaultColWidth="9.1796875" defaultRowHeight="14.5"/>
  <cols>
    <col min="1" max="1" width="35.54296875" customWidth="1"/>
    <col min="2" max="2" width="8.453125" style="106" customWidth="1"/>
    <col min="3" max="3" width="8.453125" style="107" customWidth="1"/>
    <col min="4" max="4" width="2.54296875" style="70" customWidth="1"/>
    <col min="5" max="5" width="8.54296875" style="106" customWidth="1"/>
    <col min="6" max="6" width="8.453125" style="107" customWidth="1"/>
    <col min="7" max="7" width="2.54296875" style="70" customWidth="1"/>
    <col min="8" max="8" width="8.453125" style="106" customWidth="1"/>
    <col min="9" max="9" width="8.1796875" style="107" customWidth="1"/>
    <col min="10" max="10" width="2.54296875" style="107" customWidth="1"/>
    <col min="11" max="11" width="8.54296875" style="106" customWidth="1"/>
    <col min="12" max="12" width="8.54296875" style="70" customWidth="1"/>
    <col min="13" max="13" width="2.54296875" style="70" customWidth="1"/>
    <col min="257" max="257" width="35.54296875" customWidth="1"/>
    <col min="258" max="259" width="8.453125" customWidth="1"/>
    <col min="260" max="260" width="2.54296875" customWidth="1"/>
    <col min="261" max="261" width="8.54296875" customWidth="1"/>
    <col min="262" max="262" width="8.453125" customWidth="1"/>
    <col min="263" max="263" width="2.54296875" customWidth="1"/>
    <col min="264" max="264" width="8.453125" customWidth="1"/>
    <col min="265" max="265" width="8.1796875" customWidth="1"/>
    <col min="266" max="266" width="2.54296875" customWidth="1"/>
    <col min="267" max="268" width="8.54296875" customWidth="1"/>
    <col min="269" max="269" width="2.54296875" customWidth="1"/>
    <col min="513" max="513" width="35.54296875" customWidth="1"/>
    <col min="514" max="515" width="8.453125" customWidth="1"/>
    <col min="516" max="516" width="2.54296875" customWidth="1"/>
    <col min="517" max="517" width="8.54296875" customWidth="1"/>
    <col min="518" max="518" width="8.453125" customWidth="1"/>
    <col min="519" max="519" width="2.54296875" customWidth="1"/>
    <col min="520" max="520" width="8.453125" customWidth="1"/>
    <col min="521" max="521" width="8.1796875" customWidth="1"/>
    <col min="522" max="522" width="2.54296875" customWidth="1"/>
    <col min="523" max="524" width="8.54296875" customWidth="1"/>
    <col min="525" max="525" width="2.54296875" customWidth="1"/>
    <col min="769" max="769" width="35.54296875" customWidth="1"/>
    <col min="770" max="771" width="8.453125" customWidth="1"/>
    <col min="772" max="772" width="2.54296875" customWidth="1"/>
    <col min="773" max="773" width="8.54296875" customWidth="1"/>
    <col min="774" max="774" width="8.453125" customWidth="1"/>
    <col min="775" max="775" width="2.54296875" customWidth="1"/>
    <col min="776" max="776" width="8.453125" customWidth="1"/>
    <col min="777" max="777" width="8.1796875" customWidth="1"/>
    <col min="778" max="778" width="2.54296875" customWidth="1"/>
    <col min="779" max="780" width="8.54296875" customWidth="1"/>
    <col min="781" max="781" width="2.54296875" customWidth="1"/>
    <col min="1025" max="1025" width="35.54296875" customWidth="1"/>
    <col min="1026" max="1027" width="8.453125" customWidth="1"/>
    <col min="1028" max="1028" width="2.54296875" customWidth="1"/>
    <col min="1029" max="1029" width="8.54296875" customWidth="1"/>
    <col min="1030" max="1030" width="8.453125" customWidth="1"/>
    <col min="1031" max="1031" width="2.54296875" customWidth="1"/>
    <col min="1032" max="1032" width="8.453125" customWidth="1"/>
    <col min="1033" max="1033" width="8.1796875" customWidth="1"/>
    <col min="1034" max="1034" width="2.54296875" customWidth="1"/>
    <col min="1035" max="1036" width="8.54296875" customWidth="1"/>
    <col min="1037" max="1037" width="2.54296875" customWidth="1"/>
    <col min="1281" max="1281" width="35.54296875" customWidth="1"/>
    <col min="1282" max="1283" width="8.453125" customWidth="1"/>
    <col min="1284" max="1284" width="2.54296875" customWidth="1"/>
    <col min="1285" max="1285" width="8.54296875" customWidth="1"/>
    <col min="1286" max="1286" width="8.453125" customWidth="1"/>
    <col min="1287" max="1287" width="2.54296875" customWidth="1"/>
    <col min="1288" max="1288" width="8.453125" customWidth="1"/>
    <col min="1289" max="1289" width="8.1796875" customWidth="1"/>
    <col min="1290" max="1290" width="2.54296875" customWidth="1"/>
    <col min="1291" max="1292" width="8.54296875" customWidth="1"/>
    <col min="1293" max="1293" width="2.54296875" customWidth="1"/>
    <col min="1537" max="1537" width="35.54296875" customWidth="1"/>
    <col min="1538" max="1539" width="8.453125" customWidth="1"/>
    <col min="1540" max="1540" width="2.54296875" customWidth="1"/>
    <col min="1541" max="1541" width="8.54296875" customWidth="1"/>
    <col min="1542" max="1542" width="8.453125" customWidth="1"/>
    <col min="1543" max="1543" width="2.54296875" customWidth="1"/>
    <col min="1544" max="1544" width="8.453125" customWidth="1"/>
    <col min="1545" max="1545" width="8.1796875" customWidth="1"/>
    <col min="1546" max="1546" width="2.54296875" customWidth="1"/>
    <col min="1547" max="1548" width="8.54296875" customWidth="1"/>
    <col min="1549" max="1549" width="2.54296875" customWidth="1"/>
    <col min="1793" max="1793" width="35.54296875" customWidth="1"/>
    <col min="1794" max="1795" width="8.453125" customWidth="1"/>
    <col min="1796" max="1796" width="2.54296875" customWidth="1"/>
    <col min="1797" max="1797" width="8.54296875" customWidth="1"/>
    <col min="1798" max="1798" width="8.453125" customWidth="1"/>
    <col min="1799" max="1799" width="2.54296875" customWidth="1"/>
    <col min="1800" max="1800" width="8.453125" customWidth="1"/>
    <col min="1801" max="1801" width="8.1796875" customWidth="1"/>
    <col min="1802" max="1802" width="2.54296875" customWidth="1"/>
    <col min="1803" max="1804" width="8.54296875" customWidth="1"/>
    <col min="1805" max="1805" width="2.54296875" customWidth="1"/>
    <col min="2049" max="2049" width="35.54296875" customWidth="1"/>
    <col min="2050" max="2051" width="8.453125" customWidth="1"/>
    <col min="2052" max="2052" width="2.54296875" customWidth="1"/>
    <col min="2053" max="2053" width="8.54296875" customWidth="1"/>
    <col min="2054" max="2054" width="8.453125" customWidth="1"/>
    <col min="2055" max="2055" width="2.54296875" customWidth="1"/>
    <col min="2056" max="2056" width="8.453125" customWidth="1"/>
    <col min="2057" max="2057" width="8.1796875" customWidth="1"/>
    <col min="2058" max="2058" width="2.54296875" customWidth="1"/>
    <col min="2059" max="2060" width="8.54296875" customWidth="1"/>
    <col min="2061" max="2061" width="2.54296875" customWidth="1"/>
    <col min="2305" max="2305" width="35.54296875" customWidth="1"/>
    <col min="2306" max="2307" width="8.453125" customWidth="1"/>
    <col min="2308" max="2308" width="2.54296875" customWidth="1"/>
    <col min="2309" max="2309" width="8.54296875" customWidth="1"/>
    <col min="2310" max="2310" width="8.453125" customWidth="1"/>
    <col min="2311" max="2311" width="2.54296875" customWidth="1"/>
    <col min="2312" max="2312" width="8.453125" customWidth="1"/>
    <col min="2313" max="2313" width="8.1796875" customWidth="1"/>
    <col min="2314" max="2314" width="2.54296875" customWidth="1"/>
    <col min="2315" max="2316" width="8.54296875" customWidth="1"/>
    <col min="2317" max="2317" width="2.54296875" customWidth="1"/>
    <col min="2561" max="2561" width="35.54296875" customWidth="1"/>
    <col min="2562" max="2563" width="8.453125" customWidth="1"/>
    <col min="2564" max="2564" width="2.54296875" customWidth="1"/>
    <col min="2565" max="2565" width="8.54296875" customWidth="1"/>
    <col min="2566" max="2566" width="8.453125" customWidth="1"/>
    <col min="2567" max="2567" width="2.54296875" customWidth="1"/>
    <col min="2568" max="2568" width="8.453125" customWidth="1"/>
    <col min="2569" max="2569" width="8.1796875" customWidth="1"/>
    <col min="2570" max="2570" width="2.54296875" customWidth="1"/>
    <col min="2571" max="2572" width="8.54296875" customWidth="1"/>
    <col min="2573" max="2573" width="2.54296875" customWidth="1"/>
    <col min="2817" max="2817" width="35.54296875" customWidth="1"/>
    <col min="2818" max="2819" width="8.453125" customWidth="1"/>
    <col min="2820" max="2820" width="2.54296875" customWidth="1"/>
    <col min="2821" max="2821" width="8.54296875" customWidth="1"/>
    <col min="2822" max="2822" width="8.453125" customWidth="1"/>
    <col min="2823" max="2823" width="2.54296875" customWidth="1"/>
    <col min="2824" max="2824" width="8.453125" customWidth="1"/>
    <col min="2825" max="2825" width="8.1796875" customWidth="1"/>
    <col min="2826" max="2826" width="2.54296875" customWidth="1"/>
    <col min="2827" max="2828" width="8.54296875" customWidth="1"/>
    <col min="2829" max="2829" width="2.54296875" customWidth="1"/>
    <col min="3073" max="3073" width="35.54296875" customWidth="1"/>
    <col min="3074" max="3075" width="8.453125" customWidth="1"/>
    <col min="3076" max="3076" width="2.54296875" customWidth="1"/>
    <col min="3077" max="3077" width="8.54296875" customWidth="1"/>
    <col min="3078" max="3078" width="8.453125" customWidth="1"/>
    <col min="3079" max="3079" width="2.54296875" customWidth="1"/>
    <col min="3080" max="3080" width="8.453125" customWidth="1"/>
    <col min="3081" max="3081" width="8.1796875" customWidth="1"/>
    <col min="3082" max="3082" width="2.54296875" customWidth="1"/>
    <col min="3083" max="3084" width="8.54296875" customWidth="1"/>
    <col min="3085" max="3085" width="2.54296875" customWidth="1"/>
    <col min="3329" max="3329" width="35.54296875" customWidth="1"/>
    <col min="3330" max="3331" width="8.453125" customWidth="1"/>
    <col min="3332" max="3332" width="2.54296875" customWidth="1"/>
    <col min="3333" max="3333" width="8.54296875" customWidth="1"/>
    <col min="3334" max="3334" width="8.453125" customWidth="1"/>
    <col min="3335" max="3335" width="2.54296875" customWidth="1"/>
    <col min="3336" max="3336" width="8.453125" customWidth="1"/>
    <col min="3337" max="3337" width="8.1796875" customWidth="1"/>
    <col min="3338" max="3338" width="2.54296875" customWidth="1"/>
    <col min="3339" max="3340" width="8.54296875" customWidth="1"/>
    <col min="3341" max="3341" width="2.54296875" customWidth="1"/>
    <col min="3585" max="3585" width="35.54296875" customWidth="1"/>
    <col min="3586" max="3587" width="8.453125" customWidth="1"/>
    <col min="3588" max="3588" width="2.54296875" customWidth="1"/>
    <col min="3589" max="3589" width="8.54296875" customWidth="1"/>
    <col min="3590" max="3590" width="8.453125" customWidth="1"/>
    <col min="3591" max="3591" width="2.54296875" customWidth="1"/>
    <col min="3592" max="3592" width="8.453125" customWidth="1"/>
    <col min="3593" max="3593" width="8.1796875" customWidth="1"/>
    <col min="3594" max="3594" width="2.54296875" customWidth="1"/>
    <col min="3595" max="3596" width="8.54296875" customWidth="1"/>
    <col min="3597" max="3597" width="2.54296875" customWidth="1"/>
    <col min="3841" max="3841" width="35.54296875" customWidth="1"/>
    <col min="3842" max="3843" width="8.453125" customWidth="1"/>
    <col min="3844" max="3844" width="2.54296875" customWidth="1"/>
    <col min="3845" max="3845" width="8.54296875" customWidth="1"/>
    <col min="3846" max="3846" width="8.453125" customWidth="1"/>
    <col min="3847" max="3847" width="2.54296875" customWidth="1"/>
    <col min="3848" max="3848" width="8.453125" customWidth="1"/>
    <col min="3849" max="3849" width="8.1796875" customWidth="1"/>
    <col min="3850" max="3850" width="2.54296875" customWidth="1"/>
    <col min="3851" max="3852" width="8.54296875" customWidth="1"/>
    <col min="3853" max="3853" width="2.54296875" customWidth="1"/>
    <col min="4097" max="4097" width="35.54296875" customWidth="1"/>
    <col min="4098" max="4099" width="8.453125" customWidth="1"/>
    <col min="4100" max="4100" width="2.54296875" customWidth="1"/>
    <col min="4101" max="4101" width="8.54296875" customWidth="1"/>
    <col min="4102" max="4102" width="8.453125" customWidth="1"/>
    <col min="4103" max="4103" width="2.54296875" customWidth="1"/>
    <col min="4104" max="4104" width="8.453125" customWidth="1"/>
    <col min="4105" max="4105" width="8.1796875" customWidth="1"/>
    <col min="4106" max="4106" width="2.54296875" customWidth="1"/>
    <col min="4107" max="4108" width="8.54296875" customWidth="1"/>
    <col min="4109" max="4109" width="2.54296875" customWidth="1"/>
    <col min="4353" max="4353" width="35.54296875" customWidth="1"/>
    <col min="4354" max="4355" width="8.453125" customWidth="1"/>
    <col min="4356" max="4356" width="2.54296875" customWidth="1"/>
    <col min="4357" max="4357" width="8.54296875" customWidth="1"/>
    <col min="4358" max="4358" width="8.453125" customWidth="1"/>
    <col min="4359" max="4359" width="2.54296875" customWidth="1"/>
    <col min="4360" max="4360" width="8.453125" customWidth="1"/>
    <col min="4361" max="4361" width="8.1796875" customWidth="1"/>
    <col min="4362" max="4362" width="2.54296875" customWidth="1"/>
    <col min="4363" max="4364" width="8.54296875" customWidth="1"/>
    <col min="4365" max="4365" width="2.54296875" customWidth="1"/>
    <col min="4609" max="4609" width="35.54296875" customWidth="1"/>
    <col min="4610" max="4611" width="8.453125" customWidth="1"/>
    <col min="4612" max="4612" width="2.54296875" customWidth="1"/>
    <col min="4613" max="4613" width="8.54296875" customWidth="1"/>
    <col min="4614" max="4614" width="8.453125" customWidth="1"/>
    <col min="4615" max="4615" width="2.54296875" customWidth="1"/>
    <col min="4616" max="4616" width="8.453125" customWidth="1"/>
    <col min="4617" max="4617" width="8.1796875" customWidth="1"/>
    <col min="4618" max="4618" width="2.54296875" customWidth="1"/>
    <col min="4619" max="4620" width="8.54296875" customWidth="1"/>
    <col min="4621" max="4621" width="2.54296875" customWidth="1"/>
    <col min="4865" max="4865" width="35.54296875" customWidth="1"/>
    <col min="4866" max="4867" width="8.453125" customWidth="1"/>
    <col min="4868" max="4868" width="2.54296875" customWidth="1"/>
    <col min="4869" max="4869" width="8.54296875" customWidth="1"/>
    <col min="4870" max="4870" width="8.453125" customWidth="1"/>
    <col min="4871" max="4871" width="2.54296875" customWidth="1"/>
    <col min="4872" max="4872" width="8.453125" customWidth="1"/>
    <col min="4873" max="4873" width="8.1796875" customWidth="1"/>
    <col min="4874" max="4874" width="2.54296875" customWidth="1"/>
    <col min="4875" max="4876" width="8.54296875" customWidth="1"/>
    <col min="4877" max="4877" width="2.54296875" customWidth="1"/>
    <col min="5121" max="5121" width="35.54296875" customWidth="1"/>
    <col min="5122" max="5123" width="8.453125" customWidth="1"/>
    <col min="5124" max="5124" width="2.54296875" customWidth="1"/>
    <col min="5125" max="5125" width="8.54296875" customWidth="1"/>
    <col min="5126" max="5126" width="8.453125" customWidth="1"/>
    <col min="5127" max="5127" width="2.54296875" customWidth="1"/>
    <col min="5128" max="5128" width="8.453125" customWidth="1"/>
    <col min="5129" max="5129" width="8.1796875" customWidth="1"/>
    <col min="5130" max="5130" width="2.54296875" customWidth="1"/>
    <col min="5131" max="5132" width="8.54296875" customWidth="1"/>
    <col min="5133" max="5133" width="2.54296875" customWidth="1"/>
    <col min="5377" max="5377" width="35.54296875" customWidth="1"/>
    <col min="5378" max="5379" width="8.453125" customWidth="1"/>
    <col min="5380" max="5380" width="2.54296875" customWidth="1"/>
    <col min="5381" max="5381" width="8.54296875" customWidth="1"/>
    <col min="5382" max="5382" width="8.453125" customWidth="1"/>
    <col min="5383" max="5383" width="2.54296875" customWidth="1"/>
    <col min="5384" max="5384" width="8.453125" customWidth="1"/>
    <col min="5385" max="5385" width="8.1796875" customWidth="1"/>
    <col min="5386" max="5386" width="2.54296875" customWidth="1"/>
    <col min="5387" max="5388" width="8.54296875" customWidth="1"/>
    <col min="5389" max="5389" width="2.54296875" customWidth="1"/>
    <col min="5633" max="5633" width="35.54296875" customWidth="1"/>
    <col min="5634" max="5635" width="8.453125" customWidth="1"/>
    <col min="5636" max="5636" width="2.54296875" customWidth="1"/>
    <col min="5637" max="5637" width="8.54296875" customWidth="1"/>
    <col min="5638" max="5638" width="8.453125" customWidth="1"/>
    <col min="5639" max="5639" width="2.54296875" customWidth="1"/>
    <col min="5640" max="5640" width="8.453125" customWidth="1"/>
    <col min="5641" max="5641" width="8.1796875" customWidth="1"/>
    <col min="5642" max="5642" width="2.54296875" customWidth="1"/>
    <col min="5643" max="5644" width="8.54296875" customWidth="1"/>
    <col min="5645" max="5645" width="2.54296875" customWidth="1"/>
    <col min="5889" max="5889" width="35.54296875" customWidth="1"/>
    <col min="5890" max="5891" width="8.453125" customWidth="1"/>
    <col min="5892" max="5892" width="2.54296875" customWidth="1"/>
    <col min="5893" max="5893" width="8.54296875" customWidth="1"/>
    <col min="5894" max="5894" width="8.453125" customWidth="1"/>
    <col min="5895" max="5895" width="2.54296875" customWidth="1"/>
    <col min="5896" max="5896" width="8.453125" customWidth="1"/>
    <col min="5897" max="5897" width="8.1796875" customWidth="1"/>
    <col min="5898" max="5898" width="2.54296875" customWidth="1"/>
    <col min="5899" max="5900" width="8.54296875" customWidth="1"/>
    <col min="5901" max="5901" width="2.54296875" customWidth="1"/>
    <col min="6145" max="6145" width="35.54296875" customWidth="1"/>
    <col min="6146" max="6147" width="8.453125" customWidth="1"/>
    <col min="6148" max="6148" width="2.54296875" customWidth="1"/>
    <col min="6149" max="6149" width="8.54296875" customWidth="1"/>
    <col min="6150" max="6150" width="8.453125" customWidth="1"/>
    <col min="6151" max="6151" width="2.54296875" customWidth="1"/>
    <col min="6152" max="6152" width="8.453125" customWidth="1"/>
    <col min="6153" max="6153" width="8.1796875" customWidth="1"/>
    <col min="6154" max="6154" width="2.54296875" customWidth="1"/>
    <col min="6155" max="6156" width="8.54296875" customWidth="1"/>
    <col min="6157" max="6157" width="2.54296875" customWidth="1"/>
    <col min="6401" max="6401" width="35.54296875" customWidth="1"/>
    <col min="6402" max="6403" width="8.453125" customWidth="1"/>
    <col min="6404" max="6404" width="2.54296875" customWidth="1"/>
    <col min="6405" max="6405" width="8.54296875" customWidth="1"/>
    <col min="6406" max="6406" width="8.453125" customWidth="1"/>
    <col min="6407" max="6407" width="2.54296875" customWidth="1"/>
    <col min="6408" max="6408" width="8.453125" customWidth="1"/>
    <col min="6409" max="6409" width="8.1796875" customWidth="1"/>
    <col min="6410" max="6410" width="2.54296875" customWidth="1"/>
    <col min="6411" max="6412" width="8.54296875" customWidth="1"/>
    <col min="6413" max="6413" width="2.54296875" customWidth="1"/>
    <col min="6657" max="6657" width="35.54296875" customWidth="1"/>
    <col min="6658" max="6659" width="8.453125" customWidth="1"/>
    <col min="6660" max="6660" width="2.54296875" customWidth="1"/>
    <col min="6661" max="6661" width="8.54296875" customWidth="1"/>
    <col min="6662" max="6662" width="8.453125" customWidth="1"/>
    <col min="6663" max="6663" width="2.54296875" customWidth="1"/>
    <col min="6664" max="6664" width="8.453125" customWidth="1"/>
    <col min="6665" max="6665" width="8.1796875" customWidth="1"/>
    <col min="6666" max="6666" width="2.54296875" customWidth="1"/>
    <col min="6667" max="6668" width="8.54296875" customWidth="1"/>
    <col min="6669" max="6669" width="2.54296875" customWidth="1"/>
    <col min="6913" max="6913" width="35.54296875" customWidth="1"/>
    <col min="6914" max="6915" width="8.453125" customWidth="1"/>
    <col min="6916" max="6916" width="2.54296875" customWidth="1"/>
    <col min="6917" max="6917" width="8.54296875" customWidth="1"/>
    <col min="6918" max="6918" width="8.453125" customWidth="1"/>
    <col min="6919" max="6919" width="2.54296875" customWidth="1"/>
    <col min="6920" max="6920" width="8.453125" customWidth="1"/>
    <col min="6921" max="6921" width="8.1796875" customWidth="1"/>
    <col min="6922" max="6922" width="2.54296875" customWidth="1"/>
    <col min="6923" max="6924" width="8.54296875" customWidth="1"/>
    <col min="6925" max="6925" width="2.54296875" customWidth="1"/>
    <col min="7169" max="7169" width="35.54296875" customWidth="1"/>
    <col min="7170" max="7171" width="8.453125" customWidth="1"/>
    <col min="7172" max="7172" width="2.54296875" customWidth="1"/>
    <col min="7173" max="7173" width="8.54296875" customWidth="1"/>
    <col min="7174" max="7174" width="8.453125" customWidth="1"/>
    <col min="7175" max="7175" width="2.54296875" customWidth="1"/>
    <col min="7176" max="7176" width="8.453125" customWidth="1"/>
    <col min="7177" max="7177" width="8.1796875" customWidth="1"/>
    <col min="7178" max="7178" width="2.54296875" customWidth="1"/>
    <col min="7179" max="7180" width="8.54296875" customWidth="1"/>
    <col min="7181" max="7181" width="2.54296875" customWidth="1"/>
    <col min="7425" max="7425" width="35.54296875" customWidth="1"/>
    <col min="7426" max="7427" width="8.453125" customWidth="1"/>
    <col min="7428" max="7428" width="2.54296875" customWidth="1"/>
    <col min="7429" max="7429" width="8.54296875" customWidth="1"/>
    <col min="7430" max="7430" width="8.453125" customWidth="1"/>
    <col min="7431" max="7431" width="2.54296875" customWidth="1"/>
    <col min="7432" max="7432" width="8.453125" customWidth="1"/>
    <col min="7433" max="7433" width="8.1796875" customWidth="1"/>
    <col min="7434" max="7434" width="2.54296875" customWidth="1"/>
    <col min="7435" max="7436" width="8.54296875" customWidth="1"/>
    <col min="7437" max="7437" width="2.54296875" customWidth="1"/>
    <col min="7681" max="7681" width="35.54296875" customWidth="1"/>
    <col min="7682" max="7683" width="8.453125" customWidth="1"/>
    <col min="7684" max="7684" width="2.54296875" customWidth="1"/>
    <col min="7685" max="7685" width="8.54296875" customWidth="1"/>
    <col min="7686" max="7686" width="8.453125" customWidth="1"/>
    <col min="7687" max="7687" width="2.54296875" customWidth="1"/>
    <col min="7688" max="7688" width="8.453125" customWidth="1"/>
    <col min="7689" max="7689" width="8.1796875" customWidth="1"/>
    <col min="7690" max="7690" width="2.54296875" customWidth="1"/>
    <col min="7691" max="7692" width="8.54296875" customWidth="1"/>
    <col min="7693" max="7693" width="2.54296875" customWidth="1"/>
    <col min="7937" max="7937" width="35.54296875" customWidth="1"/>
    <col min="7938" max="7939" width="8.453125" customWidth="1"/>
    <col min="7940" max="7940" width="2.54296875" customWidth="1"/>
    <col min="7941" max="7941" width="8.54296875" customWidth="1"/>
    <col min="7942" max="7942" width="8.453125" customWidth="1"/>
    <col min="7943" max="7943" width="2.54296875" customWidth="1"/>
    <col min="7944" max="7944" width="8.453125" customWidth="1"/>
    <col min="7945" max="7945" width="8.1796875" customWidth="1"/>
    <col min="7946" max="7946" width="2.54296875" customWidth="1"/>
    <col min="7947" max="7948" width="8.54296875" customWidth="1"/>
    <col min="7949" max="7949" width="2.54296875" customWidth="1"/>
    <col min="8193" max="8193" width="35.54296875" customWidth="1"/>
    <col min="8194" max="8195" width="8.453125" customWidth="1"/>
    <col min="8196" max="8196" width="2.54296875" customWidth="1"/>
    <col min="8197" max="8197" width="8.54296875" customWidth="1"/>
    <col min="8198" max="8198" width="8.453125" customWidth="1"/>
    <col min="8199" max="8199" width="2.54296875" customWidth="1"/>
    <col min="8200" max="8200" width="8.453125" customWidth="1"/>
    <col min="8201" max="8201" width="8.1796875" customWidth="1"/>
    <col min="8202" max="8202" width="2.54296875" customWidth="1"/>
    <col min="8203" max="8204" width="8.54296875" customWidth="1"/>
    <col min="8205" max="8205" width="2.54296875" customWidth="1"/>
    <col min="8449" max="8449" width="35.54296875" customWidth="1"/>
    <col min="8450" max="8451" width="8.453125" customWidth="1"/>
    <col min="8452" max="8452" width="2.54296875" customWidth="1"/>
    <col min="8453" max="8453" width="8.54296875" customWidth="1"/>
    <col min="8454" max="8454" width="8.453125" customWidth="1"/>
    <col min="8455" max="8455" width="2.54296875" customWidth="1"/>
    <col min="8456" max="8456" width="8.453125" customWidth="1"/>
    <col min="8457" max="8457" width="8.1796875" customWidth="1"/>
    <col min="8458" max="8458" width="2.54296875" customWidth="1"/>
    <col min="8459" max="8460" width="8.54296875" customWidth="1"/>
    <col min="8461" max="8461" width="2.54296875" customWidth="1"/>
    <col min="8705" max="8705" width="35.54296875" customWidth="1"/>
    <col min="8706" max="8707" width="8.453125" customWidth="1"/>
    <col min="8708" max="8708" width="2.54296875" customWidth="1"/>
    <col min="8709" max="8709" width="8.54296875" customWidth="1"/>
    <col min="8710" max="8710" width="8.453125" customWidth="1"/>
    <col min="8711" max="8711" width="2.54296875" customWidth="1"/>
    <col min="8712" max="8712" width="8.453125" customWidth="1"/>
    <col min="8713" max="8713" width="8.1796875" customWidth="1"/>
    <col min="8714" max="8714" width="2.54296875" customWidth="1"/>
    <col min="8715" max="8716" width="8.54296875" customWidth="1"/>
    <col min="8717" max="8717" width="2.54296875" customWidth="1"/>
    <col min="8961" max="8961" width="35.54296875" customWidth="1"/>
    <col min="8962" max="8963" width="8.453125" customWidth="1"/>
    <col min="8964" max="8964" width="2.54296875" customWidth="1"/>
    <col min="8965" max="8965" width="8.54296875" customWidth="1"/>
    <col min="8966" max="8966" width="8.453125" customWidth="1"/>
    <col min="8967" max="8967" width="2.54296875" customWidth="1"/>
    <col min="8968" max="8968" width="8.453125" customWidth="1"/>
    <col min="8969" max="8969" width="8.1796875" customWidth="1"/>
    <col min="8970" max="8970" width="2.54296875" customWidth="1"/>
    <col min="8971" max="8972" width="8.54296875" customWidth="1"/>
    <col min="8973" max="8973" width="2.54296875" customWidth="1"/>
    <col min="9217" max="9217" width="35.54296875" customWidth="1"/>
    <col min="9218" max="9219" width="8.453125" customWidth="1"/>
    <col min="9220" max="9220" width="2.54296875" customWidth="1"/>
    <col min="9221" max="9221" width="8.54296875" customWidth="1"/>
    <col min="9222" max="9222" width="8.453125" customWidth="1"/>
    <col min="9223" max="9223" width="2.54296875" customWidth="1"/>
    <col min="9224" max="9224" width="8.453125" customWidth="1"/>
    <col min="9225" max="9225" width="8.1796875" customWidth="1"/>
    <col min="9226" max="9226" width="2.54296875" customWidth="1"/>
    <col min="9227" max="9228" width="8.54296875" customWidth="1"/>
    <col min="9229" max="9229" width="2.54296875" customWidth="1"/>
    <col min="9473" max="9473" width="35.54296875" customWidth="1"/>
    <col min="9474" max="9475" width="8.453125" customWidth="1"/>
    <col min="9476" max="9476" width="2.54296875" customWidth="1"/>
    <col min="9477" max="9477" width="8.54296875" customWidth="1"/>
    <col min="9478" max="9478" width="8.453125" customWidth="1"/>
    <col min="9479" max="9479" width="2.54296875" customWidth="1"/>
    <col min="9480" max="9480" width="8.453125" customWidth="1"/>
    <col min="9481" max="9481" width="8.1796875" customWidth="1"/>
    <col min="9482" max="9482" width="2.54296875" customWidth="1"/>
    <col min="9483" max="9484" width="8.54296875" customWidth="1"/>
    <col min="9485" max="9485" width="2.54296875" customWidth="1"/>
    <col min="9729" max="9729" width="35.54296875" customWidth="1"/>
    <col min="9730" max="9731" width="8.453125" customWidth="1"/>
    <col min="9732" max="9732" width="2.54296875" customWidth="1"/>
    <col min="9733" max="9733" width="8.54296875" customWidth="1"/>
    <col min="9734" max="9734" width="8.453125" customWidth="1"/>
    <col min="9735" max="9735" width="2.54296875" customWidth="1"/>
    <col min="9736" max="9736" width="8.453125" customWidth="1"/>
    <col min="9737" max="9737" width="8.1796875" customWidth="1"/>
    <col min="9738" max="9738" width="2.54296875" customWidth="1"/>
    <col min="9739" max="9740" width="8.54296875" customWidth="1"/>
    <col min="9741" max="9741" width="2.54296875" customWidth="1"/>
    <col min="9985" max="9985" width="35.54296875" customWidth="1"/>
    <col min="9986" max="9987" width="8.453125" customWidth="1"/>
    <col min="9988" max="9988" width="2.54296875" customWidth="1"/>
    <col min="9989" max="9989" width="8.54296875" customWidth="1"/>
    <col min="9990" max="9990" width="8.453125" customWidth="1"/>
    <col min="9991" max="9991" width="2.54296875" customWidth="1"/>
    <col min="9992" max="9992" width="8.453125" customWidth="1"/>
    <col min="9993" max="9993" width="8.1796875" customWidth="1"/>
    <col min="9994" max="9994" width="2.54296875" customWidth="1"/>
    <col min="9995" max="9996" width="8.54296875" customWidth="1"/>
    <col min="9997" max="9997" width="2.54296875" customWidth="1"/>
    <col min="10241" max="10241" width="35.54296875" customWidth="1"/>
    <col min="10242" max="10243" width="8.453125" customWidth="1"/>
    <col min="10244" max="10244" width="2.54296875" customWidth="1"/>
    <col min="10245" max="10245" width="8.54296875" customWidth="1"/>
    <col min="10246" max="10246" width="8.453125" customWidth="1"/>
    <col min="10247" max="10247" width="2.54296875" customWidth="1"/>
    <col min="10248" max="10248" width="8.453125" customWidth="1"/>
    <col min="10249" max="10249" width="8.1796875" customWidth="1"/>
    <col min="10250" max="10250" width="2.54296875" customWidth="1"/>
    <col min="10251" max="10252" width="8.54296875" customWidth="1"/>
    <col min="10253" max="10253" width="2.54296875" customWidth="1"/>
    <col min="10497" max="10497" width="35.54296875" customWidth="1"/>
    <col min="10498" max="10499" width="8.453125" customWidth="1"/>
    <col min="10500" max="10500" width="2.54296875" customWidth="1"/>
    <col min="10501" max="10501" width="8.54296875" customWidth="1"/>
    <col min="10502" max="10502" width="8.453125" customWidth="1"/>
    <col min="10503" max="10503" width="2.54296875" customWidth="1"/>
    <col min="10504" max="10504" width="8.453125" customWidth="1"/>
    <col min="10505" max="10505" width="8.1796875" customWidth="1"/>
    <col min="10506" max="10506" width="2.54296875" customWidth="1"/>
    <col min="10507" max="10508" width="8.54296875" customWidth="1"/>
    <col min="10509" max="10509" width="2.54296875" customWidth="1"/>
    <col min="10753" max="10753" width="35.54296875" customWidth="1"/>
    <col min="10754" max="10755" width="8.453125" customWidth="1"/>
    <col min="10756" max="10756" width="2.54296875" customWidth="1"/>
    <col min="10757" max="10757" width="8.54296875" customWidth="1"/>
    <col min="10758" max="10758" width="8.453125" customWidth="1"/>
    <col min="10759" max="10759" width="2.54296875" customWidth="1"/>
    <col min="10760" max="10760" width="8.453125" customWidth="1"/>
    <col min="10761" max="10761" width="8.1796875" customWidth="1"/>
    <col min="10762" max="10762" width="2.54296875" customWidth="1"/>
    <col min="10763" max="10764" width="8.54296875" customWidth="1"/>
    <col min="10765" max="10765" width="2.54296875" customWidth="1"/>
    <col min="11009" max="11009" width="35.54296875" customWidth="1"/>
    <col min="11010" max="11011" width="8.453125" customWidth="1"/>
    <col min="11012" max="11012" width="2.54296875" customWidth="1"/>
    <col min="11013" max="11013" width="8.54296875" customWidth="1"/>
    <col min="11014" max="11014" width="8.453125" customWidth="1"/>
    <col min="11015" max="11015" width="2.54296875" customWidth="1"/>
    <col min="11016" max="11016" width="8.453125" customWidth="1"/>
    <col min="11017" max="11017" width="8.1796875" customWidth="1"/>
    <col min="11018" max="11018" width="2.54296875" customWidth="1"/>
    <col min="11019" max="11020" width="8.54296875" customWidth="1"/>
    <col min="11021" max="11021" width="2.54296875" customWidth="1"/>
    <col min="11265" max="11265" width="35.54296875" customWidth="1"/>
    <col min="11266" max="11267" width="8.453125" customWidth="1"/>
    <col min="11268" max="11268" width="2.54296875" customWidth="1"/>
    <col min="11269" max="11269" width="8.54296875" customWidth="1"/>
    <col min="11270" max="11270" width="8.453125" customWidth="1"/>
    <col min="11271" max="11271" width="2.54296875" customWidth="1"/>
    <col min="11272" max="11272" width="8.453125" customWidth="1"/>
    <col min="11273" max="11273" width="8.1796875" customWidth="1"/>
    <col min="11274" max="11274" width="2.54296875" customWidth="1"/>
    <col min="11275" max="11276" width="8.54296875" customWidth="1"/>
    <col min="11277" max="11277" width="2.54296875" customWidth="1"/>
    <col min="11521" max="11521" width="35.54296875" customWidth="1"/>
    <col min="11522" max="11523" width="8.453125" customWidth="1"/>
    <col min="11524" max="11524" width="2.54296875" customWidth="1"/>
    <col min="11525" max="11525" width="8.54296875" customWidth="1"/>
    <col min="11526" max="11526" width="8.453125" customWidth="1"/>
    <col min="11527" max="11527" width="2.54296875" customWidth="1"/>
    <col min="11528" max="11528" width="8.453125" customWidth="1"/>
    <col min="11529" max="11529" width="8.1796875" customWidth="1"/>
    <col min="11530" max="11530" width="2.54296875" customWidth="1"/>
    <col min="11531" max="11532" width="8.54296875" customWidth="1"/>
    <col min="11533" max="11533" width="2.54296875" customWidth="1"/>
    <col min="11777" max="11777" width="35.54296875" customWidth="1"/>
    <col min="11778" max="11779" width="8.453125" customWidth="1"/>
    <col min="11780" max="11780" width="2.54296875" customWidth="1"/>
    <col min="11781" max="11781" width="8.54296875" customWidth="1"/>
    <col min="11782" max="11782" width="8.453125" customWidth="1"/>
    <col min="11783" max="11783" width="2.54296875" customWidth="1"/>
    <col min="11784" max="11784" width="8.453125" customWidth="1"/>
    <col min="11785" max="11785" width="8.1796875" customWidth="1"/>
    <col min="11786" max="11786" width="2.54296875" customWidth="1"/>
    <col min="11787" max="11788" width="8.54296875" customWidth="1"/>
    <col min="11789" max="11789" width="2.54296875" customWidth="1"/>
    <col min="12033" max="12033" width="35.54296875" customWidth="1"/>
    <col min="12034" max="12035" width="8.453125" customWidth="1"/>
    <col min="12036" max="12036" width="2.54296875" customWidth="1"/>
    <col min="12037" max="12037" width="8.54296875" customWidth="1"/>
    <col min="12038" max="12038" width="8.453125" customWidth="1"/>
    <col min="12039" max="12039" width="2.54296875" customWidth="1"/>
    <col min="12040" max="12040" width="8.453125" customWidth="1"/>
    <col min="12041" max="12041" width="8.1796875" customWidth="1"/>
    <col min="12042" max="12042" width="2.54296875" customWidth="1"/>
    <col min="12043" max="12044" width="8.54296875" customWidth="1"/>
    <col min="12045" max="12045" width="2.54296875" customWidth="1"/>
    <col min="12289" max="12289" width="35.54296875" customWidth="1"/>
    <col min="12290" max="12291" width="8.453125" customWidth="1"/>
    <col min="12292" max="12292" width="2.54296875" customWidth="1"/>
    <col min="12293" max="12293" width="8.54296875" customWidth="1"/>
    <col min="12294" max="12294" width="8.453125" customWidth="1"/>
    <col min="12295" max="12295" width="2.54296875" customWidth="1"/>
    <col min="12296" max="12296" width="8.453125" customWidth="1"/>
    <col min="12297" max="12297" width="8.1796875" customWidth="1"/>
    <col min="12298" max="12298" width="2.54296875" customWidth="1"/>
    <col min="12299" max="12300" width="8.54296875" customWidth="1"/>
    <col min="12301" max="12301" width="2.54296875" customWidth="1"/>
    <col min="12545" max="12545" width="35.54296875" customWidth="1"/>
    <col min="12546" max="12547" width="8.453125" customWidth="1"/>
    <col min="12548" max="12548" width="2.54296875" customWidth="1"/>
    <col min="12549" max="12549" width="8.54296875" customWidth="1"/>
    <col min="12550" max="12550" width="8.453125" customWidth="1"/>
    <col min="12551" max="12551" width="2.54296875" customWidth="1"/>
    <col min="12552" max="12552" width="8.453125" customWidth="1"/>
    <col min="12553" max="12553" width="8.1796875" customWidth="1"/>
    <col min="12554" max="12554" width="2.54296875" customWidth="1"/>
    <col min="12555" max="12556" width="8.54296875" customWidth="1"/>
    <col min="12557" max="12557" width="2.54296875" customWidth="1"/>
    <col min="12801" max="12801" width="35.54296875" customWidth="1"/>
    <col min="12802" max="12803" width="8.453125" customWidth="1"/>
    <col min="12804" max="12804" width="2.54296875" customWidth="1"/>
    <col min="12805" max="12805" width="8.54296875" customWidth="1"/>
    <col min="12806" max="12806" width="8.453125" customWidth="1"/>
    <col min="12807" max="12807" width="2.54296875" customWidth="1"/>
    <col min="12808" max="12808" width="8.453125" customWidth="1"/>
    <col min="12809" max="12809" width="8.1796875" customWidth="1"/>
    <col min="12810" max="12810" width="2.54296875" customWidth="1"/>
    <col min="12811" max="12812" width="8.54296875" customWidth="1"/>
    <col min="12813" max="12813" width="2.54296875" customWidth="1"/>
    <col min="13057" max="13057" width="35.54296875" customWidth="1"/>
    <col min="13058" max="13059" width="8.453125" customWidth="1"/>
    <col min="13060" max="13060" width="2.54296875" customWidth="1"/>
    <col min="13061" max="13061" width="8.54296875" customWidth="1"/>
    <col min="13062" max="13062" width="8.453125" customWidth="1"/>
    <col min="13063" max="13063" width="2.54296875" customWidth="1"/>
    <col min="13064" max="13064" width="8.453125" customWidth="1"/>
    <col min="13065" max="13065" width="8.1796875" customWidth="1"/>
    <col min="13066" max="13066" width="2.54296875" customWidth="1"/>
    <col min="13067" max="13068" width="8.54296875" customWidth="1"/>
    <col min="13069" max="13069" width="2.54296875" customWidth="1"/>
    <col min="13313" max="13313" width="35.54296875" customWidth="1"/>
    <col min="13314" max="13315" width="8.453125" customWidth="1"/>
    <col min="13316" max="13316" width="2.54296875" customWidth="1"/>
    <col min="13317" max="13317" width="8.54296875" customWidth="1"/>
    <col min="13318" max="13318" width="8.453125" customWidth="1"/>
    <col min="13319" max="13319" width="2.54296875" customWidth="1"/>
    <col min="13320" max="13320" width="8.453125" customWidth="1"/>
    <col min="13321" max="13321" width="8.1796875" customWidth="1"/>
    <col min="13322" max="13322" width="2.54296875" customWidth="1"/>
    <col min="13323" max="13324" width="8.54296875" customWidth="1"/>
    <col min="13325" max="13325" width="2.54296875" customWidth="1"/>
    <col min="13569" max="13569" width="35.54296875" customWidth="1"/>
    <col min="13570" max="13571" width="8.453125" customWidth="1"/>
    <col min="13572" max="13572" width="2.54296875" customWidth="1"/>
    <col min="13573" max="13573" width="8.54296875" customWidth="1"/>
    <col min="13574" max="13574" width="8.453125" customWidth="1"/>
    <col min="13575" max="13575" width="2.54296875" customWidth="1"/>
    <col min="13576" max="13576" width="8.453125" customWidth="1"/>
    <col min="13577" max="13577" width="8.1796875" customWidth="1"/>
    <col min="13578" max="13578" width="2.54296875" customWidth="1"/>
    <col min="13579" max="13580" width="8.54296875" customWidth="1"/>
    <col min="13581" max="13581" width="2.54296875" customWidth="1"/>
    <col min="13825" max="13825" width="35.54296875" customWidth="1"/>
    <col min="13826" max="13827" width="8.453125" customWidth="1"/>
    <col min="13828" max="13828" width="2.54296875" customWidth="1"/>
    <col min="13829" max="13829" width="8.54296875" customWidth="1"/>
    <col min="13830" max="13830" width="8.453125" customWidth="1"/>
    <col min="13831" max="13831" width="2.54296875" customWidth="1"/>
    <col min="13832" max="13832" width="8.453125" customWidth="1"/>
    <col min="13833" max="13833" width="8.1796875" customWidth="1"/>
    <col min="13834" max="13834" width="2.54296875" customWidth="1"/>
    <col min="13835" max="13836" width="8.54296875" customWidth="1"/>
    <col min="13837" max="13837" width="2.54296875" customWidth="1"/>
    <col min="14081" max="14081" width="35.54296875" customWidth="1"/>
    <col min="14082" max="14083" width="8.453125" customWidth="1"/>
    <col min="14084" max="14084" width="2.54296875" customWidth="1"/>
    <col min="14085" max="14085" width="8.54296875" customWidth="1"/>
    <col min="14086" max="14086" width="8.453125" customWidth="1"/>
    <col min="14087" max="14087" width="2.54296875" customWidth="1"/>
    <col min="14088" max="14088" width="8.453125" customWidth="1"/>
    <col min="14089" max="14089" width="8.1796875" customWidth="1"/>
    <col min="14090" max="14090" width="2.54296875" customWidth="1"/>
    <col min="14091" max="14092" width="8.54296875" customWidth="1"/>
    <col min="14093" max="14093" width="2.54296875" customWidth="1"/>
    <col min="14337" max="14337" width="35.54296875" customWidth="1"/>
    <col min="14338" max="14339" width="8.453125" customWidth="1"/>
    <col min="14340" max="14340" width="2.54296875" customWidth="1"/>
    <col min="14341" max="14341" width="8.54296875" customWidth="1"/>
    <col min="14342" max="14342" width="8.453125" customWidth="1"/>
    <col min="14343" max="14343" width="2.54296875" customWidth="1"/>
    <col min="14344" max="14344" width="8.453125" customWidth="1"/>
    <col min="14345" max="14345" width="8.1796875" customWidth="1"/>
    <col min="14346" max="14346" width="2.54296875" customWidth="1"/>
    <col min="14347" max="14348" width="8.54296875" customWidth="1"/>
    <col min="14349" max="14349" width="2.54296875" customWidth="1"/>
    <col min="14593" max="14593" width="35.54296875" customWidth="1"/>
    <col min="14594" max="14595" width="8.453125" customWidth="1"/>
    <col min="14596" max="14596" width="2.54296875" customWidth="1"/>
    <col min="14597" max="14597" width="8.54296875" customWidth="1"/>
    <col min="14598" max="14598" width="8.453125" customWidth="1"/>
    <col min="14599" max="14599" width="2.54296875" customWidth="1"/>
    <col min="14600" max="14600" width="8.453125" customWidth="1"/>
    <col min="14601" max="14601" width="8.1796875" customWidth="1"/>
    <col min="14602" max="14602" width="2.54296875" customWidth="1"/>
    <col min="14603" max="14604" width="8.54296875" customWidth="1"/>
    <col min="14605" max="14605" width="2.54296875" customWidth="1"/>
    <col min="14849" max="14849" width="35.54296875" customWidth="1"/>
    <col min="14850" max="14851" width="8.453125" customWidth="1"/>
    <col min="14852" max="14852" width="2.54296875" customWidth="1"/>
    <col min="14853" max="14853" width="8.54296875" customWidth="1"/>
    <col min="14854" max="14854" width="8.453125" customWidth="1"/>
    <col min="14855" max="14855" width="2.54296875" customWidth="1"/>
    <col min="14856" max="14856" width="8.453125" customWidth="1"/>
    <col min="14857" max="14857" width="8.1796875" customWidth="1"/>
    <col min="14858" max="14858" width="2.54296875" customWidth="1"/>
    <col min="14859" max="14860" width="8.54296875" customWidth="1"/>
    <col min="14861" max="14861" width="2.54296875" customWidth="1"/>
    <col min="15105" max="15105" width="35.54296875" customWidth="1"/>
    <col min="15106" max="15107" width="8.453125" customWidth="1"/>
    <col min="15108" max="15108" width="2.54296875" customWidth="1"/>
    <col min="15109" max="15109" width="8.54296875" customWidth="1"/>
    <col min="15110" max="15110" width="8.453125" customWidth="1"/>
    <col min="15111" max="15111" width="2.54296875" customWidth="1"/>
    <col min="15112" max="15112" width="8.453125" customWidth="1"/>
    <col min="15113" max="15113" width="8.1796875" customWidth="1"/>
    <col min="15114" max="15114" width="2.54296875" customWidth="1"/>
    <col min="15115" max="15116" width="8.54296875" customWidth="1"/>
    <col min="15117" max="15117" width="2.54296875" customWidth="1"/>
    <col min="15361" max="15361" width="35.54296875" customWidth="1"/>
    <col min="15362" max="15363" width="8.453125" customWidth="1"/>
    <col min="15364" max="15364" width="2.54296875" customWidth="1"/>
    <col min="15365" max="15365" width="8.54296875" customWidth="1"/>
    <col min="15366" max="15366" width="8.453125" customWidth="1"/>
    <col min="15367" max="15367" width="2.54296875" customWidth="1"/>
    <col min="15368" max="15368" width="8.453125" customWidth="1"/>
    <col min="15369" max="15369" width="8.1796875" customWidth="1"/>
    <col min="15370" max="15370" width="2.54296875" customWidth="1"/>
    <col min="15371" max="15372" width="8.54296875" customWidth="1"/>
    <col min="15373" max="15373" width="2.54296875" customWidth="1"/>
    <col min="15617" max="15617" width="35.54296875" customWidth="1"/>
    <col min="15618" max="15619" width="8.453125" customWidth="1"/>
    <col min="15620" max="15620" width="2.54296875" customWidth="1"/>
    <col min="15621" max="15621" width="8.54296875" customWidth="1"/>
    <col min="15622" max="15622" width="8.453125" customWidth="1"/>
    <col min="15623" max="15623" width="2.54296875" customWidth="1"/>
    <col min="15624" max="15624" width="8.453125" customWidth="1"/>
    <col min="15625" max="15625" width="8.1796875" customWidth="1"/>
    <col min="15626" max="15626" width="2.54296875" customWidth="1"/>
    <col min="15627" max="15628" width="8.54296875" customWidth="1"/>
    <col min="15629" max="15629" width="2.54296875" customWidth="1"/>
    <col min="15873" max="15873" width="35.54296875" customWidth="1"/>
    <col min="15874" max="15875" width="8.453125" customWidth="1"/>
    <col min="15876" max="15876" width="2.54296875" customWidth="1"/>
    <col min="15877" max="15877" width="8.54296875" customWidth="1"/>
    <col min="15878" max="15878" width="8.453125" customWidth="1"/>
    <col min="15879" max="15879" width="2.54296875" customWidth="1"/>
    <col min="15880" max="15880" width="8.453125" customWidth="1"/>
    <col min="15881" max="15881" width="8.1796875" customWidth="1"/>
    <col min="15882" max="15882" width="2.54296875" customWidth="1"/>
    <col min="15883" max="15884" width="8.54296875" customWidth="1"/>
    <col min="15885" max="15885" width="2.54296875" customWidth="1"/>
    <col min="16129" max="16129" width="35.54296875" customWidth="1"/>
    <col min="16130" max="16131" width="8.453125" customWidth="1"/>
    <col min="16132" max="16132" width="2.54296875" customWidth="1"/>
    <col min="16133" max="16133" width="8.54296875" customWidth="1"/>
    <col min="16134" max="16134" width="8.453125" customWidth="1"/>
    <col min="16135" max="16135" width="2.54296875" customWidth="1"/>
    <col min="16136" max="16136" width="8.453125" customWidth="1"/>
    <col min="16137" max="16137" width="8.1796875" customWidth="1"/>
    <col min="16138" max="16138" width="2.54296875" customWidth="1"/>
    <col min="16139" max="16140" width="8.54296875" customWidth="1"/>
    <col min="16141" max="16141" width="2.54296875" customWidth="1"/>
  </cols>
  <sheetData>
    <row r="1" spans="1:13" ht="12" customHeight="1">
      <c r="A1" s="7" t="s">
        <v>262</v>
      </c>
    </row>
    <row r="2" spans="1:13" ht="13.4" customHeight="1">
      <c r="A2" t="s">
        <v>263</v>
      </c>
    </row>
    <row r="3" spans="1:13" ht="8.25" customHeight="1"/>
    <row r="4" spans="1:13" ht="13.4" customHeight="1">
      <c r="A4" s="9" t="s">
        <v>264</v>
      </c>
    </row>
    <row r="5" spans="1:13" ht="9.75" customHeight="1" thickBot="1"/>
    <row r="6" spans="1:13" ht="13.4" customHeight="1">
      <c r="A6" s="108"/>
      <c r="B6" s="109"/>
      <c r="C6" s="110"/>
      <c r="D6" s="111"/>
      <c r="E6" s="109"/>
      <c r="F6" s="110"/>
      <c r="G6" s="111"/>
      <c r="H6" s="109"/>
      <c r="I6" s="110"/>
      <c r="J6" s="110"/>
      <c r="K6" s="109"/>
      <c r="L6" s="111"/>
      <c r="M6" s="111"/>
    </row>
    <row r="7" spans="1:13" ht="13.4" customHeight="1">
      <c r="A7" t="s">
        <v>265</v>
      </c>
      <c r="B7" s="58" t="s">
        <v>94</v>
      </c>
      <c r="C7" s="112"/>
      <c r="E7" s="112" t="s">
        <v>266</v>
      </c>
      <c r="F7" s="112"/>
      <c r="H7" s="112" t="s">
        <v>267</v>
      </c>
      <c r="I7" s="112"/>
      <c r="K7" s="58" t="s">
        <v>268</v>
      </c>
      <c r="L7" s="112"/>
    </row>
    <row r="8" spans="1:13" ht="13.4" customHeight="1">
      <c r="A8" t="s">
        <v>269</v>
      </c>
      <c r="B8" s="113" t="s">
        <v>98</v>
      </c>
      <c r="C8" s="114" t="s">
        <v>99</v>
      </c>
      <c r="E8" s="113" t="s">
        <v>98</v>
      </c>
      <c r="F8" s="114" t="s">
        <v>99</v>
      </c>
      <c r="H8" s="113" t="s">
        <v>98</v>
      </c>
      <c r="I8" s="114" t="s">
        <v>99</v>
      </c>
      <c r="K8" s="113" t="s">
        <v>98</v>
      </c>
      <c r="L8" s="114" t="s">
        <v>99</v>
      </c>
    </row>
    <row r="9" spans="1:13" ht="13.4" customHeight="1" thickBot="1">
      <c r="A9" s="115"/>
      <c r="B9" s="116"/>
      <c r="C9" s="117"/>
      <c r="D9" s="118"/>
      <c r="E9" s="116"/>
      <c r="F9" s="117"/>
      <c r="G9" s="118"/>
      <c r="H9" s="116"/>
      <c r="I9" s="117"/>
      <c r="J9" s="117"/>
      <c r="K9" s="116"/>
      <c r="L9" s="118"/>
      <c r="M9" s="118"/>
    </row>
    <row r="10" spans="1:13" ht="10" customHeight="1"/>
    <row r="11" spans="1:13" ht="13.4" customHeight="1">
      <c r="A11" s="14" t="s">
        <v>100</v>
      </c>
      <c r="B11" s="119">
        <f>IF($A11&lt;&gt;0,E11+H11+K11,"")</f>
        <v>23308</v>
      </c>
      <c r="C11" s="120">
        <f>SUM(C13+C95)</f>
        <v>100</v>
      </c>
      <c r="D11" s="121"/>
      <c r="E11" s="119">
        <f>SUM(E13+E95)</f>
        <v>22801</v>
      </c>
      <c r="F11" s="120">
        <f>IF($A11&lt;&gt;0,E11/$B11*100,"")</f>
        <v>97.824781191007375</v>
      </c>
      <c r="G11" s="121"/>
      <c r="H11" s="119">
        <f>SUM(H13+H95)</f>
        <v>213</v>
      </c>
      <c r="I11" s="120">
        <f>IF($A11&lt;&gt;0,H11/$B11*100,"")</f>
        <v>0.91384932212115999</v>
      </c>
      <c r="J11" s="120"/>
      <c r="K11" s="119">
        <f>SUM(K13+K95)</f>
        <v>294</v>
      </c>
      <c r="L11" s="107">
        <f>IF($A11&lt;&gt;0,K11/$B11*100,"")</f>
        <v>1.2613694868714604</v>
      </c>
    </row>
    <row r="12" spans="1:13" ht="10" customHeight="1">
      <c r="A12" s="9"/>
      <c r="B12" s="119" t="str">
        <f>IF(A12&lt;&gt;0,E12+H12+K12,"")</f>
        <v/>
      </c>
      <c r="C12" s="120" t="str">
        <f t="shared" ref="C12:C75" si="0">IF($A12&lt;&gt;0,B12/$B$11*100,"")</f>
        <v/>
      </c>
      <c r="D12" s="121"/>
      <c r="E12" s="119"/>
      <c r="F12" s="120" t="str">
        <f t="shared" ref="F12:F75" si="1">IF($A12&lt;&gt;0,E12/$B12*100,"")</f>
        <v/>
      </c>
      <c r="G12" s="121"/>
      <c r="H12" s="119"/>
      <c r="I12" s="120" t="str">
        <f t="shared" ref="I12:I75" si="2">IF($A12&lt;&gt;0,H12/$B12*100,"")</f>
        <v/>
      </c>
      <c r="J12" s="120"/>
      <c r="K12" s="119"/>
      <c r="L12" s="107" t="str">
        <f t="shared" ref="L12:L75" si="3">IF($A12&lt;&gt;0,K12/$B12*100,"")</f>
        <v/>
      </c>
    </row>
    <row r="13" spans="1:13" ht="13.4" customHeight="1">
      <c r="A13" s="14" t="s">
        <v>101</v>
      </c>
      <c r="B13" s="119">
        <f>IF(A13&lt;&gt;0,E13+H13+K13,"")</f>
        <v>14885</v>
      </c>
      <c r="C13" s="120">
        <f t="shared" si="0"/>
        <v>63.862193238373088</v>
      </c>
      <c r="D13" s="121"/>
      <c r="E13" s="119">
        <f>E15+E26+E34+E60+E74+E81+E93</f>
        <v>14608</v>
      </c>
      <c r="F13" s="120">
        <f t="shared" si="1"/>
        <v>98.139066174000661</v>
      </c>
      <c r="G13" s="121"/>
      <c r="H13" s="119">
        <f>H15+H26+H34+H60+H74+H81+H93</f>
        <v>118</v>
      </c>
      <c r="I13" s="120">
        <f t="shared" si="2"/>
        <v>0.79274437353039973</v>
      </c>
      <c r="J13" s="120"/>
      <c r="K13" s="119">
        <f>K15+K26+K34+K60+K74+K81+K93</f>
        <v>159</v>
      </c>
      <c r="L13" s="107">
        <f t="shared" si="3"/>
        <v>1.0681894524689284</v>
      </c>
    </row>
    <row r="14" spans="1:13" ht="10" customHeight="1">
      <c r="A14" s="14"/>
      <c r="B14" s="119" t="str">
        <f t="shared" ref="B14:B77" si="4">IF(A14&lt;&gt;0,E14+H14+K14,"")</f>
        <v/>
      </c>
      <c r="C14" s="120"/>
      <c r="D14" s="121"/>
      <c r="E14" s="119"/>
      <c r="F14" s="120" t="str">
        <f t="shared" si="1"/>
        <v/>
      </c>
      <c r="G14" s="121"/>
      <c r="H14" s="119"/>
      <c r="I14" s="120"/>
      <c r="J14" s="120"/>
      <c r="K14" s="119"/>
      <c r="L14" s="107"/>
    </row>
    <row r="15" spans="1:13" ht="13.4" customHeight="1">
      <c r="A15" s="14" t="s">
        <v>102</v>
      </c>
      <c r="B15" s="119">
        <f t="shared" si="4"/>
        <v>1395</v>
      </c>
      <c r="C15" s="120">
        <f t="shared" si="0"/>
        <v>5.9850695040329498</v>
      </c>
      <c r="D15" s="121"/>
      <c r="E15" s="119">
        <f>E16+E21</f>
        <v>1370</v>
      </c>
      <c r="F15" s="120">
        <f t="shared" si="1"/>
        <v>98.207885304659499</v>
      </c>
      <c r="G15" s="121"/>
      <c r="H15" s="119">
        <f>H16+H21</f>
        <v>11</v>
      </c>
      <c r="I15" s="120">
        <f t="shared" si="2"/>
        <v>0.7885304659498209</v>
      </c>
      <c r="J15" s="120"/>
      <c r="K15" s="119">
        <f>K16+K21</f>
        <v>14</v>
      </c>
      <c r="L15" s="107">
        <f t="shared" si="3"/>
        <v>1.0035842293906809</v>
      </c>
    </row>
    <row r="16" spans="1:13" ht="13.4" customHeight="1">
      <c r="A16" s="9" t="s">
        <v>103</v>
      </c>
      <c r="B16" s="119">
        <f t="shared" si="4"/>
        <v>432</v>
      </c>
      <c r="C16" s="120">
        <f t="shared" si="0"/>
        <v>1.8534408786682683</v>
      </c>
      <c r="D16" s="121"/>
      <c r="E16" s="119">
        <f>SUM(E17:E19)</f>
        <v>424</v>
      </c>
      <c r="F16" s="120">
        <f t="shared" si="1"/>
        <v>98.148148148148152</v>
      </c>
      <c r="G16" s="121"/>
      <c r="H16" s="119">
        <f>SUM(H17:H19)</f>
        <v>4</v>
      </c>
      <c r="I16" s="120">
        <f t="shared" si="2"/>
        <v>0.92592592592592582</v>
      </c>
      <c r="J16" s="120"/>
      <c r="K16" s="119">
        <f>SUM(K17:K19)</f>
        <v>4</v>
      </c>
      <c r="L16" s="107">
        <f t="shared" si="3"/>
        <v>0.92592592592592582</v>
      </c>
    </row>
    <row r="17" spans="1:12" ht="13.4" customHeight="1">
      <c r="A17" s="9" t="s">
        <v>104</v>
      </c>
      <c r="B17" s="119">
        <f t="shared" si="4"/>
        <v>68</v>
      </c>
      <c r="C17" s="120">
        <f t="shared" si="0"/>
        <v>0.29174532349407928</v>
      </c>
      <c r="D17" s="121"/>
      <c r="E17" s="49">
        <v>68</v>
      </c>
      <c r="F17" s="120">
        <f t="shared" si="1"/>
        <v>100</v>
      </c>
      <c r="G17" s="122"/>
      <c r="H17" s="49">
        <v>0</v>
      </c>
      <c r="I17" s="120">
        <f t="shared" si="2"/>
        <v>0</v>
      </c>
      <c r="J17" s="122"/>
      <c r="K17" s="49">
        <v>0</v>
      </c>
      <c r="L17" s="107">
        <f t="shared" si="3"/>
        <v>0</v>
      </c>
    </row>
    <row r="18" spans="1:12" ht="13.4" customHeight="1">
      <c r="A18" s="9" t="s">
        <v>106</v>
      </c>
      <c r="B18" s="119">
        <f t="shared" si="4"/>
        <v>258</v>
      </c>
      <c r="C18" s="120">
        <f t="shared" si="0"/>
        <v>1.1069160803157714</v>
      </c>
      <c r="D18" s="121"/>
      <c r="E18" s="49">
        <v>251</v>
      </c>
      <c r="F18" s="120">
        <f t="shared" si="1"/>
        <v>97.286821705426348</v>
      </c>
      <c r="G18" s="122"/>
      <c r="H18" s="49">
        <v>3</v>
      </c>
      <c r="I18" s="120">
        <f t="shared" si="2"/>
        <v>1.1627906976744187</v>
      </c>
      <c r="J18" s="122"/>
      <c r="K18" s="49">
        <v>4</v>
      </c>
      <c r="L18" s="107">
        <f t="shared" si="3"/>
        <v>1.5503875968992249</v>
      </c>
    </row>
    <row r="19" spans="1:12" ht="13.4" customHeight="1">
      <c r="A19" s="9" t="s">
        <v>105</v>
      </c>
      <c r="B19" s="119">
        <f t="shared" si="4"/>
        <v>106</v>
      </c>
      <c r="C19" s="120">
        <f t="shared" si="0"/>
        <v>0.45477947485841774</v>
      </c>
      <c r="D19" s="121"/>
      <c r="E19" s="49">
        <v>105</v>
      </c>
      <c r="F19" s="120">
        <f t="shared" si="1"/>
        <v>99.056603773584911</v>
      </c>
      <c r="G19" s="122"/>
      <c r="H19" s="49">
        <v>1</v>
      </c>
      <c r="I19" s="120">
        <f t="shared" si="2"/>
        <v>0.94339622641509435</v>
      </c>
      <c r="J19" s="122"/>
      <c r="K19" s="49">
        <v>0</v>
      </c>
      <c r="L19" s="107">
        <f t="shared" si="3"/>
        <v>0</v>
      </c>
    </row>
    <row r="20" spans="1:12" ht="10" customHeight="1">
      <c r="A20" s="9"/>
      <c r="B20" s="119" t="str">
        <f t="shared" si="4"/>
        <v/>
      </c>
      <c r="C20" s="120" t="str">
        <f t="shared" si="0"/>
        <v/>
      </c>
      <c r="D20" s="121"/>
      <c r="E20" s="119"/>
      <c r="F20" s="120" t="str">
        <f t="shared" si="1"/>
        <v/>
      </c>
      <c r="G20" s="121"/>
      <c r="H20" s="119"/>
      <c r="I20" s="120" t="str">
        <f t="shared" si="2"/>
        <v/>
      </c>
      <c r="J20" s="120"/>
      <c r="K20" s="119"/>
      <c r="L20" s="107" t="str">
        <f t="shared" si="3"/>
        <v/>
      </c>
    </row>
    <row r="21" spans="1:12" ht="13.4" customHeight="1">
      <c r="A21" s="9" t="s">
        <v>107</v>
      </c>
      <c r="B21" s="119">
        <f t="shared" si="4"/>
        <v>963</v>
      </c>
      <c r="C21" s="120">
        <f t="shared" si="0"/>
        <v>4.1316286253646819</v>
      </c>
      <c r="D21" s="121"/>
      <c r="E21" s="119">
        <f>SUM(E22:E24)</f>
        <v>946</v>
      </c>
      <c r="F21" s="120">
        <f t="shared" si="1"/>
        <v>98.234683281412245</v>
      </c>
      <c r="G21" s="121"/>
      <c r="H21" s="119">
        <f>SUM(H22:H24)</f>
        <v>7</v>
      </c>
      <c r="I21" s="120">
        <f t="shared" si="2"/>
        <v>0.72689511941848395</v>
      </c>
      <c r="J21" s="120"/>
      <c r="K21" s="119">
        <f>SUM(K22:K24)</f>
        <v>10</v>
      </c>
      <c r="L21" s="107">
        <f t="shared" si="3"/>
        <v>1.0384215991692627</v>
      </c>
    </row>
    <row r="22" spans="1:12" ht="13.4" customHeight="1">
      <c r="A22" s="9" t="s">
        <v>108</v>
      </c>
      <c r="B22" s="119">
        <f t="shared" si="4"/>
        <v>329</v>
      </c>
      <c r="C22" s="120">
        <f t="shared" si="0"/>
        <v>1.4115325210228247</v>
      </c>
      <c r="D22" s="121"/>
      <c r="E22" s="49">
        <v>321</v>
      </c>
      <c r="F22" s="120">
        <f t="shared" si="1"/>
        <v>97.568389057750764</v>
      </c>
      <c r="G22" s="122"/>
      <c r="H22" s="49">
        <v>3</v>
      </c>
      <c r="I22" s="120">
        <f t="shared" si="2"/>
        <v>0.91185410334346495</v>
      </c>
      <c r="J22" s="122"/>
      <c r="K22" s="49">
        <v>5</v>
      </c>
      <c r="L22" s="107">
        <f t="shared" si="3"/>
        <v>1.5197568389057752</v>
      </c>
    </row>
    <row r="23" spans="1:12" ht="13.4" customHeight="1">
      <c r="A23" s="9" t="s">
        <v>109</v>
      </c>
      <c r="B23" s="119">
        <f t="shared" si="4"/>
        <v>100</v>
      </c>
      <c r="C23" s="120">
        <f t="shared" si="0"/>
        <v>0.42903724043246949</v>
      </c>
      <c r="D23" s="121"/>
      <c r="E23" s="49">
        <v>99</v>
      </c>
      <c r="F23" s="120">
        <f t="shared" si="1"/>
        <v>99</v>
      </c>
      <c r="G23" s="122"/>
      <c r="H23" s="49">
        <v>0</v>
      </c>
      <c r="I23" s="120">
        <f t="shared" si="2"/>
        <v>0</v>
      </c>
      <c r="J23" s="122"/>
      <c r="K23" s="49">
        <v>1</v>
      </c>
      <c r="L23" s="107">
        <f t="shared" si="3"/>
        <v>1</v>
      </c>
    </row>
    <row r="24" spans="1:12" ht="13.4" customHeight="1">
      <c r="A24" s="9" t="s">
        <v>110</v>
      </c>
      <c r="B24" s="119">
        <f t="shared" si="4"/>
        <v>534</v>
      </c>
      <c r="C24" s="120">
        <f t="shared" si="0"/>
        <v>2.2910588639093876</v>
      </c>
      <c r="D24" s="121"/>
      <c r="E24" s="49">
        <v>526</v>
      </c>
      <c r="F24" s="120">
        <f t="shared" si="1"/>
        <v>98.50187265917603</v>
      </c>
      <c r="G24" s="122"/>
      <c r="H24" s="49">
        <v>4</v>
      </c>
      <c r="I24" s="120">
        <f t="shared" si="2"/>
        <v>0.74906367041198507</v>
      </c>
      <c r="J24" s="122"/>
      <c r="K24" s="49">
        <v>4</v>
      </c>
      <c r="L24" s="107">
        <f t="shared" si="3"/>
        <v>0.74906367041198507</v>
      </c>
    </row>
    <row r="25" spans="1:12" ht="10" customHeight="1">
      <c r="A25" s="9"/>
      <c r="B25" s="119" t="str">
        <f t="shared" si="4"/>
        <v/>
      </c>
      <c r="C25" s="120" t="str">
        <f t="shared" si="0"/>
        <v/>
      </c>
      <c r="D25" s="121"/>
      <c r="E25" s="119"/>
      <c r="F25" s="120" t="str">
        <f t="shared" si="1"/>
        <v/>
      </c>
      <c r="G25" s="121"/>
      <c r="H25" s="119"/>
      <c r="I25" s="120" t="str">
        <f t="shared" si="2"/>
        <v/>
      </c>
      <c r="J25" s="120"/>
      <c r="K25" s="119"/>
      <c r="L25" s="107" t="str">
        <f t="shared" si="3"/>
        <v/>
      </c>
    </row>
    <row r="26" spans="1:12" ht="13.4" customHeight="1">
      <c r="A26" s="14" t="s">
        <v>111</v>
      </c>
      <c r="B26" s="119">
        <f t="shared" si="4"/>
        <v>1033</v>
      </c>
      <c r="C26" s="120">
        <f t="shared" si="0"/>
        <v>4.4319546936674099</v>
      </c>
      <c r="D26" s="121"/>
      <c r="E26" s="119">
        <f>SUM(E27)</f>
        <v>1027</v>
      </c>
      <c r="F26" s="120">
        <f t="shared" si="1"/>
        <v>99.419167473378508</v>
      </c>
      <c r="G26" s="121"/>
      <c r="H26" s="119">
        <f>SUM(H27)</f>
        <v>2</v>
      </c>
      <c r="I26" s="120">
        <f t="shared" si="2"/>
        <v>0.1936108422071636</v>
      </c>
      <c r="J26" s="120"/>
      <c r="K26" s="119">
        <f>SUM(K27)</f>
        <v>4</v>
      </c>
      <c r="L26" s="107">
        <f t="shared" si="3"/>
        <v>0.38722168441432719</v>
      </c>
    </row>
    <row r="27" spans="1:12" ht="13.4" customHeight="1">
      <c r="A27" s="9" t="s">
        <v>112</v>
      </c>
      <c r="B27" s="119">
        <f t="shared" si="4"/>
        <v>1033</v>
      </c>
      <c r="C27" s="120">
        <f t="shared" si="0"/>
        <v>4.4319546936674099</v>
      </c>
      <c r="D27" s="121"/>
      <c r="E27" s="119">
        <f>SUM(E28:E32)</f>
        <v>1027</v>
      </c>
      <c r="F27" s="120">
        <f t="shared" si="1"/>
        <v>99.419167473378508</v>
      </c>
      <c r="G27" s="121"/>
      <c r="H27" s="119">
        <f>SUM(H28:H32)</f>
        <v>2</v>
      </c>
      <c r="I27" s="120">
        <f t="shared" si="2"/>
        <v>0.1936108422071636</v>
      </c>
      <c r="J27" s="120"/>
      <c r="K27" s="119">
        <f>SUM(K28:K32)</f>
        <v>4</v>
      </c>
      <c r="L27" s="107">
        <f t="shared" si="3"/>
        <v>0.38722168441432719</v>
      </c>
    </row>
    <row r="28" spans="1:12" ht="13.4" customHeight="1">
      <c r="A28" s="9" t="s">
        <v>113</v>
      </c>
      <c r="B28" s="119">
        <f t="shared" si="4"/>
        <v>139</v>
      </c>
      <c r="C28" s="120">
        <f t="shared" si="0"/>
        <v>0.59636176420113274</v>
      </c>
      <c r="D28" s="121"/>
      <c r="E28" s="49">
        <v>136</v>
      </c>
      <c r="F28" s="120">
        <f t="shared" si="1"/>
        <v>97.841726618705039</v>
      </c>
      <c r="G28" s="122"/>
      <c r="H28" s="49">
        <v>1</v>
      </c>
      <c r="I28" s="120">
        <f t="shared" si="2"/>
        <v>0.71942446043165476</v>
      </c>
      <c r="J28" s="122"/>
      <c r="K28" s="49">
        <v>2</v>
      </c>
      <c r="L28" s="107">
        <f t="shared" si="3"/>
        <v>1.4388489208633095</v>
      </c>
    </row>
    <row r="29" spans="1:12" ht="13.4" customHeight="1">
      <c r="A29" s="9" t="s">
        <v>114</v>
      </c>
      <c r="B29" s="119">
        <f t="shared" si="4"/>
        <v>258</v>
      </c>
      <c r="C29" s="120">
        <f t="shared" si="0"/>
        <v>1.1069160803157714</v>
      </c>
      <c r="D29" s="121"/>
      <c r="E29" s="49">
        <v>257</v>
      </c>
      <c r="F29" s="120">
        <f t="shared" si="1"/>
        <v>99.612403100775197</v>
      </c>
      <c r="G29" s="122"/>
      <c r="H29" s="49">
        <v>1</v>
      </c>
      <c r="I29" s="120">
        <f t="shared" si="2"/>
        <v>0.38759689922480622</v>
      </c>
      <c r="J29" s="122"/>
      <c r="K29" s="49">
        <v>0</v>
      </c>
      <c r="L29" s="107">
        <f t="shared" si="3"/>
        <v>0</v>
      </c>
    </row>
    <row r="30" spans="1:12" ht="13.4" customHeight="1">
      <c r="A30" s="9" t="s">
        <v>115</v>
      </c>
      <c r="B30" s="119">
        <f t="shared" si="4"/>
        <v>175</v>
      </c>
      <c r="C30" s="120">
        <f t="shared" si="0"/>
        <v>0.75081517075682169</v>
      </c>
      <c r="D30" s="121"/>
      <c r="E30" s="49">
        <v>174</v>
      </c>
      <c r="F30" s="120">
        <f t="shared" si="1"/>
        <v>99.428571428571431</v>
      </c>
      <c r="G30" s="122"/>
      <c r="H30" s="49">
        <v>0</v>
      </c>
      <c r="I30" s="120">
        <f t="shared" si="2"/>
        <v>0</v>
      </c>
      <c r="J30" s="122"/>
      <c r="K30" s="49">
        <v>1</v>
      </c>
      <c r="L30" s="107">
        <f>IF($A30&lt;&gt;0,K30/$B30*100,"")</f>
        <v>0.5714285714285714</v>
      </c>
    </row>
    <row r="31" spans="1:12" ht="13.4" customHeight="1">
      <c r="A31" s="9" t="s">
        <v>116</v>
      </c>
      <c r="B31" s="119">
        <f t="shared" si="4"/>
        <v>268</v>
      </c>
      <c r="C31" s="120">
        <f t="shared" si="0"/>
        <v>1.1498198043590182</v>
      </c>
      <c r="D31" s="121"/>
      <c r="E31" s="49">
        <v>267</v>
      </c>
      <c r="F31" s="120">
        <f t="shared" si="1"/>
        <v>99.626865671641795</v>
      </c>
      <c r="G31" s="122"/>
      <c r="H31" s="49">
        <v>0</v>
      </c>
      <c r="I31" s="120">
        <f t="shared" si="2"/>
        <v>0</v>
      </c>
      <c r="J31" s="122"/>
      <c r="K31" s="49">
        <v>1</v>
      </c>
      <c r="L31" s="107">
        <f t="shared" si="3"/>
        <v>0.37313432835820892</v>
      </c>
    </row>
    <row r="32" spans="1:12" ht="13.4" customHeight="1">
      <c r="A32" s="9" t="s">
        <v>117</v>
      </c>
      <c r="B32" s="119">
        <f t="shared" si="4"/>
        <v>193</v>
      </c>
      <c r="C32" s="120">
        <f t="shared" si="0"/>
        <v>0.82804187403466623</v>
      </c>
      <c r="D32" s="121"/>
      <c r="E32" s="49">
        <v>193</v>
      </c>
      <c r="F32" s="120">
        <f t="shared" si="1"/>
        <v>100</v>
      </c>
      <c r="G32" s="122"/>
      <c r="H32" s="49">
        <v>0</v>
      </c>
      <c r="I32" s="120">
        <f t="shared" si="2"/>
        <v>0</v>
      </c>
      <c r="J32" s="122"/>
      <c r="K32" s="49">
        <v>0</v>
      </c>
      <c r="L32" s="107">
        <f t="shared" si="3"/>
        <v>0</v>
      </c>
    </row>
    <row r="33" spans="1:12" ht="10" customHeight="1">
      <c r="A33" s="9"/>
      <c r="B33" s="119" t="str">
        <f t="shared" si="4"/>
        <v/>
      </c>
      <c r="C33" s="120" t="str">
        <f t="shared" si="0"/>
        <v/>
      </c>
      <c r="D33" s="121"/>
      <c r="E33" s="119"/>
      <c r="F33" s="120" t="str">
        <f t="shared" si="1"/>
        <v/>
      </c>
      <c r="G33" s="121"/>
      <c r="H33" s="119"/>
      <c r="I33" s="120" t="str">
        <f t="shared" si="2"/>
        <v/>
      </c>
      <c r="J33" s="120"/>
      <c r="K33" s="119"/>
      <c r="L33" s="107" t="str">
        <f t="shared" si="3"/>
        <v/>
      </c>
    </row>
    <row r="34" spans="1:12" ht="13.4" customHeight="1">
      <c r="A34" s="14" t="s">
        <v>118</v>
      </c>
      <c r="B34" s="119">
        <f t="shared" si="4"/>
        <v>6692</v>
      </c>
      <c r="C34" s="120">
        <f t="shared" si="0"/>
        <v>28.711172129740863</v>
      </c>
      <c r="D34" s="121"/>
      <c r="E34" s="119">
        <f>E35+E41+E51+E53</f>
        <v>6509</v>
      </c>
      <c r="F34" s="120">
        <f t="shared" si="1"/>
        <v>97.265391512253444</v>
      </c>
      <c r="G34" s="121"/>
      <c r="H34" s="119">
        <f>H35+H41+H51+H53</f>
        <v>85</v>
      </c>
      <c r="I34" s="120">
        <f t="shared" si="2"/>
        <v>1.2701733413030485</v>
      </c>
      <c r="J34" s="120"/>
      <c r="K34" s="119">
        <f>K35+K41+K51+K53</f>
        <v>98</v>
      </c>
      <c r="L34" s="107">
        <f t="shared" si="3"/>
        <v>1.4644351464435146</v>
      </c>
    </row>
    <row r="35" spans="1:12" ht="13.4" customHeight="1">
      <c r="A35" s="9" t="s">
        <v>244</v>
      </c>
      <c r="B35" s="119">
        <f t="shared" si="4"/>
        <v>2303</v>
      </c>
      <c r="C35" s="120">
        <f t="shared" si="0"/>
        <v>9.8807276471597731</v>
      </c>
      <c r="D35" s="121"/>
      <c r="E35" s="119">
        <f>SUM(E36:E39)</f>
        <v>2262</v>
      </c>
      <c r="F35" s="120">
        <f t="shared" si="1"/>
        <v>98.21971341728181</v>
      </c>
      <c r="G35" s="121"/>
      <c r="H35" s="119">
        <f>SUM(H36:H39)</f>
        <v>19</v>
      </c>
      <c r="I35" s="120">
        <f t="shared" si="2"/>
        <v>0.82501085540599217</v>
      </c>
      <c r="J35" s="120"/>
      <c r="K35" s="119">
        <f>SUM(K36:K39)</f>
        <v>22</v>
      </c>
      <c r="L35" s="107">
        <f t="shared" si="3"/>
        <v>0.95527572731220145</v>
      </c>
    </row>
    <row r="36" spans="1:12" ht="13.4" customHeight="1">
      <c r="A36" s="9" t="s">
        <v>120</v>
      </c>
      <c r="B36" s="119">
        <f t="shared" si="4"/>
        <v>1212</v>
      </c>
      <c r="C36" s="120">
        <f t="shared" si="0"/>
        <v>5.1999313540415306</v>
      </c>
      <c r="D36" s="121"/>
      <c r="E36" s="49">
        <v>1191</v>
      </c>
      <c r="F36" s="120">
        <f t="shared" si="1"/>
        <v>98.267326732673268</v>
      </c>
      <c r="G36" s="122"/>
      <c r="H36" s="49">
        <v>11</v>
      </c>
      <c r="I36" s="120">
        <f t="shared" si="2"/>
        <v>0.90759075907590769</v>
      </c>
      <c r="J36" s="122"/>
      <c r="K36" s="49">
        <v>10</v>
      </c>
      <c r="L36" s="107">
        <f t="shared" si="3"/>
        <v>0.82508250825082496</v>
      </c>
    </row>
    <row r="37" spans="1:12" ht="13.4" customHeight="1">
      <c r="A37" s="9" t="s">
        <v>121</v>
      </c>
      <c r="B37" s="119">
        <f t="shared" si="4"/>
        <v>663</v>
      </c>
      <c r="C37" s="120">
        <f t="shared" si="0"/>
        <v>2.8445169040672731</v>
      </c>
      <c r="D37" s="121"/>
      <c r="E37" s="49">
        <v>649</v>
      </c>
      <c r="F37" s="120">
        <f t="shared" si="1"/>
        <v>97.888386123680235</v>
      </c>
      <c r="G37" s="122"/>
      <c r="H37" s="49">
        <v>6</v>
      </c>
      <c r="I37" s="120">
        <f t="shared" si="2"/>
        <v>0.90497737556561098</v>
      </c>
      <c r="J37" s="122"/>
      <c r="K37" s="49">
        <v>8</v>
      </c>
      <c r="L37" s="107">
        <f t="shared" si="3"/>
        <v>1.206636500754148</v>
      </c>
    </row>
    <row r="38" spans="1:12" ht="13.4" customHeight="1">
      <c r="A38" s="9" t="s">
        <v>122</v>
      </c>
      <c r="B38" s="119">
        <f t="shared" si="4"/>
        <v>184</v>
      </c>
      <c r="C38" s="120">
        <f t="shared" si="0"/>
        <v>0.78942852239574401</v>
      </c>
      <c r="D38" s="121"/>
      <c r="E38" s="49">
        <v>182</v>
      </c>
      <c r="F38" s="120">
        <f t="shared" si="1"/>
        <v>98.91304347826086</v>
      </c>
      <c r="G38" s="122"/>
      <c r="H38" s="49">
        <v>1</v>
      </c>
      <c r="I38" s="120">
        <f t="shared" si="2"/>
        <v>0.54347826086956519</v>
      </c>
      <c r="J38" s="122"/>
      <c r="K38" s="49">
        <v>1</v>
      </c>
      <c r="L38" s="107">
        <f t="shared" si="3"/>
        <v>0.54347826086956519</v>
      </c>
    </row>
    <row r="39" spans="1:12" ht="13.4" customHeight="1">
      <c r="A39" s="9" t="s">
        <v>123</v>
      </c>
      <c r="B39" s="119">
        <f t="shared" si="4"/>
        <v>244</v>
      </c>
      <c r="C39" s="120">
        <f t="shared" si="0"/>
        <v>1.0468508666552256</v>
      </c>
      <c r="D39" s="121"/>
      <c r="E39" s="49">
        <v>240</v>
      </c>
      <c r="F39" s="120">
        <f t="shared" si="1"/>
        <v>98.360655737704917</v>
      </c>
      <c r="G39" s="122"/>
      <c r="H39" s="49">
        <v>1</v>
      </c>
      <c r="I39" s="120">
        <f t="shared" si="2"/>
        <v>0.4098360655737705</v>
      </c>
      <c r="J39" s="122"/>
      <c r="K39" s="49">
        <v>3</v>
      </c>
      <c r="L39" s="107">
        <f t="shared" si="3"/>
        <v>1.2295081967213115</v>
      </c>
    </row>
    <row r="40" spans="1:12" ht="10" customHeight="1">
      <c r="A40" s="9"/>
      <c r="B40" s="119" t="str">
        <f t="shared" si="4"/>
        <v/>
      </c>
      <c r="C40" s="120" t="str">
        <f t="shared" si="0"/>
        <v/>
      </c>
      <c r="D40" s="121"/>
      <c r="E40" s="119"/>
      <c r="F40" s="120" t="str">
        <f t="shared" si="1"/>
        <v/>
      </c>
      <c r="G40" s="121"/>
      <c r="H40" s="119"/>
      <c r="I40" s="120" t="str">
        <f t="shared" si="2"/>
        <v/>
      </c>
      <c r="J40" s="120"/>
      <c r="K40" s="119"/>
      <c r="L40" s="107" t="str">
        <f t="shared" si="3"/>
        <v/>
      </c>
    </row>
    <row r="41" spans="1:12" ht="13.4" customHeight="1">
      <c r="A41" s="9" t="s">
        <v>124</v>
      </c>
      <c r="B41" s="119">
        <f t="shared" si="4"/>
        <v>1945</v>
      </c>
      <c r="C41" s="120">
        <f t="shared" si="0"/>
        <v>8.3447743264115335</v>
      </c>
      <c r="D41" s="121"/>
      <c r="E41" s="119">
        <f>SUM(E42:E49)</f>
        <v>1891</v>
      </c>
      <c r="F41" s="120">
        <f t="shared" si="1"/>
        <v>97.223650385604117</v>
      </c>
      <c r="G41" s="121"/>
      <c r="H41" s="119">
        <f>SUM(H42:H49)</f>
        <v>25</v>
      </c>
      <c r="I41" s="120">
        <f t="shared" si="2"/>
        <v>1.2853470437017995</v>
      </c>
      <c r="J41" s="120"/>
      <c r="K41" s="119">
        <f>SUM(K42:K49)</f>
        <v>29</v>
      </c>
      <c r="L41" s="107">
        <f t="shared" si="3"/>
        <v>1.4910025706940875</v>
      </c>
    </row>
    <row r="42" spans="1:12" ht="13.4" customHeight="1">
      <c r="A42" s="9" t="s">
        <v>245</v>
      </c>
      <c r="B42" s="119">
        <f t="shared" si="4"/>
        <v>202</v>
      </c>
      <c r="C42" s="120">
        <f t="shared" si="0"/>
        <v>0.86665522567358855</v>
      </c>
      <c r="D42" s="121"/>
      <c r="E42" s="49">
        <v>194</v>
      </c>
      <c r="F42" s="120">
        <f t="shared" si="1"/>
        <v>96.039603960396036</v>
      </c>
      <c r="G42" s="122"/>
      <c r="H42" s="49">
        <v>3</v>
      </c>
      <c r="I42" s="120">
        <f t="shared" si="2"/>
        <v>1.4851485148514851</v>
      </c>
      <c r="J42" s="122"/>
      <c r="K42" s="49">
        <v>5</v>
      </c>
      <c r="L42" s="107">
        <f t="shared" si="3"/>
        <v>2.4752475247524752</v>
      </c>
    </row>
    <row r="43" spans="1:12" ht="13.4" customHeight="1">
      <c r="A43" s="9" t="s">
        <v>125</v>
      </c>
      <c r="B43" s="119">
        <f t="shared" si="4"/>
        <v>229</v>
      </c>
      <c r="C43" s="120">
        <f t="shared" si="0"/>
        <v>0.98249528059035518</v>
      </c>
      <c r="D43" s="121"/>
      <c r="E43" s="49">
        <v>223</v>
      </c>
      <c r="F43" s="120">
        <f t="shared" si="1"/>
        <v>97.379912663755462</v>
      </c>
      <c r="G43" s="122"/>
      <c r="H43" s="49">
        <v>3</v>
      </c>
      <c r="I43" s="120">
        <f t="shared" si="2"/>
        <v>1.3100436681222707</v>
      </c>
      <c r="J43" s="122"/>
      <c r="K43" s="49">
        <v>3</v>
      </c>
      <c r="L43" s="107">
        <f t="shared" si="3"/>
        <v>1.3100436681222707</v>
      </c>
    </row>
    <row r="44" spans="1:12" ht="13.4" customHeight="1">
      <c r="A44" s="9" t="s">
        <v>127</v>
      </c>
      <c r="B44" s="119">
        <f t="shared" si="4"/>
        <v>116</v>
      </c>
      <c r="C44" s="120">
        <f t="shared" si="0"/>
        <v>0.49768319890166463</v>
      </c>
      <c r="D44" s="121"/>
      <c r="E44" s="49">
        <v>115</v>
      </c>
      <c r="F44" s="120">
        <f t="shared" si="1"/>
        <v>99.137931034482762</v>
      </c>
      <c r="G44" s="122"/>
      <c r="H44" s="49">
        <v>0</v>
      </c>
      <c r="I44" s="120">
        <f t="shared" si="2"/>
        <v>0</v>
      </c>
      <c r="J44" s="122"/>
      <c r="K44" s="49">
        <v>1</v>
      </c>
      <c r="L44" s="107">
        <f t="shared" si="3"/>
        <v>0.86206896551724133</v>
      </c>
    </row>
    <row r="45" spans="1:12" ht="13.4" customHeight="1">
      <c r="A45" s="9" t="s">
        <v>128</v>
      </c>
      <c r="B45" s="119">
        <f t="shared" si="4"/>
        <v>298</v>
      </c>
      <c r="C45" s="120">
        <f t="shared" si="0"/>
        <v>1.2785309764887591</v>
      </c>
      <c r="D45" s="121"/>
      <c r="E45" s="49">
        <v>296</v>
      </c>
      <c r="F45" s="120">
        <f t="shared" si="1"/>
        <v>99.328859060402692</v>
      </c>
      <c r="G45" s="122"/>
      <c r="H45" s="49">
        <v>0</v>
      </c>
      <c r="I45" s="120">
        <f t="shared" si="2"/>
        <v>0</v>
      </c>
      <c r="J45" s="122"/>
      <c r="K45" s="49">
        <v>2</v>
      </c>
      <c r="L45" s="107">
        <f t="shared" si="3"/>
        <v>0.67114093959731547</v>
      </c>
    </row>
    <row r="46" spans="1:12" ht="13.4" customHeight="1">
      <c r="A46" s="9" t="s">
        <v>130</v>
      </c>
      <c r="B46" s="119">
        <f>IF(A46&lt;&gt;0,E46+H46+K46,"")</f>
        <v>411</v>
      </c>
      <c r="C46" s="120">
        <f>IF($A46&lt;&gt;0,B46/$B$11*100,"")</f>
        <v>1.7633430581774499</v>
      </c>
      <c r="D46" s="121"/>
      <c r="E46" s="49">
        <v>397</v>
      </c>
      <c r="F46" s="120">
        <f t="shared" si="1"/>
        <v>96.593673965936745</v>
      </c>
      <c r="G46" s="122"/>
      <c r="H46" s="49">
        <v>6</v>
      </c>
      <c r="I46" s="120">
        <f t="shared" si="2"/>
        <v>1.4598540145985401</v>
      </c>
      <c r="J46" s="122"/>
      <c r="K46" s="49">
        <v>8</v>
      </c>
      <c r="L46" s="107">
        <f>IF($A46&lt;&gt;0,K46/$B46*100,"")</f>
        <v>1.9464720194647203</v>
      </c>
    </row>
    <row r="47" spans="1:12" ht="13.4" customHeight="1">
      <c r="A47" s="9" t="s">
        <v>270</v>
      </c>
      <c r="B47" s="119">
        <f>IF(A47&lt;&gt;0,E47+H47+K47,"")</f>
        <v>226</v>
      </c>
      <c r="C47" s="120">
        <f>IF($A47&lt;&gt;0,B47/$B$11*100,"")</f>
        <v>0.96962416337738111</v>
      </c>
      <c r="D47" s="121"/>
      <c r="E47" s="49">
        <v>220</v>
      </c>
      <c r="F47" s="120">
        <f t="shared" si="1"/>
        <v>97.345132743362825</v>
      </c>
      <c r="G47" s="122"/>
      <c r="H47" s="49">
        <v>3</v>
      </c>
      <c r="I47" s="120">
        <f t="shared" si="2"/>
        <v>1.3274336283185841</v>
      </c>
      <c r="J47" s="122"/>
      <c r="K47" s="49">
        <v>3</v>
      </c>
      <c r="L47" s="107">
        <f>IF($A47&lt;&gt;0,K47/$B47*100,"")</f>
        <v>1.3274336283185841</v>
      </c>
    </row>
    <row r="48" spans="1:12" ht="13.4" customHeight="1">
      <c r="A48" s="9" t="s">
        <v>131</v>
      </c>
      <c r="B48" s="119">
        <f t="shared" si="4"/>
        <v>164</v>
      </c>
      <c r="C48" s="120">
        <f t="shared" si="0"/>
        <v>0.70362107430925003</v>
      </c>
      <c r="D48" s="121"/>
      <c r="E48" s="49">
        <v>156</v>
      </c>
      <c r="F48" s="120">
        <f t="shared" si="1"/>
        <v>95.121951219512198</v>
      </c>
      <c r="G48" s="122"/>
      <c r="H48" s="49">
        <v>4</v>
      </c>
      <c r="I48" s="120">
        <f t="shared" si="2"/>
        <v>2.4390243902439024</v>
      </c>
      <c r="J48" s="122"/>
      <c r="K48" s="49">
        <v>4</v>
      </c>
      <c r="L48" s="107">
        <f t="shared" si="3"/>
        <v>2.4390243902439024</v>
      </c>
    </row>
    <row r="49" spans="1:12" ht="13.4" customHeight="1">
      <c r="A49" s="9" t="s">
        <v>132</v>
      </c>
      <c r="B49" s="119">
        <f t="shared" si="4"/>
        <v>299</v>
      </c>
      <c r="C49" s="120">
        <f t="shared" si="0"/>
        <v>1.282821348893084</v>
      </c>
      <c r="D49" s="121"/>
      <c r="E49" s="49">
        <v>290</v>
      </c>
      <c r="F49" s="120">
        <f t="shared" si="1"/>
        <v>96.989966555183955</v>
      </c>
      <c r="G49" s="122"/>
      <c r="H49" s="49">
        <v>6</v>
      </c>
      <c r="I49" s="120">
        <f t="shared" si="2"/>
        <v>2.0066889632107023</v>
      </c>
      <c r="J49" s="122"/>
      <c r="K49" s="49">
        <v>3</v>
      </c>
      <c r="L49" s="107">
        <f t="shared" si="3"/>
        <v>1.0033444816053512</v>
      </c>
    </row>
    <row r="50" spans="1:12" ht="10" customHeight="1">
      <c r="A50" s="9"/>
      <c r="B50" s="119" t="str">
        <f t="shared" si="4"/>
        <v/>
      </c>
      <c r="C50" s="120" t="str">
        <f t="shared" si="0"/>
        <v/>
      </c>
      <c r="D50" s="121"/>
      <c r="E50" s="123"/>
      <c r="F50" s="120" t="str">
        <f t="shared" si="1"/>
        <v/>
      </c>
      <c r="G50" s="9"/>
      <c r="H50" s="123"/>
      <c r="I50" s="120" t="str">
        <f t="shared" si="2"/>
        <v/>
      </c>
      <c r="J50" s="9"/>
      <c r="K50" s="123"/>
      <c r="L50" s="107" t="str">
        <f t="shared" si="3"/>
        <v/>
      </c>
    </row>
    <row r="51" spans="1:12" ht="13.4" customHeight="1">
      <c r="A51" s="9" t="s">
        <v>133</v>
      </c>
      <c r="B51" s="119">
        <f t="shared" si="4"/>
        <v>439</v>
      </c>
      <c r="C51" s="120">
        <f t="shared" si="0"/>
        <v>1.8834734854985411</v>
      </c>
      <c r="D51" s="121"/>
      <c r="E51" s="51">
        <v>430</v>
      </c>
      <c r="F51" s="120">
        <f t="shared" si="1"/>
        <v>97.949886104783602</v>
      </c>
      <c r="G51" s="124"/>
      <c r="H51" s="51">
        <v>4</v>
      </c>
      <c r="I51" s="120">
        <f t="shared" si="2"/>
        <v>0.91116173120728927</v>
      </c>
      <c r="J51" s="124"/>
      <c r="K51" s="51">
        <v>5</v>
      </c>
      <c r="L51" s="107">
        <f t="shared" si="3"/>
        <v>1.1389521640091116</v>
      </c>
    </row>
    <row r="52" spans="1:12" ht="10" customHeight="1">
      <c r="A52" s="9"/>
      <c r="B52" s="119" t="str">
        <f t="shared" si="4"/>
        <v/>
      </c>
      <c r="C52" s="120" t="str">
        <f t="shared" si="0"/>
        <v/>
      </c>
      <c r="D52" s="121"/>
      <c r="E52" s="119"/>
      <c r="F52" s="120" t="str">
        <f t="shared" si="1"/>
        <v/>
      </c>
      <c r="G52" s="121"/>
      <c r="H52" s="119"/>
      <c r="I52" s="120" t="str">
        <f t="shared" si="2"/>
        <v/>
      </c>
      <c r="J52" s="120"/>
      <c r="K52" s="119"/>
      <c r="L52" s="107" t="str">
        <f t="shared" si="3"/>
        <v/>
      </c>
    </row>
    <row r="53" spans="1:12" ht="13.4" customHeight="1">
      <c r="A53" s="9" t="s">
        <v>134</v>
      </c>
      <c r="B53" s="119">
        <f t="shared" si="4"/>
        <v>2005</v>
      </c>
      <c r="C53" s="120">
        <f t="shared" si="0"/>
        <v>8.6021966706710131</v>
      </c>
      <c r="D53" s="121"/>
      <c r="E53" s="119">
        <f>SUM(E54:E58)</f>
        <v>1926</v>
      </c>
      <c r="F53" s="120">
        <f t="shared" si="1"/>
        <v>96.059850374064837</v>
      </c>
      <c r="G53" s="121"/>
      <c r="H53" s="119">
        <f>SUM(H54:H58)</f>
        <v>37</v>
      </c>
      <c r="I53" s="120">
        <f t="shared" si="2"/>
        <v>1.8453865336658355</v>
      </c>
      <c r="J53" s="120"/>
      <c r="K53" s="119">
        <f>SUM(K54:K58)</f>
        <v>42</v>
      </c>
      <c r="L53" s="107">
        <f t="shared" si="3"/>
        <v>2.0947630922693268</v>
      </c>
    </row>
    <row r="54" spans="1:12" ht="13.4" customHeight="1">
      <c r="A54" s="9" t="s">
        <v>135</v>
      </c>
      <c r="B54" s="119">
        <f t="shared" si="4"/>
        <v>61</v>
      </c>
      <c r="C54" s="120">
        <f t="shared" si="0"/>
        <v>0.26171271666380641</v>
      </c>
      <c r="D54" s="121"/>
      <c r="E54" s="49">
        <v>57</v>
      </c>
      <c r="F54" s="120">
        <f t="shared" si="1"/>
        <v>93.442622950819683</v>
      </c>
      <c r="G54" s="122"/>
      <c r="H54" s="49">
        <v>2</v>
      </c>
      <c r="I54" s="120">
        <f t="shared" si="2"/>
        <v>3.278688524590164</v>
      </c>
      <c r="J54" s="122"/>
      <c r="K54" s="49">
        <v>2</v>
      </c>
      <c r="L54" s="107">
        <f t="shared" si="3"/>
        <v>3.278688524590164</v>
      </c>
    </row>
    <row r="55" spans="1:12" ht="13.4" customHeight="1">
      <c r="A55" s="9" t="s">
        <v>136</v>
      </c>
      <c r="B55" s="119">
        <f t="shared" si="4"/>
        <v>1228</v>
      </c>
      <c r="C55" s="120">
        <f t="shared" si="0"/>
        <v>5.2685773125107254</v>
      </c>
      <c r="D55" s="121"/>
      <c r="E55" s="49">
        <v>1177</v>
      </c>
      <c r="F55" s="120">
        <f t="shared" si="1"/>
        <v>95.846905537459278</v>
      </c>
      <c r="G55" s="122"/>
      <c r="H55" s="49">
        <v>24</v>
      </c>
      <c r="I55" s="120">
        <f t="shared" si="2"/>
        <v>1.9543973941368076</v>
      </c>
      <c r="J55" s="122"/>
      <c r="K55" s="49">
        <v>27</v>
      </c>
      <c r="L55" s="107">
        <f t="shared" si="3"/>
        <v>2.1986970684039089</v>
      </c>
    </row>
    <row r="56" spans="1:12" ht="13.4" customHeight="1">
      <c r="A56" s="9" t="s">
        <v>137</v>
      </c>
      <c r="B56" s="119">
        <f t="shared" si="4"/>
        <v>231</v>
      </c>
      <c r="C56" s="120">
        <f t="shared" si="0"/>
        <v>0.99107602539900475</v>
      </c>
      <c r="D56" s="121"/>
      <c r="E56" s="49">
        <v>223</v>
      </c>
      <c r="F56" s="120">
        <f t="shared" si="1"/>
        <v>96.53679653679653</v>
      </c>
      <c r="G56" s="122"/>
      <c r="H56" s="49">
        <v>3</v>
      </c>
      <c r="I56" s="120">
        <f t="shared" si="2"/>
        <v>1.2987012987012987</v>
      </c>
      <c r="J56" s="122"/>
      <c r="K56" s="49">
        <v>5</v>
      </c>
      <c r="L56" s="107">
        <f t="shared" si="3"/>
        <v>2.1645021645021645</v>
      </c>
    </row>
    <row r="57" spans="1:12" ht="13.4" customHeight="1">
      <c r="A57" s="9" t="s">
        <v>138</v>
      </c>
      <c r="B57" s="119">
        <f t="shared" si="4"/>
        <v>331</v>
      </c>
      <c r="C57" s="120">
        <f t="shared" si="0"/>
        <v>1.4201132658314741</v>
      </c>
      <c r="D57" s="121"/>
      <c r="E57" s="49">
        <v>319</v>
      </c>
      <c r="F57" s="120">
        <f t="shared" si="1"/>
        <v>96.374622356495465</v>
      </c>
      <c r="G57" s="122"/>
      <c r="H57" s="49">
        <v>6</v>
      </c>
      <c r="I57" s="120">
        <f t="shared" si="2"/>
        <v>1.8126888217522661</v>
      </c>
      <c r="J57" s="122"/>
      <c r="K57" s="49">
        <v>6</v>
      </c>
      <c r="L57" s="107">
        <f t="shared" si="3"/>
        <v>1.8126888217522661</v>
      </c>
    </row>
    <row r="58" spans="1:12" ht="13.4" customHeight="1">
      <c r="A58" s="9" t="s">
        <v>139</v>
      </c>
      <c r="B58" s="119">
        <f t="shared" si="4"/>
        <v>154</v>
      </c>
      <c r="C58" s="120">
        <f t="shared" si="0"/>
        <v>0.66071735026600309</v>
      </c>
      <c r="D58" s="121"/>
      <c r="E58" s="49">
        <v>150</v>
      </c>
      <c r="F58" s="120">
        <f t="shared" si="1"/>
        <v>97.402597402597408</v>
      </c>
      <c r="G58" s="122"/>
      <c r="H58" s="49">
        <v>2</v>
      </c>
      <c r="I58" s="120">
        <f t="shared" si="2"/>
        <v>1.2987012987012987</v>
      </c>
      <c r="J58" s="122"/>
      <c r="K58" s="49">
        <v>2</v>
      </c>
      <c r="L58" s="107">
        <f t="shared" si="3"/>
        <v>1.2987012987012987</v>
      </c>
    </row>
    <row r="59" spans="1:12" ht="10" customHeight="1">
      <c r="A59" s="9"/>
      <c r="B59" s="119" t="str">
        <f t="shared" si="4"/>
        <v/>
      </c>
      <c r="C59" s="120" t="str">
        <f t="shared" si="0"/>
        <v/>
      </c>
      <c r="D59" s="121"/>
      <c r="E59" s="119"/>
      <c r="F59" s="120" t="str">
        <f t="shared" si="1"/>
        <v/>
      </c>
      <c r="G59" s="121"/>
      <c r="H59" s="119"/>
      <c r="I59" s="120" t="str">
        <f t="shared" si="2"/>
        <v/>
      </c>
      <c r="J59" s="120"/>
      <c r="K59" s="119"/>
      <c r="L59" s="107" t="str">
        <f t="shared" si="3"/>
        <v/>
      </c>
    </row>
    <row r="60" spans="1:12" ht="13.4" customHeight="1">
      <c r="A60" s="14" t="s">
        <v>140</v>
      </c>
      <c r="B60" s="119">
        <f t="shared" si="4"/>
        <v>1844</v>
      </c>
      <c r="C60" s="120">
        <f t="shared" si="0"/>
        <v>7.9114467135747377</v>
      </c>
      <c r="D60" s="121"/>
      <c r="E60" s="119">
        <f>SUM(E61+E63+E70+E72)</f>
        <v>1813</v>
      </c>
      <c r="F60" s="120">
        <f t="shared" si="1"/>
        <v>98.31887201735357</v>
      </c>
      <c r="G60" s="121"/>
      <c r="H60" s="119">
        <f>SUM(H61+H63+H70+H72)</f>
        <v>11</v>
      </c>
      <c r="I60" s="120">
        <f t="shared" si="2"/>
        <v>0.59652928416485895</v>
      </c>
      <c r="J60" s="120"/>
      <c r="K60" s="119">
        <f>SUM(K61+K63+K70+K72)</f>
        <v>20</v>
      </c>
      <c r="L60" s="107">
        <f t="shared" si="3"/>
        <v>1.0845986984815619</v>
      </c>
    </row>
    <row r="61" spans="1:12" ht="13.4" customHeight="1">
      <c r="A61" s="9" t="s">
        <v>141</v>
      </c>
      <c r="B61" s="119">
        <f t="shared" si="4"/>
        <v>252</v>
      </c>
      <c r="C61" s="120">
        <f t="shared" si="0"/>
        <v>1.0811738458898232</v>
      </c>
      <c r="D61" s="121"/>
      <c r="E61" s="51">
        <v>250</v>
      </c>
      <c r="F61" s="120">
        <f t="shared" si="1"/>
        <v>99.206349206349216</v>
      </c>
      <c r="G61" s="124"/>
      <c r="H61" s="51">
        <v>1</v>
      </c>
      <c r="I61" s="120">
        <f t="shared" si="2"/>
        <v>0.3968253968253968</v>
      </c>
      <c r="J61" s="124"/>
      <c r="K61" s="51">
        <v>1</v>
      </c>
      <c r="L61" s="107">
        <f t="shared" si="3"/>
        <v>0.3968253968253968</v>
      </c>
    </row>
    <row r="62" spans="1:12" ht="10" customHeight="1">
      <c r="A62" s="9"/>
      <c r="B62" s="119" t="str">
        <f t="shared" si="4"/>
        <v/>
      </c>
      <c r="C62" s="120"/>
      <c r="D62" s="121"/>
      <c r="E62" s="119"/>
      <c r="F62" s="120" t="str">
        <f t="shared" si="1"/>
        <v/>
      </c>
      <c r="G62" s="121"/>
      <c r="H62" s="119"/>
      <c r="I62" s="120" t="str">
        <f t="shared" si="2"/>
        <v/>
      </c>
      <c r="J62" s="120"/>
      <c r="K62" s="119"/>
      <c r="L62" s="107"/>
    </row>
    <row r="63" spans="1:12" ht="13.4" customHeight="1">
      <c r="A63" s="9" t="s">
        <v>142</v>
      </c>
      <c r="B63" s="119">
        <f t="shared" si="4"/>
        <v>1154</v>
      </c>
      <c r="C63" s="120">
        <f t="shared" si="0"/>
        <v>4.9510897545906989</v>
      </c>
      <c r="D63" s="121"/>
      <c r="E63" s="119">
        <f>SUM(E64:E68)</f>
        <v>1134</v>
      </c>
      <c r="F63" s="120">
        <f t="shared" si="1"/>
        <v>98.266897746967075</v>
      </c>
      <c r="G63" s="121"/>
      <c r="H63" s="119">
        <f>SUM(H64:H68)</f>
        <v>6</v>
      </c>
      <c r="I63" s="120">
        <f t="shared" si="2"/>
        <v>0.51993067590987874</v>
      </c>
      <c r="J63" s="120"/>
      <c r="K63" s="119">
        <f>SUM(K64:K68)</f>
        <v>14</v>
      </c>
      <c r="L63" s="107">
        <f t="shared" si="3"/>
        <v>1.2131715771230502</v>
      </c>
    </row>
    <row r="64" spans="1:12" ht="13.4" customHeight="1">
      <c r="A64" s="9" t="s">
        <v>143</v>
      </c>
      <c r="B64" s="119">
        <f t="shared" si="4"/>
        <v>242</v>
      </c>
      <c r="C64" s="120">
        <f t="shared" si="0"/>
        <v>1.0382701218465762</v>
      </c>
      <c r="D64" s="121"/>
      <c r="E64" s="49">
        <v>237</v>
      </c>
      <c r="F64" s="120">
        <f t="shared" si="1"/>
        <v>97.933884297520663</v>
      </c>
      <c r="G64" s="122"/>
      <c r="H64" s="49">
        <v>0</v>
      </c>
      <c r="I64" s="120">
        <f t="shared" si="2"/>
        <v>0</v>
      </c>
      <c r="J64" s="122"/>
      <c r="K64" s="49">
        <v>5</v>
      </c>
      <c r="L64" s="107">
        <f t="shared" si="3"/>
        <v>2.0661157024793391</v>
      </c>
    </row>
    <row r="65" spans="1:12" ht="13.4" customHeight="1">
      <c r="A65" s="9" t="s">
        <v>144</v>
      </c>
      <c r="B65" s="119">
        <f t="shared" si="4"/>
        <v>297</v>
      </c>
      <c r="C65" s="120">
        <f t="shared" si="0"/>
        <v>1.2742406040844345</v>
      </c>
      <c r="D65" s="121"/>
      <c r="E65" s="49">
        <v>292</v>
      </c>
      <c r="F65" s="120">
        <f t="shared" si="1"/>
        <v>98.316498316498311</v>
      </c>
      <c r="G65" s="122"/>
      <c r="H65" s="49">
        <v>3</v>
      </c>
      <c r="I65" s="120">
        <f t="shared" si="2"/>
        <v>1.0101010101010102</v>
      </c>
      <c r="J65" s="122"/>
      <c r="K65" s="49">
        <v>2</v>
      </c>
      <c r="L65" s="107">
        <f t="shared" si="3"/>
        <v>0.67340067340067333</v>
      </c>
    </row>
    <row r="66" spans="1:12" ht="13.4" customHeight="1">
      <c r="A66" s="9" t="s">
        <v>145</v>
      </c>
      <c r="B66" s="119">
        <f>IF(A68&lt;&gt;0,E66+H66+K66,"")</f>
        <v>125</v>
      </c>
      <c r="C66" s="120">
        <f t="shared" si="0"/>
        <v>0.53629655054058689</v>
      </c>
      <c r="D66" s="121"/>
      <c r="E66" s="49">
        <v>122</v>
      </c>
      <c r="F66" s="120">
        <f t="shared" si="1"/>
        <v>97.6</v>
      </c>
      <c r="G66" s="122"/>
      <c r="H66" s="49">
        <v>2</v>
      </c>
      <c r="I66" s="120">
        <f t="shared" si="2"/>
        <v>1.6</v>
      </c>
      <c r="J66" s="122"/>
      <c r="K66" s="49">
        <v>1</v>
      </c>
      <c r="L66" s="107">
        <f>IF($A68&lt;&gt;0,K66/$B66*100,"")</f>
        <v>0.8</v>
      </c>
    </row>
    <row r="67" spans="1:12" ht="13.4" customHeight="1">
      <c r="A67" t="s">
        <v>146</v>
      </c>
      <c r="B67" s="119">
        <f>IF(A67&lt;&gt;0,E67+H67+K67,"")</f>
        <v>81</v>
      </c>
      <c r="C67" s="120">
        <f t="shared" si="0"/>
        <v>0.34752016475030034</v>
      </c>
      <c r="D67" s="121"/>
      <c r="E67" s="49">
        <v>79</v>
      </c>
      <c r="F67" s="120">
        <f t="shared" si="1"/>
        <v>97.53086419753086</v>
      </c>
      <c r="G67" s="122"/>
      <c r="H67" s="49">
        <v>0</v>
      </c>
      <c r="I67" s="120">
        <f t="shared" si="2"/>
        <v>0</v>
      </c>
      <c r="J67" s="122"/>
      <c r="K67" s="49">
        <v>2</v>
      </c>
      <c r="L67" s="107">
        <f>IF($A68&lt;&gt;0,K67/$B67*100,"")</f>
        <v>2.4691358024691357</v>
      </c>
    </row>
    <row r="68" spans="1:12" ht="13.4" customHeight="1">
      <c r="A68" s="9" t="s">
        <v>271</v>
      </c>
      <c r="B68" s="119">
        <f>IF(A66&lt;&gt;0,E68+H68+K68,"")</f>
        <v>409</v>
      </c>
      <c r="C68" s="120">
        <f t="shared" si="0"/>
        <v>1.7547623133688004</v>
      </c>
      <c r="D68" s="121"/>
      <c r="E68" s="49">
        <v>404</v>
      </c>
      <c r="F68" s="120">
        <f t="shared" si="1"/>
        <v>98.777506112469439</v>
      </c>
      <c r="G68" s="122"/>
      <c r="H68" s="49">
        <v>1</v>
      </c>
      <c r="I68" s="120">
        <f t="shared" si="2"/>
        <v>0.24449877750611246</v>
      </c>
      <c r="J68" s="122"/>
      <c r="K68" s="49">
        <v>4</v>
      </c>
      <c r="L68" s="107">
        <f>IF($A66&lt;&gt;0,K68/$B68*100,"")</f>
        <v>0.97799511002444983</v>
      </c>
    </row>
    <row r="69" spans="1:12" ht="10" customHeight="1">
      <c r="A69" s="9"/>
      <c r="B69" s="119" t="str">
        <f t="shared" si="4"/>
        <v/>
      </c>
      <c r="C69" s="120"/>
      <c r="D69" s="121"/>
      <c r="E69" s="123"/>
      <c r="F69" s="120" t="str">
        <f t="shared" si="1"/>
        <v/>
      </c>
      <c r="G69" s="9"/>
      <c r="H69" s="123"/>
      <c r="I69" s="120" t="str">
        <f t="shared" si="2"/>
        <v/>
      </c>
      <c r="J69" s="9"/>
      <c r="K69" s="123"/>
      <c r="L69" s="107"/>
    </row>
    <row r="70" spans="1:12" ht="13.4" customHeight="1">
      <c r="A70" s="9" t="s">
        <v>148</v>
      </c>
      <c r="B70" s="119">
        <f t="shared" si="4"/>
        <v>193</v>
      </c>
      <c r="C70" s="120">
        <f t="shared" si="0"/>
        <v>0.82804187403466623</v>
      </c>
      <c r="D70" s="121"/>
      <c r="E70" s="51">
        <v>190</v>
      </c>
      <c r="F70" s="120">
        <f t="shared" si="1"/>
        <v>98.445595854922274</v>
      </c>
      <c r="G70" s="124"/>
      <c r="H70" s="51">
        <v>1</v>
      </c>
      <c r="I70" s="120">
        <f t="shared" si="2"/>
        <v>0.5181347150259068</v>
      </c>
      <c r="J70" s="124"/>
      <c r="K70" s="51">
        <v>2</v>
      </c>
      <c r="L70" s="107">
        <f t="shared" si="3"/>
        <v>1.0362694300518136</v>
      </c>
    </row>
    <row r="71" spans="1:12" ht="11.15" customHeight="1">
      <c r="A71" s="9"/>
      <c r="B71" s="119" t="str">
        <f t="shared" si="4"/>
        <v/>
      </c>
      <c r="C71" s="120" t="str">
        <f t="shared" si="0"/>
        <v/>
      </c>
      <c r="D71" s="121"/>
      <c r="E71" s="123"/>
      <c r="F71" s="120" t="str">
        <f t="shared" si="1"/>
        <v/>
      </c>
      <c r="G71" s="9"/>
      <c r="H71" s="123"/>
      <c r="I71" s="120" t="str">
        <f t="shared" si="2"/>
        <v/>
      </c>
      <c r="J71" s="9"/>
      <c r="K71" s="123"/>
      <c r="L71" s="107" t="str">
        <f t="shared" si="3"/>
        <v/>
      </c>
    </row>
    <row r="72" spans="1:12" ht="13.4" customHeight="1">
      <c r="A72" s="9" t="s">
        <v>149</v>
      </c>
      <c r="B72" s="119">
        <f t="shared" si="4"/>
        <v>245</v>
      </c>
      <c r="C72" s="120">
        <f t="shared" si="0"/>
        <v>1.0511412390595503</v>
      </c>
      <c r="D72" s="121"/>
      <c r="E72" s="51">
        <v>239</v>
      </c>
      <c r="F72" s="120">
        <f t="shared" si="1"/>
        <v>97.551020408163268</v>
      </c>
      <c r="G72" s="124"/>
      <c r="H72" s="51">
        <v>3</v>
      </c>
      <c r="I72" s="120">
        <f t="shared" si="2"/>
        <v>1.2244897959183674</v>
      </c>
      <c r="J72" s="124"/>
      <c r="K72" s="51">
        <v>3</v>
      </c>
      <c r="L72" s="107">
        <f t="shared" si="3"/>
        <v>1.2244897959183674</v>
      </c>
    </row>
    <row r="73" spans="1:12" ht="10" customHeight="1">
      <c r="A73" s="9"/>
      <c r="B73" s="119" t="str">
        <f t="shared" si="4"/>
        <v/>
      </c>
      <c r="C73" s="120" t="str">
        <f t="shared" si="0"/>
        <v/>
      </c>
      <c r="D73" s="121"/>
      <c r="E73" s="119"/>
      <c r="F73" s="120" t="str">
        <f t="shared" si="1"/>
        <v/>
      </c>
      <c r="G73" s="121"/>
      <c r="H73" s="119"/>
      <c r="I73" s="120" t="str">
        <f t="shared" si="2"/>
        <v/>
      </c>
      <c r="J73" s="120"/>
      <c r="K73" s="119"/>
      <c r="L73" s="107" t="str">
        <f t="shared" si="3"/>
        <v/>
      </c>
    </row>
    <row r="74" spans="1:12" ht="13.4" customHeight="1">
      <c r="A74" s="14" t="s">
        <v>150</v>
      </c>
      <c r="B74" s="119">
        <f t="shared" si="4"/>
        <v>734</v>
      </c>
      <c r="C74" s="120">
        <f t="shared" si="0"/>
        <v>3.1491333447743264</v>
      </c>
      <c r="D74" s="121"/>
      <c r="E74" s="119">
        <f>E75</f>
        <v>723</v>
      </c>
      <c r="F74" s="120">
        <f t="shared" si="1"/>
        <v>98.501362397820159</v>
      </c>
      <c r="G74" s="121"/>
      <c r="H74" s="119">
        <f>H75</f>
        <v>3</v>
      </c>
      <c r="I74" s="120">
        <f t="shared" si="2"/>
        <v>0.40871934604904631</v>
      </c>
      <c r="J74" s="120"/>
      <c r="K74" s="119">
        <f>K75</f>
        <v>8</v>
      </c>
      <c r="L74" s="107">
        <f t="shared" si="3"/>
        <v>1.0899182561307901</v>
      </c>
    </row>
    <row r="75" spans="1:12" ht="13.4" customHeight="1">
      <c r="A75" s="9" t="s">
        <v>272</v>
      </c>
      <c r="B75" s="119">
        <f t="shared" si="4"/>
        <v>734</v>
      </c>
      <c r="C75" s="120">
        <f t="shared" si="0"/>
        <v>3.1491333447743264</v>
      </c>
      <c r="D75" s="121"/>
      <c r="E75" s="119">
        <f>SUM(E76:E79)</f>
        <v>723</v>
      </c>
      <c r="F75" s="120">
        <f t="shared" si="1"/>
        <v>98.501362397820159</v>
      </c>
      <c r="G75" s="121"/>
      <c r="H75" s="119">
        <f>SUM(H76:H79)</f>
        <v>3</v>
      </c>
      <c r="I75" s="120">
        <f t="shared" si="2"/>
        <v>0.40871934604904631</v>
      </c>
      <c r="J75" s="120"/>
      <c r="K75" s="119">
        <f>SUM(K76:K79)</f>
        <v>8</v>
      </c>
      <c r="L75" s="107">
        <f t="shared" si="3"/>
        <v>1.0899182561307901</v>
      </c>
    </row>
    <row r="76" spans="1:12" ht="13.4" customHeight="1">
      <c r="A76" s="9" t="s">
        <v>152</v>
      </c>
      <c r="B76" s="119">
        <f t="shared" si="4"/>
        <v>226</v>
      </c>
      <c r="C76" s="120">
        <f t="shared" ref="C76:C101" si="5">IF($A76&lt;&gt;0,B76/$B$11*100,"")</f>
        <v>0.96962416337738111</v>
      </c>
      <c r="D76" s="121"/>
      <c r="E76" s="49">
        <v>220</v>
      </c>
      <c r="F76" s="120">
        <f t="shared" ref="F76:F101" si="6">IF($A76&lt;&gt;0,E76/$B76*100,"")</f>
        <v>97.345132743362825</v>
      </c>
      <c r="G76" s="122"/>
      <c r="H76" s="49">
        <v>3</v>
      </c>
      <c r="I76" s="120">
        <f t="shared" ref="I76:I101" si="7">IF($A76&lt;&gt;0,H76/$B76*100,"")</f>
        <v>1.3274336283185841</v>
      </c>
      <c r="J76" s="122"/>
      <c r="K76" s="49">
        <v>3</v>
      </c>
      <c r="L76" s="107">
        <f t="shared" ref="L76:L101" si="8">IF($A76&lt;&gt;0,K76/$B76*100,"")</f>
        <v>1.3274336283185841</v>
      </c>
    </row>
    <row r="77" spans="1:12" ht="13.4" customHeight="1">
      <c r="A77" s="9" t="s">
        <v>153</v>
      </c>
      <c r="B77" s="119">
        <f t="shared" si="4"/>
        <v>263</v>
      </c>
      <c r="C77" s="120">
        <f t="shared" si="5"/>
        <v>1.1283679423373949</v>
      </c>
      <c r="D77" s="121"/>
      <c r="E77" s="49">
        <v>261</v>
      </c>
      <c r="F77" s="120">
        <f t="shared" si="6"/>
        <v>99.239543726235752</v>
      </c>
      <c r="G77" s="122"/>
      <c r="H77" s="49">
        <v>0</v>
      </c>
      <c r="I77" s="120">
        <f t="shared" si="7"/>
        <v>0</v>
      </c>
      <c r="J77" s="122"/>
      <c r="K77" s="49">
        <v>2</v>
      </c>
      <c r="L77" s="107">
        <f t="shared" si="8"/>
        <v>0.76045627376425851</v>
      </c>
    </row>
    <row r="78" spans="1:12" ht="13.4" customHeight="1">
      <c r="A78" s="9" t="s">
        <v>154</v>
      </c>
      <c r="B78" s="119">
        <f t="shared" ref="B78:B101" si="9">IF(A78&lt;&gt;0,E78+H78+K78,"")</f>
        <v>173</v>
      </c>
      <c r="C78" s="120">
        <f t="shared" si="5"/>
        <v>0.74223442594817235</v>
      </c>
      <c r="D78" s="121"/>
      <c r="E78" s="49">
        <v>171</v>
      </c>
      <c r="F78" s="120">
        <f t="shared" si="6"/>
        <v>98.843930635838149</v>
      </c>
      <c r="G78" s="122"/>
      <c r="H78" s="49">
        <v>0</v>
      </c>
      <c r="I78" s="120">
        <f t="shared" si="7"/>
        <v>0</v>
      </c>
      <c r="J78" s="122"/>
      <c r="K78" s="49">
        <v>2</v>
      </c>
      <c r="L78" s="107">
        <f t="shared" si="8"/>
        <v>1.1560693641618496</v>
      </c>
    </row>
    <row r="79" spans="1:12" ht="13.4" customHeight="1">
      <c r="A79" s="9" t="s">
        <v>155</v>
      </c>
      <c r="B79" s="119">
        <f t="shared" si="9"/>
        <v>72</v>
      </c>
      <c r="C79" s="120">
        <f t="shared" si="5"/>
        <v>0.30890681311137808</v>
      </c>
      <c r="D79" s="121"/>
      <c r="E79" s="49">
        <v>71</v>
      </c>
      <c r="F79" s="120">
        <f t="shared" si="6"/>
        <v>98.611111111111114</v>
      </c>
      <c r="G79" s="122"/>
      <c r="H79" s="49">
        <v>0</v>
      </c>
      <c r="I79" s="120">
        <f t="shared" si="7"/>
        <v>0</v>
      </c>
      <c r="J79" s="122"/>
      <c r="K79" s="49">
        <v>1</v>
      </c>
      <c r="L79" s="107">
        <f t="shared" si="8"/>
        <v>1.3888888888888888</v>
      </c>
    </row>
    <row r="80" spans="1:12" ht="10" customHeight="1">
      <c r="A80" s="9"/>
      <c r="B80" s="119"/>
      <c r="C80" s="120"/>
      <c r="D80" s="121"/>
      <c r="E80" s="125"/>
      <c r="F80" s="120" t="str">
        <f t="shared" si="6"/>
        <v/>
      </c>
      <c r="G80" s="121"/>
      <c r="H80" s="125"/>
      <c r="I80" s="120" t="str">
        <f t="shared" si="7"/>
        <v/>
      </c>
      <c r="J80" s="120"/>
      <c r="K80" s="125"/>
      <c r="L80" s="107"/>
    </row>
    <row r="81" spans="1:12" ht="16.399999999999999" customHeight="1">
      <c r="A81" s="14" t="s">
        <v>156</v>
      </c>
      <c r="B81" s="119">
        <f t="shared" si="9"/>
        <v>2794</v>
      </c>
      <c r="C81" s="120">
        <f t="shared" si="5"/>
        <v>11.987300497683199</v>
      </c>
      <c r="D81" s="121"/>
      <c r="E81" s="123">
        <f>SUM(E82)</f>
        <v>2777</v>
      </c>
      <c r="F81" s="120">
        <f t="shared" si="6"/>
        <v>99.391553328561201</v>
      </c>
      <c r="G81" s="121"/>
      <c r="H81" s="119">
        <f>SUM(H82)</f>
        <v>4</v>
      </c>
      <c r="I81" s="120">
        <f t="shared" si="7"/>
        <v>0.14316392269148173</v>
      </c>
      <c r="J81" s="120"/>
      <c r="K81" s="119">
        <f>SUM(K82)</f>
        <v>13</v>
      </c>
      <c r="L81" s="107">
        <f t="shared" si="8"/>
        <v>0.46528274874731562</v>
      </c>
    </row>
    <row r="82" spans="1:12" ht="13.4" customHeight="1">
      <c r="A82" s="9" t="s">
        <v>157</v>
      </c>
      <c r="B82" s="119">
        <f t="shared" si="9"/>
        <v>2794</v>
      </c>
      <c r="C82" s="120">
        <f t="shared" si="5"/>
        <v>11.987300497683199</v>
      </c>
      <c r="D82" s="121"/>
      <c r="E82" s="119">
        <f>SUM(E83:E91)</f>
        <v>2777</v>
      </c>
      <c r="F82" s="120">
        <f t="shared" si="6"/>
        <v>99.391553328561201</v>
      </c>
      <c r="G82" s="121"/>
      <c r="H82" s="119">
        <f>SUM(H83:H91)</f>
        <v>4</v>
      </c>
      <c r="I82" s="120">
        <f t="shared" si="7"/>
        <v>0.14316392269148173</v>
      </c>
      <c r="J82" s="120"/>
      <c r="K82" s="119">
        <f>SUM(K83:K91)</f>
        <v>13</v>
      </c>
      <c r="L82" s="107">
        <f t="shared" si="8"/>
        <v>0.46528274874731562</v>
      </c>
    </row>
    <row r="83" spans="1:12" ht="13.4" customHeight="1">
      <c r="A83" s="9" t="s">
        <v>273</v>
      </c>
      <c r="B83" s="119">
        <f t="shared" si="9"/>
        <v>330</v>
      </c>
      <c r="C83" s="120">
        <f t="shared" si="5"/>
        <v>1.4158228934271495</v>
      </c>
      <c r="D83" s="121"/>
      <c r="E83" s="49">
        <v>330</v>
      </c>
      <c r="F83" s="120">
        <f t="shared" si="6"/>
        <v>100</v>
      </c>
      <c r="G83" s="122"/>
      <c r="H83" s="49">
        <v>0</v>
      </c>
      <c r="I83" s="120">
        <f t="shared" si="7"/>
        <v>0</v>
      </c>
      <c r="J83" s="122"/>
      <c r="K83" s="49">
        <v>0</v>
      </c>
      <c r="L83" s="107">
        <f t="shared" si="8"/>
        <v>0</v>
      </c>
    </row>
    <row r="84" spans="1:12" ht="13.4" customHeight="1">
      <c r="A84" s="9" t="s">
        <v>159</v>
      </c>
      <c r="B84" s="119">
        <f t="shared" si="9"/>
        <v>411</v>
      </c>
      <c r="C84" s="120">
        <f t="shared" si="5"/>
        <v>1.7633430581774499</v>
      </c>
      <c r="D84" s="121"/>
      <c r="E84" s="49">
        <v>408</v>
      </c>
      <c r="F84" s="120">
        <f t="shared" si="6"/>
        <v>99.270072992700733</v>
      </c>
      <c r="G84" s="122"/>
      <c r="H84" s="49">
        <v>0</v>
      </c>
      <c r="I84" s="120">
        <f t="shared" si="7"/>
        <v>0</v>
      </c>
      <c r="J84" s="122"/>
      <c r="K84" s="49">
        <v>3</v>
      </c>
      <c r="L84" s="107">
        <f t="shared" si="8"/>
        <v>0.72992700729927007</v>
      </c>
    </row>
    <row r="85" spans="1:12" ht="13.4" customHeight="1">
      <c r="A85" s="9" t="s">
        <v>160</v>
      </c>
      <c r="B85" s="119">
        <f t="shared" si="9"/>
        <v>510</v>
      </c>
      <c r="C85" s="120">
        <f t="shared" si="5"/>
        <v>2.1880899262055946</v>
      </c>
      <c r="D85" s="121"/>
      <c r="E85" s="49">
        <v>505</v>
      </c>
      <c r="F85" s="120">
        <f t="shared" si="6"/>
        <v>99.019607843137265</v>
      </c>
      <c r="G85" s="122"/>
      <c r="H85" s="49">
        <v>1</v>
      </c>
      <c r="I85" s="120">
        <f t="shared" si="7"/>
        <v>0.19607843137254902</v>
      </c>
      <c r="J85" s="122"/>
      <c r="K85" s="49">
        <v>4</v>
      </c>
      <c r="L85" s="107">
        <f t="shared" si="8"/>
        <v>0.78431372549019607</v>
      </c>
    </row>
    <row r="86" spans="1:12" ht="13.4" customHeight="1">
      <c r="A86" s="9" t="s">
        <v>161</v>
      </c>
      <c r="B86" s="119">
        <f t="shared" si="9"/>
        <v>160</v>
      </c>
      <c r="C86" s="120">
        <f t="shared" si="5"/>
        <v>0.68645958469195123</v>
      </c>
      <c r="D86" s="121"/>
      <c r="E86" s="49">
        <v>159</v>
      </c>
      <c r="F86" s="120">
        <f t="shared" si="6"/>
        <v>99.375</v>
      </c>
      <c r="G86" s="122"/>
      <c r="H86" s="49">
        <v>1</v>
      </c>
      <c r="I86" s="120">
        <f t="shared" si="7"/>
        <v>0.625</v>
      </c>
      <c r="J86" s="122"/>
      <c r="K86" s="49">
        <v>0</v>
      </c>
      <c r="L86" s="107">
        <f t="shared" si="8"/>
        <v>0</v>
      </c>
    </row>
    <row r="87" spans="1:12" ht="13.4" customHeight="1">
      <c r="A87" s="9" t="s">
        <v>162</v>
      </c>
      <c r="B87" s="119">
        <f t="shared" si="9"/>
        <v>205</v>
      </c>
      <c r="C87" s="120">
        <f t="shared" si="5"/>
        <v>0.87952634288656262</v>
      </c>
      <c r="D87" s="121"/>
      <c r="E87" s="49">
        <v>205</v>
      </c>
      <c r="F87" s="120">
        <f t="shared" si="6"/>
        <v>100</v>
      </c>
      <c r="G87" s="122"/>
      <c r="H87" s="49">
        <v>0</v>
      </c>
      <c r="I87" s="120">
        <f t="shared" si="7"/>
        <v>0</v>
      </c>
      <c r="J87" s="122"/>
      <c r="K87" s="49">
        <v>0</v>
      </c>
      <c r="L87" s="107">
        <f t="shared" si="8"/>
        <v>0</v>
      </c>
    </row>
    <row r="88" spans="1:12" ht="13.4" customHeight="1">
      <c r="A88" s="9" t="s">
        <v>163</v>
      </c>
      <c r="B88" s="119">
        <f t="shared" si="9"/>
        <v>289</v>
      </c>
      <c r="C88" s="120">
        <f t="shared" si="5"/>
        <v>1.2399176248498369</v>
      </c>
      <c r="D88" s="121"/>
      <c r="E88" s="49">
        <v>287</v>
      </c>
      <c r="F88" s="120">
        <f t="shared" si="6"/>
        <v>99.307958477508649</v>
      </c>
      <c r="G88" s="122"/>
      <c r="H88" s="49">
        <v>1</v>
      </c>
      <c r="I88" s="120">
        <f t="shared" si="7"/>
        <v>0.34602076124567477</v>
      </c>
      <c r="J88" s="122"/>
      <c r="K88" s="49">
        <v>1</v>
      </c>
      <c r="L88" s="107">
        <f t="shared" si="8"/>
        <v>0.34602076124567477</v>
      </c>
    </row>
    <row r="89" spans="1:12" ht="13.4" customHeight="1">
      <c r="A89" s="9" t="s">
        <v>164</v>
      </c>
      <c r="B89" s="119">
        <f t="shared" si="9"/>
        <v>303</v>
      </c>
      <c r="C89" s="120">
        <f t="shared" si="5"/>
        <v>1.2999828385103827</v>
      </c>
      <c r="D89" s="121"/>
      <c r="E89" s="49">
        <v>299</v>
      </c>
      <c r="F89" s="120">
        <f t="shared" si="6"/>
        <v>98.679867986798669</v>
      </c>
      <c r="G89" s="122"/>
      <c r="H89" s="49">
        <v>1</v>
      </c>
      <c r="I89" s="120">
        <f t="shared" si="7"/>
        <v>0.33003300330033003</v>
      </c>
      <c r="J89" s="122"/>
      <c r="K89" s="49">
        <v>3</v>
      </c>
      <c r="L89" s="107">
        <f t="shared" si="8"/>
        <v>0.99009900990099009</v>
      </c>
    </row>
    <row r="90" spans="1:12" ht="13.4" customHeight="1">
      <c r="A90" t="s">
        <v>165</v>
      </c>
      <c r="B90" s="119">
        <f t="shared" si="9"/>
        <v>275</v>
      </c>
      <c r="C90" s="120">
        <f t="shared" si="5"/>
        <v>1.1798524111892912</v>
      </c>
      <c r="D90" s="121"/>
      <c r="E90" s="49">
        <v>274</v>
      </c>
      <c r="F90" s="120">
        <f t="shared" si="6"/>
        <v>99.63636363636364</v>
      </c>
      <c r="G90" s="122"/>
      <c r="H90" s="49">
        <v>0</v>
      </c>
      <c r="I90" s="120">
        <f t="shared" si="7"/>
        <v>0</v>
      </c>
      <c r="J90" s="122"/>
      <c r="K90" s="49">
        <v>1</v>
      </c>
      <c r="L90" s="107">
        <f t="shared" si="8"/>
        <v>0.36363636363636365</v>
      </c>
    </row>
    <row r="91" spans="1:12" ht="13.4" customHeight="1">
      <c r="A91" s="9" t="s">
        <v>166</v>
      </c>
      <c r="B91" s="119">
        <f t="shared" si="9"/>
        <v>311</v>
      </c>
      <c r="C91" s="120">
        <f t="shared" si="5"/>
        <v>1.3343058177449802</v>
      </c>
      <c r="D91" s="121"/>
      <c r="E91" s="49">
        <v>310</v>
      </c>
      <c r="F91" s="120">
        <f t="shared" si="6"/>
        <v>99.678456591639872</v>
      </c>
      <c r="G91" s="122"/>
      <c r="H91" s="49">
        <v>0</v>
      </c>
      <c r="I91" s="120">
        <f t="shared" si="7"/>
        <v>0</v>
      </c>
      <c r="J91" s="122"/>
      <c r="K91" s="49">
        <v>1</v>
      </c>
      <c r="L91" s="107">
        <f t="shared" si="8"/>
        <v>0.32154340836012862</v>
      </c>
    </row>
    <row r="92" spans="1:12" ht="9.75" customHeight="1">
      <c r="A92" s="9"/>
      <c r="B92" s="119" t="str">
        <f t="shared" si="9"/>
        <v/>
      </c>
      <c r="C92" s="120" t="str">
        <f t="shared" si="5"/>
        <v/>
      </c>
      <c r="D92" s="121"/>
      <c r="E92" s="9"/>
      <c r="F92" s="120" t="str">
        <f t="shared" si="6"/>
        <v/>
      </c>
      <c r="G92" s="9"/>
      <c r="H92" s="9"/>
      <c r="I92" s="120" t="str">
        <f t="shared" si="7"/>
        <v/>
      </c>
      <c r="J92" s="9"/>
      <c r="K92" s="9"/>
      <c r="L92" s="107" t="str">
        <f t="shared" si="8"/>
        <v/>
      </c>
    </row>
    <row r="93" spans="1:12" ht="13.4" customHeight="1">
      <c r="A93" s="9" t="s">
        <v>167</v>
      </c>
      <c r="B93" s="119">
        <f t="shared" si="9"/>
        <v>393</v>
      </c>
      <c r="C93" s="120">
        <f t="shared" si="5"/>
        <v>1.6861163548996052</v>
      </c>
      <c r="D93" s="121"/>
      <c r="E93" s="49">
        <v>389</v>
      </c>
      <c r="F93" s="120">
        <f t="shared" si="6"/>
        <v>98.9821882951654</v>
      </c>
      <c r="G93" s="122"/>
      <c r="H93" s="49">
        <v>2</v>
      </c>
      <c r="I93" s="120">
        <f t="shared" si="7"/>
        <v>0.5089058524173028</v>
      </c>
      <c r="J93" s="122"/>
      <c r="K93" s="49">
        <v>2</v>
      </c>
      <c r="L93" s="107">
        <f t="shared" si="8"/>
        <v>0.5089058524173028</v>
      </c>
    </row>
    <row r="94" spans="1:12" ht="10" customHeight="1">
      <c r="A94" s="9"/>
      <c r="B94" s="119" t="str">
        <f t="shared" si="9"/>
        <v/>
      </c>
      <c r="C94" s="120" t="str">
        <f t="shared" si="5"/>
        <v/>
      </c>
      <c r="D94" s="121"/>
      <c r="E94" s="119"/>
      <c r="F94" s="120" t="str">
        <f t="shared" si="6"/>
        <v/>
      </c>
      <c r="G94" s="121"/>
      <c r="H94" s="119"/>
      <c r="I94" s="120" t="str">
        <f t="shared" si="7"/>
        <v/>
      </c>
      <c r="J94" s="120"/>
      <c r="K94" s="123"/>
      <c r="L94" s="107" t="str">
        <f t="shared" si="8"/>
        <v/>
      </c>
    </row>
    <row r="95" spans="1:12" ht="12" customHeight="1">
      <c r="A95" s="14" t="s">
        <v>232</v>
      </c>
      <c r="B95" s="119">
        <f t="shared" si="9"/>
        <v>8423</v>
      </c>
      <c r="C95" s="120">
        <f t="shared" si="5"/>
        <v>36.137806761626912</v>
      </c>
      <c r="D95" s="121"/>
      <c r="E95" s="119">
        <f>SUM(E96:E101)</f>
        <v>8193</v>
      </c>
      <c r="F95" s="120">
        <f t="shared" si="6"/>
        <v>97.269381455538408</v>
      </c>
      <c r="G95" s="121"/>
      <c r="H95" s="119">
        <f>SUM(H96:H101)</f>
        <v>95</v>
      </c>
      <c r="I95" s="120">
        <f t="shared" si="7"/>
        <v>1.1278641814080494</v>
      </c>
      <c r="J95" s="120"/>
      <c r="K95" s="119">
        <f>SUM(K96:K101)</f>
        <v>135</v>
      </c>
      <c r="L95" s="107">
        <f t="shared" si="8"/>
        <v>1.6027543630535439</v>
      </c>
    </row>
    <row r="96" spans="1:12" ht="13.4" customHeight="1">
      <c r="A96" s="9" t="s">
        <v>169</v>
      </c>
      <c r="B96" s="119">
        <f t="shared" si="9"/>
        <v>2321</v>
      </c>
      <c r="C96" s="120">
        <f t="shared" si="5"/>
        <v>9.9579543504376193</v>
      </c>
      <c r="D96" s="121"/>
      <c r="E96" s="49">
        <v>2254</v>
      </c>
      <c r="F96" s="120">
        <f t="shared" si="6"/>
        <v>97.113313227057304</v>
      </c>
      <c r="G96" s="122"/>
      <c r="H96" s="49">
        <v>32</v>
      </c>
      <c r="I96" s="120">
        <f t="shared" si="7"/>
        <v>1.3787160706591985</v>
      </c>
      <c r="J96" s="122"/>
      <c r="K96" s="49">
        <v>35</v>
      </c>
      <c r="L96" s="107">
        <f t="shared" si="8"/>
        <v>1.5079707022834985</v>
      </c>
    </row>
    <row r="97" spans="1:13" ht="13.4" customHeight="1">
      <c r="A97" s="9" t="s">
        <v>170</v>
      </c>
      <c r="B97" s="119">
        <f t="shared" si="9"/>
        <v>1699</v>
      </c>
      <c r="C97" s="120">
        <f t="shared" si="5"/>
        <v>7.289342714947658</v>
      </c>
      <c r="D97" s="121"/>
      <c r="E97" s="49">
        <v>1650</v>
      </c>
      <c r="F97" s="120">
        <f t="shared" si="6"/>
        <v>97.115950559152438</v>
      </c>
      <c r="G97" s="122"/>
      <c r="H97" s="49">
        <v>21</v>
      </c>
      <c r="I97" s="120">
        <f t="shared" si="7"/>
        <v>1.2360211889346673</v>
      </c>
      <c r="J97" s="122"/>
      <c r="K97" s="49">
        <v>28</v>
      </c>
      <c r="L97" s="107">
        <f t="shared" si="8"/>
        <v>1.6480282519128899</v>
      </c>
    </row>
    <row r="98" spans="1:13" ht="13.4" customHeight="1">
      <c r="A98" s="9" t="s">
        <v>171</v>
      </c>
      <c r="B98" s="119">
        <f t="shared" si="9"/>
        <v>1737</v>
      </c>
      <c r="C98" s="120">
        <f t="shared" si="5"/>
        <v>7.4523768663119956</v>
      </c>
      <c r="D98" s="121"/>
      <c r="E98" s="49">
        <v>1693</v>
      </c>
      <c r="F98" s="120">
        <f t="shared" si="6"/>
        <v>97.466896948762241</v>
      </c>
      <c r="G98" s="122"/>
      <c r="H98" s="49">
        <v>16</v>
      </c>
      <c r="I98" s="120">
        <f t="shared" si="7"/>
        <v>0.92112838226827876</v>
      </c>
      <c r="J98" s="122"/>
      <c r="K98" s="49">
        <v>28</v>
      </c>
      <c r="L98" s="107">
        <f t="shared" si="8"/>
        <v>1.6119746689694874</v>
      </c>
    </row>
    <row r="99" spans="1:13" ht="13.4" customHeight="1">
      <c r="A99" s="9" t="s">
        <v>172</v>
      </c>
      <c r="B99" s="119">
        <f t="shared" si="9"/>
        <v>1120</v>
      </c>
      <c r="C99" s="120">
        <f t="shared" si="5"/>
        <v>4.8052170928436588</v>
      </c>
      <c r="D99" s="121"/>
      <c r="E99" s="49">
        <v>1087</v>
      </c>
      <c r="F99" s="120">
        <f t="shared" si="6"/>
        <v>97.053571428571431</v>
      </c>
      <c r="G99" s="122"/>
      <c r="H99" s="49">
        <v>14</v>
      </c>
      <c r="I99" s="120">
        <f t="shared" si="7"/>
        <v>1.25</v>
      </c>
      <c r="J99" s="122"/>
      <c r="K99" s="49">
        <v>19</v>
      </c>
      <c r="L99" s="107">
        <f t="shared" si="8"/>
        <v>1.6964285714285714</v>
      </c>
    </row>
    <row r="100" spans="1:13" ht="13.4" customHeight="1">
      <c r="A100" s="9" t="s">
        <v>249</v>
      </c>
      <c r="B100" s="119">
        <f t="shared" si="9"/>
        <v>1093</v>
      </c>
      <c r="C100" s="120">
        <f>IF($A100&lt;&gt;0,B100/$B$11*100,"")</f>
        <v>4.6893770379268922</v>
      </c>
      <c r="D100" s="121"/>
      <c r="E100" s="49">
        <v>1071</v>
      </c>
      <c r="F100" s="120">
        <f>IF($A100&lt;&gt;0,E100/$B100*100,"")</f>
        <v>97.987191216834404</v>
      </c>
      <c r="G100" s="122"/>
      <c r="H100" s="49">
        <v>11</v>
      </c>
      <c r="I100" s="120">
        <f>IF($A100&lt;&gt;0,H100/$B100*100,"")</f>
        <v>1.0064043915827996</v>
      </c>
      <c r="J100" s="122"/>
      <c r="K100" s="49">
        <v>11</v>
      </c>
      <c r="L100" s="107">
        <f t="shared" si="8"/>
        <v>1.0064043915827996</v>
      </c>
    </row>
    <row r="101" spans="1:13" ht="13.4" customHeight="1">
      <c r="A101" s="9" t="s">
        <v>250</v>
      </c>
      <c r="B101" s="119">
        <f t="shared" si="9"/>
        <v>453</v>
      </c>
      <c r="C101" s="120">
        <f t="shared" si="5"/>
        <v>1.9435386991590871</v>
      </c>
      <c r="D101" s="121"/>
      <c r="E101" s="49">
        <v>438</v>
      </c>
      <c r="F101" s="120">
        <f t="shared" si="6"/>
        <v>96.688741721854313</v>
      </c>
      <c r="G101" s="122"/>
      <c r="H101" s="49">
        <v>1</v>
      </c>
      <c r="I101" s="120">
        <f t="shared" si="7"/>
        <v>0.22075055187637968</v>
      </c>
      <c r="J101" s="122"/>
      <c r="K101" s="49">
        <v>14</v>
      </c>
      <c r="L101" s="107">
        <f t="shared" si="8"/>
        <v>3.0905077262693159</v>
      </c>
    </row>
    <row r="102" spans="1:13" ht="10" customHeight="1" thickBot="1">
      <c r="B102" s="106" t="str">
        <f>IF(A102&lt;&gt;0,E102+H102+K102+#REF!,"")</f>
        <v/>
      </c>
    </row>
    <row r="103" spans="1:13" ht="7.5" customHeight="1">
      <c r="A103" s="108"/>
      <c r="B103" s="109"/>
      <c r="C103" s="110"/>
      <c r="D103" s="111"/>
      <c r="E103" s="109"/>
      <c r="F103" s="110"/>
      <c r="G103" s="111"/>
      <c r="H103" s="109"/>
      <c r="I103" s="110"/>
      <c r="J103" s="110"/>
      <c r="K103" s="109"/>
      <c r="L103" s="111"/>
      <c r="M103" s="111"/>
    </row>
    <row r="104" spans="1:13" ht="12.75" customHeight="1">
      <c r="A104" s="126" t="s">
        <v>224</v>
      </c>
    </row>
    <row r="105" spans="1:13" ht="13.5" customHeight="1">
      <c r="A105" s="9" t="s">
        <v>274</v>
      </c>
      <c r="D105" s="127"/>
      <c r="G105" s="127"/>
      <c r="J105" s="70"/>
    </row>
    <row r="106" spans="1:13" ht="13.5" customHeight="1">
      <c r="A106" s="26" t="s">
        <v>275</v>
      </c>
    </row>
    <row r="107" spans="1:13" ht="10" customHeight="1"/>
    <row r="108" spans="1:13" ht="11.15" customHeight="1">
      <c r="A108" t="s">
        <v>276</v>
      </c>
    </row>
    <row r="109" spans="1:13" ht="13.4" customHeight="1">
      <c r="A109" t="s">
        <v>178</v>
      </c>
    </row>
    <row r="110" spans="1:13" ht="13.4" customHeight="1"/>
    <row r="111" spans="1:13" ht="13.4" customHeight="1"/>
  </sheetData>
  <mergeCells count="4">
    <mergeCell ref="B7:C7"/>
    <mergeCell ref="E7:F7"/>
    <mergeCell ref="H7:I7"/>
    <mergeCell ref="K7:L7"/>
  </mergeCells>
  <conditionalFormatting sqref="A1:XFD56 A58:XFD1048576 B57:XFD57">
    <cfRule type="cellIs" dxfId="10" priority="2" operator="equal">
      <formula>0</formula>
    </cfRule>
  </conditionalFormatting>
  <conditionalFormatting sqref="A57">
    <cfRule type="cellIs" dxfId="9" priority="1" operator="equal">
      <formula>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F88E-7AA3-424E-BE27-A5271D41AFC1}">
  <sheetPr>
    <tabColor theme="4" tint="-0.249977111117893"/>
  </sheetPr>
  <dimension ref="A1:M79"/>
  <sheetViews>
    <sheetView workbookViewId="0">
      <selection activeCell="A4" sqref="A4"/>
    </sheetView>
  </sheetViews>
  <sheetFormatPr baseColWidth="10" defaultColWidth="9.1796875" defaultRowHeight="12.5"/>
  <cols>
    <col min="1" max="1" width="37.54296875" style="7" customWidth="1"/>
    <col min="2" max="2" width="7.54296875" style="128" customWidth="1"/>
    <col min="3" max="3" width="7.54296875" style="93" customWidth="1"/>
    <col min="4" max="4" width="2.54296875" style="128" customWidth="1"/>
    <col min="5" max="5" width="7.54296875" style="44" customWidth="1"/>
    <col min="6" max="6" width="7.54296875" style="93" customWidth="1"/>
    <col min="7" max="7" width="2.54296875" style="128" customWidth="1"/>
    <col min="8" max="8" width="7.54296875" style="44" customWidth="1"/>
    <col min="9" max="9" width="7.54296875" style="93" customWidth="1"/>
    <col min="10" max="10" width="2.54296875" style="93" customWidth="1"/>
    <col min="11" max="11" width="7.54296875" style="44" customWidth="1"/>
    <col min="12" max="12" width="7.54296875" style="128" customWidth="1"/>
    <col min="13" max="13" width="2.54296875" style="128" customWidth="1"/>
    <col min="14" max="256" width="9.1796875" style="7"/>
    <col min="257" max="257" width="37.54296875" style="7" customWidth="1"/>
    <col min="258" max="259" width="7.54296875" style="7" customWidth="1"/>
    <col min="260" max="260" width="2.54296875" style="7" customWidth="1"/>
    <col min="261" max="262" width="7.54296875" style="7" customWidth="1"/>
    <col min="263" max="263" width="2.54296875" style="7" customWidth="1"/>
    <col min="264" max="265" width="7.54296875" style="7" customWidth="1"/>
    <col min="266" max="266" width="2.54296875" style="7" customWidth="1"/>
    <col min="267" max="268" width="7.54296875" style="7" customWidth="1"/>
    <col min="269" max="269" width="2.54296875" style="7" customWidth="1"/>
    <col min="270" max="512" width="9.1796875" style="7"/>
    <col min="513" max="513" width="37.54296875" style="7" customWidth="1"/>
    <col min="514" max="515" width="7.54296875" style="7" customWidth="1"/>
    <col min="516" max="516" width="2.54296875" style="7" customWidth="1"/>
    <col min="517" max="518" width="7.54296875" style="7" customWidth="1"/>
    <col min="519" max="519" width="2.54296875" style="7" customWidth="1"/>
    <col min="520" max="521" width="7.54296875" style="7" customWidth="1"/>
    <col min="522" max="522" width="2.54296875" style="7" customWidth="1"/>
    <col min="523" max="524" width="7.54296875" style="7" customWidth="1"/>
    <col min="525" max="525" width="2.54296875" style="7" customWidth="1"/>
    <col min="526" max="768" width="9.1796875" style="7"/>
    <col min="769" max="769" width="37.54296875" style="7" customWidth="1"/>
    <col min="770" max="771" width="7.54296875" style="7" customWidth="1"/>
    <col min="772" max="772" width="2.54296875" style="7" customWidth="1"/>
    <col min="773" max="774" width="7.54296875" style="7" customWidth="1"/>
    <col min="775" max="775" width="2.54296875" style="7" customWidth="1"/>
    <col min="776" max="777" width="7.54296875" style="7" customWidth="1"/>
    <col min="778" max="778" width="2.54296875" style="7" customWidth="1"/>
    <col min="779" max="780" width="7.54296875" style="7" customWidth="1"/>
    <col min="781" max="781" width="2.54296875" style="7" customWidth="1"/>
    <col min="782" max="1024" width="9.1796875" style="7"/>
    <col min="1025" max="1025" width="37.54296875" style="7" customWidth="1"/>
    <col min="1026" max="1027" width="7.54296875" style="7" customWidth="1"/>
    <col min="1028" max="1028" width="2.54296875" style="7" customWidth="1"/>
    <col min="1029" max="1030" width="7.54296875" style="7" customWidth="1"/>
    <col min="1031" max="1031" width="2.54296875" style="7" customWidth="1"/>
    <col min="1032" max="1033" width="7.54296875" style="7" customWidth="1"/>
    <col min="1034" max="1034" width="2.54296875" style="7" customWidth="1"/>
    <col min="1035" max="1036" width="7.54296875" style="7" customWidth="1"/>
    <col min="1037" max="1037" width="2.54296875" style="7" customWidth="1"/>
    <col min="1038" max="1280" width="9.1796875" style="7"/>
    <col min="1281" max="1281" width="37.54296875" style="7" customWidth="1"/>
    <col min="1282" max="1283" width="7.54296875" style="7" customWidth="1"/>
    <col min="1284" max="1284" width="2.54296875" style="7" customWidth="1"/>
    <col min="1285" max="1286" width="7.54296875" style="7" customWidth="1"/>
    <col min="1287" max="1287" width="2.54296875" style="7" customWidth="1"/>
    <col min="1288" max="1289" width="7.54296875" style="7" customWidth="1"/>
    <col min="1290" max="1290" width="2.54296875" style="7" customWidth="1"/>
    <col min="1291" max="1292" width="7.54296875" style="7" customWidth="1"/>
    <col min="1293" max="1293" width="2.54296875" style="7" customWidth="1"/>
    <col min="1294" max="1536" width="9.1796875" style="7"/>
    <col min="1537" max="1537" width="37.54296875" style="7" customWidth="1"/>
    <col min="1538" max="1539" width="7.54296875" style="7" customWidth="1"/>
    <col min="1540" max="1540" width="2.54296875" style="7" customWidth="1"/>
    <col min="1541" max="1542" width="7.54296875" style="7" customWidth="1"/>
    <col min="1543" max="1543" width="2.54296875" style="7" customWidth="1"/>
    <col min="1544" max="1545" width="7.54296875" style="7" customWidth="1"/>
    <col min="1546" max="1546" width="2.54296875" style="7" customWidth="1"/>
    <col min="1547" max="1548" width="7.54296875" style="7" customWidth="1"/>
    <col min="1549" max="1549" width="2.54296875" style="7" customWidth="1"/>
    <col min="1550" max="1792" width="9.1796875" style="7"/>
    <col min="1793" max="1793" width="37.54296875" style="7" customWidth="1"/>
    <col min="1794" max="1795" width="7.54296875" style="7" customWidth="1"/>
    <col min="1796" max="1796" width="2.54296875" style="7" customWidth="1"/>
    <col min="1797" max="1798" width="7.54296875" style="7" customWidth="1"/>
    <col min="1799" max="1799" width="2.54296875" style="7" customWidth="1"/>
    <col min="1800" max="1801" width="7.54296875" style="7" customWidth="1"/>
    <col min="1802" max="1802" width="2.54296875" style="7" customWidth="1"/>
    <col min="1803" max="1804" width="7.54296875" style="7" customWidth="1"/>
    <col min="1805" max="1805" width="2.54296875" style="7" customWidth="1"/>
    <col min="1806" max="2048" width="9.1796875" style="7"/>
    <col min="2049" max="2049" width="37.54296875" style="7" customWidth="1"/>
    <col min="2050" max="2051" width="7.54296875" style="7" customWidth="1"/>
    <col min="2052" max="2052" width="2.54296875" style="7" customWidth="1"/>
    <col min="2053" max="2054" width="7.54296875" style="7" customWidth="1"/>
    <col min="2055" max="2055" width="2.54296875" style="7" customWidth="1"/>
    <col min="2056" max="2057" width="7.54296875" style="7" customWidth="1"/>
    <col min="2058" max="2058" width="2.54296875" style="7" customWidth="1"/>
    <col min="2059" max="2060" width="7.54296875" style="7" customWidth="1"/>
    <col min="2061" max="2061" width="2.54296875" style="7" customWidth="1"/>
    <col min="2062" max="2304" width="9.1796875" style="7"/>
    <col min="2305" max="2305" width="37.54296875" style="7" customWidth="1"/>
    <col min="2306" max="2307" width="7.54296875" style="7" customWidth="1"/>
    <col min="2308" max="2308" width="2.54296875" style="7" customWidth="1"/>
    <col min="2309" max="2310" width="7.54296875" style="7" customWidth="1"/>
    <col min="2311" max="2311" width="2.54296875" style="7" customWidth="1"/>
    <col min="2312" max="2313" width="7.54296875" style="7" customWidth="1"/>
    <col min="2314" max="2314" width="2.54296875" style="7" customWidth="1"/>
    <col min="2315" max="2316" width="7.54296875" style="7" customWidth="1"/>
    <col min="2317" max="2317" width="2.54296875" style="7" customWidth="1"/>
    <col min="2318" max="2560" width="9.1796875" style="7"/>
    <col min="2561" max="2561" width="37.54296875" style="7" customWidth="1"/>
    <col min="2562" max="2563" width="7.54296875" style="7" customWidth="1"/>
    <col min="2564" max="2564" width="2.54296875" style="7" customWidth="1"/>
    <col min="2565" max="2566" width="7.54296875" style="7" customWidth="1"/>
    <col min="2567" max="2567" width="2.54296875" style="7" customWidth="1"/>
    <col min="2568" max="2569" width="7.54296875" style="7" customWidth="1"/>
    <col min="2570" max="2570" width="2.54296875" style="7" customWidth="1"/>
    <col min="2571" max="2572" width="7.54296875" style="7" customWidth="1"/>
    <col min="2573" max="2573" width="2.54296875" style="7" customWidth="1"/>
    <col min="2574" max="2816" width="9.1796875" style="7"/>
    <col min="2817" max="2817" width="37.54296875" style="7" customWidth="1"/>
    <col min="2818" max="2819" width="7.54296875" style="7" customWidth="1"/>
    <col min="2820" max="2820" width="2.54296875" style="7" customWidth="1"/>
    <col min="2821" max="2822" width="7.54296875" style="7" customWidth="1"/>
    <col min="2823" max="2823" width="2.54296875" style="7" customWidth="1"/>
    <col min="2824" max="2825" width="7.54296875" style="7" customWidth="1"/>
    <col min="2826" max="2826" width="2.54296875" style="7" customWidth="1"/>
    <col min="2827" max="2828" width="7.54296875" style="7" customWidth="1"/>
    <col min="2829" max="2829" width="2.54296875" style="7" customWidth="1"/>
    <col min="2830" max="3072" width="9.1796875" style="7"/>
    <col min="3073" max="3073" width="37.54296875" style="7" customWidth="1"/>
    <col min="3074" max="3075" width="7.54296875" style="7" customWidth="1"/>
    <col min="3076" max="3076" width="2.54296875" style="7" customWidth="1"/>
    <col min="3077" max="3078" width="7.54296875" style="7" customWidth="1"/>
    <col min="3079" max="3079" width="2.54296875" style="7" customWidth="1"/>
    <col min="3080" max="3081" width="7.54296875" style="7" customWidth="1"/>
    <col min="3082" max="3082" width="2.54296875" style="7" customWidth="1"/>
    <col min="3083" max="3084" width="7.54296875" style="7" customWidth="1"/>
    <col min="3085" max="3085" width="2.54296875" style="7" customWidth="1"/>
    <col min="3086" max="3328" width="9.1796875" style="7"/>
    <col min="3329" max="3329" width="37.54296875" style="7" customWidth="1"/>
    <col min="3330" max="3331" width="7.54296875" style="7" customWidth="1"/>
    <col min="3332" max="3332" width="2.54296875" style="7" customWidth="1"/>
    <col min="3333" max="3334" width="7.54296875" style="7" customWidth="1"/>
    <col min="3335" max="3335" width="2.54296875" style="7" customWidth="1"/>
    <col min="3336" max="3337" width="7.54296875" style="7" customWidth="1"/>
    <col min="3338" max="3338" width="2.54296875" style="7" customWidth="1"/>
    <col min="3339" max="3340" width="7.54296875" style="7" customWidth="1"/>
    <col min="3341" max="3341" width="2.54296875" style="7" customWidth="1"/>
    <col min="3342" max="3584" width="9.1796875" style="7"/>
    <col min="3585" max="3585" width="37.54296875" style="7" customWidth="1"/>
    <col min="3586" max="3587" width="7.54296875" style="7" customWidth="1"/>
    <col min="3588" max="3588" width="2.54296875" style="7" customWidth="1"/>
    <col min="3589" max="3590" width="7.54296875" style="7" customWidth="1"/>
    <col min="3591" max="3591" width="2.54296875" style="7" customWidth="1"/>
    <col min="3592" max="3593" width="7.54296875" style="7" customWidth="1"/>
    <col min="3594" max="3594" width="2.54296875" style="7" customWidth="1"/>
    <col min="3595" max="3596" width="7.54296875" style="7" customWidth="1"/>
    <col min="3597" max="3597" width="2.54296875" style="7" customWidth="1"/>
    <col min="3598" max="3840" width="9.1796875" style="7"/>
    <col min="3841" max="3841" width="37.54296875" style="7" customWidth="1"/>
    <col min="3842" max="3843" width="7.54296875" style="7" customWidth="1"/>
    <col min="3844" max="3844" width="2.54296875" style="7" customWidth="1"/>
    <col min="3845" max="3846" width="7.54296875" style="7" customWidth="1"/>
    <col min="3847" max="3847" width="2.54296875" style="7" customWidth="1"/>
    <col min="3848" max="3849" width="7.54296875" style="7" customWidth="1"/>
    <col min="3850" max="3850" width="2.54296875" style="7" customWidth="1"/>
    <col min="3851" max="3852" width="7.54296875" style="7" customWidth="1"/>
    <col min="3853" max="3853" width="2.54296875" style="7" customWidth="1"/>
    <col min="3854" max="4096" width="9.1796875" style="7"/>
    <col min="4097" max="4097" width="37.54296875" style="7" customWidth="1"/>
    <col min="4098" max="4099" width="7.54296875" style="7" customWidth="1"/>
    <col min="4100" max="4100" width="2.54296875" style="7" customWidth="1"/>
    <col min="4101" max="4102" width="7.54296875" style="7" customWidth="1"/>
    <col min="4103" max="4103" width="2.54296875" style="7" customWidth="1"/>
    <col min="4104" max="4105" width="7.54296875" style="7" customWidth="1"/>
    <col min="4106" max="4106" width="2.54296875" style="7" customWidth="1"/>
    <col min="4107" max="4108" width="7.54296875" style="7" customWidth="1"/>
    <col min="4109" max="4109" width="2.54296875" style="7" customWidth="1"/>
    <col min="4110" max="4352" width="9.1796875" style="7"/>
    <col min="4353" max="4353" width="37.54296875" style="7" customWidth="1"/>
    <col min="4354" max="4355" width="7.54296875" style="7" customWidth="1"/>
    <col min="4356" max="4356" width="2.54296875" style="7" customWidth="1"/>
    <col min="4357" max="4358" width="7.54296875" style="7" customWidth="1"/>
    <col min="4359" max="4359" width="2.54296875" style="7" customWidth="1"/>
    <col min="4360" max="4361" width="7.54296875" style="7" customWidth="1"/>
    <col min="4362" max="4362" width="2.54296875" style="7" customWidth="1"/>
    <col min="4363" max="4364" width="7.54296875" style="7" customWidth="1"/>
    <col min="4365" max="4365" width="2.54296875" style="7" customWidth="1"/>
    <col min="4366" max="4608" width="9.1796875" style="7"/>
    <col min="4609" max="4609" width="37.54296875" style="7" customWidth="1"/>
    <col min="4610" max="4611" width="7.54296875" style="7" customWidth="1"/>
    <col min="4612" max="4612" width="2.54296875" style="7" customWidth="1"/>
    <col min="4613" max="4614" width="7.54296875" style="7" customWidth="1"/>
    <col min="4615" max="4615" width="2.54296875" style="7" customWidth="1"/>
    <col min="4616" max="4617" width="7.54296875" style="7" customWidth="1"/>
    <col min="4618" max="4618" width="2.54296875" style="7" customWidth="1"/>
    <col min="4619" max="4620" width="7.54296875" style="7" customWidth="1"/>
    <col min="4621" max="4621" width="2.54296875" style="7" customWidth="1"/>
    <col min="4622" max="4864" width="9.1796875" style="7"/>
    <col min="4865" max="4865" width="37.54296875" style="7" customWidth="1"/>
    <col min="4866" max="4867" width="7.54296875" style="7" customWidth="1"/>
    <col min="4868" max="4868" width="2.54296875" style="7" customWidth="1"/>
    <col min="4869" max="4870" width="7.54296875" style="7" customWidth="1"/>
    <col min="4871" max="4871" width="2.54296875" style="7" customWidth="1"/>
    <col min="4872" max="4873" width="7.54296875" style="7" customWidth="1"/>
    <col min="4874" max="4874" width="2.54296875" style="7" customWidth="1"/>
    <col min="4875" max="4876" width="7.54296875" style="7" customWidth="1"/>
    <col min="4877" max="4877" width="2.54296875" style="7" customWidth="1"/>
    <col min="4878" max="5120" width="9.1796875" style="7"/>
    <col min="5121" max="5121" width="37.54296875" style="7" customWidth="1"/>
    <col min="5122" max="5123" width="7.54296875" style="7" customWidth="1"/>
    <col min="5124" max="5124" width="2.54296875" style="7" customWidth="1"/>
    <col min="5125" max="5126" width="7.54296875" style="7" customWidth="1"/>
    <col min="5127" max="5127" width="2.54296875" style="7" customWidth="1"/>
    <col min="5128" max="5129" width="7.54296875" style="7" customWidth="1"/>
    <col min="5130" max="5130" width="2.54296875" style="7" customWidth="1"/>
    <col min="5131" max="5132" width="7.54296875" style="7" customWidth="1"/>
    <col min="5133" max="5133" width="2.54296875" style="7" customWidth="1"/>
    <col min="5134" max="5376" width="9.1796875" style="7"/>
    <col min="5377" max="5377" width="37.54296875" style="7" customWidth="1"/>
    <col min="5378" max="5379" width="7.54296875" style="7" customWidth="1"/>
    <col min="5380" max="5380" width="2.54296875" style="7" customWidth="1"/>
    <col min="5381" max="5382" width="7.54296875" style="7" customWidth="1"/>
    <col min="5383" max="5383" width="2.54296875" style="7" customWidth="1"/>
    <col min="5384" max="5385" width="7.54296875" style="7" customWidth="1"/>
    <col min="5386" max="5386" width="2.54296875" style="7" customWidth="1"/>
    <col min="5387" max="5388" width="7.54296875" style="7" customWidth="1"/>
    <col min="5389" max="5389" width="2.54296875" style="7" customWidth="1"/>
    <col min="5390" max="5632" width="9.1796875" style="7"/>
    <col min="5633" max="5633" width="37.54296875" style="7" customWidth="1"/>
    <col min="5634" max="5635" width="7.54296875" style="7" customWidth="1"/>
    <col min="5636" max="5636" width="2.54296875" style="7" customWidth="1"/>
    <col min="5637" max="5638" width="7.54296875" style="7" customWidth="1"/>
    <col min="5639" max="5639" width="2.54296875" style="7" customWidth="1"/>
    <col min="5640" max="5641" width="7.54296875" style="7" customWidth="1"/>
    <col min="5642" max="5642" width="2.54296875" style="7" customWidth="1"/>
    <col min="5643" max="5644" width="7.54296875" style="7" customWidth="1"/>
    <col min="5645" max="5645" width="2.54296875" style="7" customWidth="1"/>
    <col min="5646" max="5888" width="9.1796875" style="7"/>
    <col min="5889" max="5889" width="37.54296875" style="7" customWidth="1"/>
    <col min="5890" max="5891" width="7.54296875" style="7" customWidth="1"/>
    <col min="5892" max="5892" width="2.54296875" style="7" customWidth="1"/>
    <col min="5893" max="5894" width="7.54296875" style="7" customWidth="1"/>
    <col min="5895" max="5895" width="2.54296875" style="7" customWidth="1"/>
    <col min="5896" max="5897" width="7.54296875" style="7" customWidth="1"/>
    <col min="5898" max="5898" width="2.54296875" style="7" customWidth="1"/>
    <col min="5899" max="5900" width="7.54296875" style="7" customWidth="1"/>
    <col min="5901" max="5901" width="2.54296875" style="7" customWidth="1"/>
    <col min="5902" max="6144" width="9.1796875" style="7"/>
    <col min="6145" max="6145" width="37.54296875" style="7" customWidth="1"/>
    <col min="6146" max="6147" width="7.54296875" style="7" customWidth="1"/>
    <col min="6148" max="6148" width="2.54296875" style="7" customWidth="1"/>
    <col min="6149" max="6150" width="7.54296875" style="7" customWidth="1"/>
    <col min="6151" max="6151" width="2.54296875" style="7" customWidth="1"/>
    <col min="6152" max="6153" width="7.54296875" style="7" customWidth="1"/>
    <col min="6154" max="6154" width="2.54296875" style="7" customWidth="1"/>
    <col min="6155" max="6156" width="7.54296875" style="7" customWidth="1"/>
    <col min="6157" max="6157" width="2.54296875" style="7" customWidth="1"/>
    <col min="6158" max="6400" width="9.1796875" style="7"/>
    <col min="6401" max="6401" width="37.54296875" style="7" customWidth="1"/>
    <col min="6402" max="6403" width="7.54296875" style="7" customWidth="1"/>
    <col min="6404" max="6404" width="2.54296875" style="7" customWidth="1"/>
    <col min="6405" max="6406" width="7.54296875" style="7" customWidth="1"/>
    <col min="6407" max="6407" width="2.54296875" style="7" customWidth="1"/>
    <col min="6408" max="6409" width="7.54296875" style="7" customWidth="1"/>
    <col min="6410" max="6410" width="2.54296875" style="7" customWidth="1"/>
    <col min="6411" max="6412" width="7.54296875" style="7" customWidth="1"/>
    <col min="6413" max="6413" width="2.54296875" style="7" customWidth="1"/>
    <col min="6414" max="6656" width="9.1796875" style="7"/>
    <col min="6657" max="6657" width="37.54296875" style="7" customWidth="1"/>
    <col min="6658" max="6659" width="7.54296875" style="7" customWidth="1"/>
    <col min="6660" max="6660" width="2.54296875" style="7" customWidth="1"/>
    <col min="6661" max="6662" width="7.54296875" style="7" customWidth="1"/>
    <col min="6663" max="6663" width="2.54296875" style="7" customWidth="1"/>
    <col min="6664" max="6665" width="7.54296875" style="7" customWidth="1"/>
    <col min="6666" max="6666" width="2.54296875" style="7" customWidth="1"/>
    <col min="6667" max="6668" width="7.54296875" style="7" customWidth="1"/>
    <col min="6669" max="6669" width="2.54296875" style="7" customWidth="1"/>
    <col min="6670" max="6912" width="9.1796875" style="7"/>
    <col min="6913" max="6913" width="37.54296875" style="7" customWidth="1"/>
    <col min="6914" max="6915" width="7.54296875" style="7" customWidth="1"/>
    <col min="6916" max="6916" width="2.54296875" style="7" customWidth="1"/>
    <col min="6917" max="6918" width="7.54296875" style="7" customWidth="1"/>
    <col min="6919" max="6919" width="2.54296875" style="7" customWidth="1"/>
    <col min="6920" max="6921" width="7.54296875" style="7" customWidth="1"/>
    <col min="6922" max="6922" width="2.54296875" style="7" customWidth="1"/>
    <col min="6923" max="6924" width="7.54296875" style="7" customWidth="1"/>
    <col min="6925" max="6925" width="2.54296875" style="7" customWidth="1"/>
    <col min="6926" max="7168" width="9.1796875" style="7"/>
    <col min="7169" max="7169" width="37.54296875" style="7" customWidth="1"/>
    <col min="7170" max="7171" width="7.54296875" style="7" customWidth="1"/>
    <col min="7172" max="7172" width="2.54296875" style="7" customWidth="1"/>
    <col min="7173" max="7174" width="7.54296875" style="7" customWidth="1"/>
    <col min="7175" max="7175" width="2.54296875" style="7" customWidth="1"/>
    <col min="7176" max="7177" width="7.54296875" style="7" customWidth="1"/>
    <col min="7178" max="7178" width="2.54296875" style="7" customWidth="1"/>
    <col min="7179" max="7180" width="7.54296875" style="7" customWidth="1"/>
    <col min="7181" max="7181" width="2.54296875" style="7" customWidth="1"/>
    <col min="7182" max="7424" width="9.1796875" style="7"/>
    <col min="7425" max="7425" width="37.54296875" style="7" customWidth="1"/>
    <col min="7426" max="7427" width="7.54296875" style="7" customWidth="1"/>
    <col min="7428" max="7428" width="2.54296875" style="7" customWidth="1"/>
    <col min="7429" max="7430" width="7.54296875" style="7" customWidth="1"/>
    <col min="7431" max="7431" width="2.54296875" style="7" customWidth="1"/>
    <col min="7432" max="7433" width="7.54296875" style="7" customWidth="1"/>
    <col min="7434" max="7434" width="2.54296875" style="7" customWidth="1"/>
    <col min="7435" max="7436" width="7.54296875" style="7" customWidth="1"/>
    <col min="7437" max="7437" width="2.54296875" style="7" customWidth="1"/>
    <col min="7438" max="7680" width="9.1796875" style="7"/>
    <col min="7681" max="7681" width="37.54296875" style="7" customWidth="1"/>
    <col min="7682" max="7683" width="7.54296875" style="7" customWidth="1"/>
    <col min="7684" max="7684" width="2.54296875" style="7" customWidth="1"/>
    <col min="7685" max="7686" width="7.54296875" style="7" customWidth="1"/>
    <col min="7687" max="7687" width="2.54296875" style="7" customWidth="1"/>
    <col min="7688" max="7689" width="7.54296875" style="7" customWidth="1"/>
    <col min="7690" max="7690" width="2.54296875" style="7" customWidth="1"/>
    <col min="7691" max="7692" width="7.54296875" style="7" customWidth="1"/>
    <col min="7693" max="7693" width="2.54296875" style="7" customWidth="1"/>
    <col min="7694" max="7936" width="9.1796875" style="7"/>
    <col min="7937" max="7937" width="37.54296875" style="7" customWidth="1"/>
    <col min="7938" max="7939" width="7.54296875" style="7" customWidth="1"/>
    <col min="7940" max="7940" width="2.54296875" style="7" customWidth="1"/>
    <col min="7941" max="7942" width="7.54296875" style="7" customWidth="1"/>
    <col min="7943" max="7943" width="2.54296875" style="7" customWidth="1"/>
    <col min="7944" max="7945" width="7.54296875" style="7" customWidth="1"/>
    <col min="7946" max="7946" width="2.54296875" style="7" customWidth="1"/>
    <col min="7947" max="7948" width="7.54296875" style="7" customWidth="1"/>
    <col min="7949" max="7949" width="2.54296875" style="7" customWidth="1"/>
    <col min="7950" max="8192" width="9.1796875" style="7"/>
    <col min="8193" max="8193" width="37.54296875" style="7" customWidth="1"/>
    <col min="8194" max="8195" width="7.54296875" style="7" customWidth="1"/>
    <col min="8196" max="8196" width="2.54296875" style="7" customWidth="1"/>
    <col min="8197" max="8198" width="7.54296875" style="7" customWidth="1"/>
    <col min="8199" max="8199" width="2.54296875" style="7" customWidth="1"/>
    <col min="8200" max="8201" width="7.54296875" style="7" customWidth="1"/>
    <col min="8202" max="8202" width="2.54296875" style="7" customWidth="1"/>
    <col min="8203" max="8204" width="7.54296875" style="7" customWidth="1"/>
    <col min="8205" max="8205" width="2.54296875" style="7" customWidth="1"/>
    <col min="8206" max="8448" width="9.1796875" style="7"/>
    <col min="8449" max="8449" width="37.54296875" style="7" customWidth="1"/>
    <col min="8450" max="8451" width="7.54296875" style="7" customWidth="1"/>
    <col min="8452" max="8452" width="2.54296875" style="7" customWidth="1"/>
    <col min="8453" max="8454" width="7.54296875" style="7" customWidth="1"/>
    <col min="8455" max="8455" width="2.54296875" style="7" customWidth="1"/>
    <col min="8456" max="8457" width="7.54296875" style="7" customWidth="1"/>
    <col min="8458" max="8458" width="2.54296875" style="7" customWidth="1"/>
    <col min="8459" max="8460" width="7.54296875" style="7" customWidth="1"/>
    <col min="8461" max="8461" width="2.54296875" style="7" customWidth="1"/>
    <col min="8462" max="8704" width="9.1796875" style="7"/>
    <col min="8705" max="8705" width="37.54296875" style="7" customWidth="1"/>
    <col min="8706" max="8707" width="7.54296875" style="7" customWidth="1"/>
    <col min="8708" max="8708" width="2.54296875" style="7" customWidth="1"/>
    <col min="8709" max="8710" width="7.54296875" style="7" customWidth="1"/>
    <col min="8711" max="8711" width="2.54296875" style="7" customWidth="1"/>
    <col min="8712" max="8713" width="7.54296875" style="7" customWidth="1"/>
    <col min="8714" max="8714" width="2.54296875" style="7" customWidth="1"/>
    <col min="8715" max="8716" width="7.54296875" style="7" customWidth="1"/>
    <col min="8717" max="8717" width="2.54296875" style="7" customWidth="1"/>
    <col min="8718" max="8960" width="9.1796875" style="7"/>
    <col min="8961" max="8961" width="37.54296875" style="7" customWidth="1"/>
    <col min="8962" max="8963" width="7.54296875" style="7" customWidth="1"/>
    <col min="8964" max="8964" width="2.54296875" style="7" customWidth="1"/>
    <col min="8965" max="8966" width="7.54296875" style="7" customWidth="1"/>
    <col min="8967" max="8967" width="2.54296875" style="7" customWidth="1"/>
    <col min="8968" max="8969" width="7.54296875" style="7" customWidth="1"/>
    <col min="8970" max="8970" width="2.54296875" style="7" customWidth="1"/>
    <col min="8971" max="8972" width="7.54296875" style="7" customWidth="1"/>
    <col min="8973" max="8973" width="2.54296875" style="7" customWidth="1"/>
    <col min="8974" max="9216" width="9.1796875" style="7"/>
    <col min="9217" max="9217" width="37.54296875" style="7" customWidth="1"/>
    <col min="9218" max="9219" width="7.54296875" style="7" customWidth="1"/>
    <col min="9220" max="9220" width="2.54296875" style="7" customWidth="1"/>
    <col min="9221" max="9222" width="7.54296875" style="7" customWidth="1"/>
    <col min="9223" max="9223" width="2.54296875" style="7" customWidth="1"/>
    <col min="9224" max="9225" width="7.54296875" style="7" customWidth="1"/>
    <col min="9226" max="9226" width="2.54296875" style="7" customWidth="1"/>
    <col min="9227" max="9228" width="7.54296875" style="7" customWidth="1"/>
    <col min="9229" max="9229" width="2.54296875" style="7" customWidth="1"/>
    <col min="9230" max="9472" width="9.1796875" style="7"/>
    <col min="9473" max="9473" width="37.54296875" style="7" customWidth="1"/>
    <col min="9474" max="9475" width="7.54296875" style="7" customWidth="1"/>
    <col min="9476" max="9476" width="2.54296875" style="7" customWidth="1"/>
    <col min="9477" max="9478" width="7.54296875" style="7" customWidth="1"/>
    <col min="9479" max="9479" width="2.54296875" style="7" customWidth="1"/>
    <col min="9480" max="9481" width="7.54296875" style="7" customWidth="1"/>
    <col min="9482" max="9482" width="2.54296875" style="7" customWidth="1"/>
    <col min="9483" max="9484" width="7.54296875" style="7" customWidth="1"/>
    <col min="9485" max="9485" width="2.54296875" style="7" customWidth="1"/>
    <col min="9486" max="9728" width="9.1796875" style="7"/>
    <col min="9729" max="9729" width="37.54296875" style="7" customWidth="1"/>
    <col min="9730" max="9731" width="7.54296875" style="7" customWidth="1"/>
    <col min="9732" max="9732" width="2.54296875" style="7" customWidth="1"/>
    <col min="9733" max="9734" width="7.54296875" style="7" customWidth="1"/>
    <col min="9735" max="9735" width="2.54296875" style="7" customWidth="1"/>
    <col min="9736" max="9737" width="7.54296875" style="7" customWidth="1"/>
    <col min="9738" max="9738" width="2.54296875" style="7" customWidth="1"/>
    <col min="9739" max="9740" width="7.54296875" style="7" customWidth="1"/>
    <col min="9741" max="9741" width="2.54296875" style="7" customWidth="1"/>
    <col min="9742" max="9984" width="9.1796875" style="7"/>
    <col min="9985" max="9985" width="37.54296875" style="7" customWidth="1"/>
    <col min="9986" max="9987" width="7.54296875" style="7" customWidth="1"/>
    <col min="9988" max="9988" width="2.54296875" style="7" customWidth="1"/>
    <col min="9989" max="9990" width="7.54296875" style="7" customWidth="1"/>
    <col min="9991" max="9991" width="2.54296875" style="7" customWidth="1"/>
    <col min="9992" max="9993" width="7.54296875" style="7" customWidth="1"/>
    <col min="9994" max="9994" width="2.54296875" style="7" customWidth="1"/>
    <col min="9995" max="9996" width="7.54296875" style="7" customWidth="1"/>
    <col min="9997" max="9997" width="2.54296875" style="7" customWidth="1"/>
    <col min="9998" max="10240" width="9.1796875" style="7"/>
    <col min="10241" max="10241" width="37.54296875" style="7" customWidth="1"/>
    <col min="10242" max="10243" width="7.54296875" style="7" customWidth="1"/>
    <col min="10244" max="10244" width="2.54296875" style="7" customWidth="1"/>
    <col min="10245" max="10246" width="7.54296875" style="7" customWidth="1"/>
    <col min="10247" max="10247" width="2.54296875" style="7" customWidth="1"/>
    <col min="10248" max="10249" width="7.54296875" style="7" customWidth="1"/>
    <col min="10250" max="10250" width="2.54296875" style="7" customWidth="1"/>
    <col min="10251" max="10252" width="7.54296875" style="7" customWidth="1"/>
    <col min="10253" max="10253" width="2.54296875" style="7" customWidth="1"/>
    <col min="10254" max="10496" width="9.1796875" style="7"/>
    <col min="10497" max="10497" width="37.54296875" style="7" customWidth="1"/>
    <col min="10498" max="10499" width="7.54296875" style="7" customWidth="1"/>
    <col min="10500" max="10500" width="2.54296875" style="7" customWidth="1"/>
    <col min="10501" max="10502" width="7.54296875" style="7" customWidth="1"/>
    <col min="10503" max="10503" width="2.54296875" style="7" customWidth="1"/>
    <col min="10504" max="10505" width="7.54296875" style="7" customWidth="1"/>
    <col min="10506" max="10506" width="2.54296875" style="7" customWidth="1"/>
    <col min="10507" max="10508" width="7.54296875" style="7" customWidth="1"/>
    <col min="10509" max="10509" width="2.54296875" style="7" customWidth="1"/>
    <col min="10510" max="10752" width="9.1796875" style="7"/>
    <col min="10753" max="10753" width="37.54296875" style="7" customWidth="1"/>
    <col min="10754" max="10755" width="7.54296875" style="7" customWidth="1"/>
    <col min="10756" max="10756" width="2.54296875" style="7" customWidth="1"/>
    <col min="10757" max="10758" width="7.54296875" style="7" customWidth="1"/>
    <col min="10759" max="10759" width="2.54296875" style="7" customWidth="1"/>
    <col min="10760" max="10761" width="7.54296875" style="7" customWidth="1"/>
    <col min="10762" max="10762" width="2.54296875" style="7" customWidth="1"/>
    <col min="10763" max="10764" width="7.54296875" style="7" customWidth="1"/>
    <col min="10765" max="10765" width="2.54296875" style="7" customWidth="1"/>
    <col min="10766" max="11008" width="9.1796875" style="7"/>
    <col min="11009" max="11009" width="37.54296875" style="7" customWidth="1"/>
    <col min="11010" max="11011" width="7.54296875" style="7" customWidth="1"/>
    <col min="11012" max="11012" width="2.54296875" style="7" customWidth="1"/>
    <col min="11013" max="11014" width="7.54296875" style="7" customWidth="1"/>
    <col min="11015" max="11015" width="2.54296875" style="7" customWidth="1"/>
    <col min="11016" max="11017" width="7.54296875" style="7" customWidth="1"/>
    <col min="11018" max="11018" width="2.54296875" style="7" customWidth="1"/>
    <col min="11019" max="11020" width="7.54296875" style="7" customWidth="1"/>
    <col min="11021" max="11021" width="2.54296875" style="7" customWidth="1"/>
    <col min="11022" max="11264" width="9.1796875" style="7"/>
    <col min="11265" max="11265" width="37.54296875" style="7" customWidth="1"/>
    <col min="11266" max="11267" width="7.54296875" style="7" customWidth="1"/>
    <col min="11268" max="11268" width="2.54296875" style="7" customWidth="1"/>
    <col min="11269" max="11270" width="7.54296875" style="7" customWidth="1"/>
    <col min="11271" max="11271" width="2.54296875" style="7" customWidth="1"/>
    <col min="11272" max="11273" width="7.54296875" style="7" customWidth="1"/>
    <col min="11274" max="11274" width="2.54296875" style="7" customWidth="1"/>
    <col min="11275" max="11276" width="7.54296875" style="7" customWidth="1"/>
    <col min="11277" max="11277" width="2.54296875" style="7" customWidth="1"/>
    <col min="11278" max="11520" width="9.1796875" style="7"/>
    <col min="11521" max="11521" width="37.54296875" style="7" customWidth="1"/>
    <col min="11522" max="11523" width="7.54296875" style="7" customWidth="1"/>
    <col min="11524" max="11524" width="2.54296875" style="7" customWidth="1"/>
    <col min="11525" max="11526" width="7.54296875" style="7" customWidth="1"/>
    <col min="11527" max="11527" width="2.54296875" style="7" customWidth="1"/>
    <col min="11528" max="11529" width="7.54296875" style="7" customWidth="1"/>
    <col min="11530" max="11530" width="2.54296875" style="7" customWidth="1"/>
    <col min="11531" max="11532" width="7.54296875" style="7" customWidth="1"/>
    <col min="11533" max="11533" width="2.54296875" style="7" customWidth="1"/>
    <col min="11534" max="11776" width="9.1796875" style="7"/>
    <col min="11777" max="11777" width="37.54296875" style="7" customWidth="1"/>
    <col min="11778" max="11779" width="7.54296875" style="7" customWidth="1"/>
    <col min="11780" max="11780" width="2.54296875" style="7" customWidth="1"/>
    <col min="11781" max="11782" width="7.54296875" style="7" customWidth="1"/>
    <col min="11783" max="11783" width="2.54296875" style="7" customWidth="1"/>
    <col min="11784" max="11785" width="7.54296875" style="7" customWidth="1"/>
    <col min="11786" max="11786" width="2.54296875" style="7" customWidth="1"/>
    <col min="11787" max="11788" width="7.54296875" style="7" customWidth="1"/>
    <col min="11789" max="11789" width="2.54296875" style="7" customWidth="1"/>
    <col min="11790" max="12032" width="9.1796875" style="7"/>
    <col min="12033" max="12033" width="37.54296875" style="7" customWidth="1"/>
    <col min="12034" max="12035" width="7.54296875" style="7" customWidth="1"/>
    <col min="12036" max="12036" width="2.54296875" style="7" customWidth="1"/>
    <col min="12037" max="12038" width="7.54296875" style="7" customWidth="1"/>
    <col min="12039" max="12039" width="2.54296875" style="7" customWidth="1"/>
    <col min="12040" max="12041" width="7.54296875" style="7" customWidth="1"/>
    <col min="12042" max="12042" width="2.54296875" style="7" customWidth="1"/>
    <col min="12043" max="12044" width="7.54296875" style="7" customWidth="1"/>
    <col min="12045" max="12045" width="2.54296875" style="7" customWidth="1"/>
    <col min="12046" max="12288" width="9.1796875" style="7"/>
    <col min="12289" max="12289" width="37.54296875" style="7" customWidth="1"/>
    <col min="12290" max="12291" width="7.54296875" style="7" customWidth="1"/>
    <col min="12292" max="12292" width="2.54296875" style="7" customWidth="1"/>
    <col min="12293" max="12294" width="7.54296875" style="7" customWidth="1"/>
    <col min="12295" max="12295" width="2.54296875" style="7" customWidth="1"/>
    <col min="12296" max="12297" width="7.54296875" style="7" customWidth="1"/>
    <col min="12298" max="12298" width="2.54296875" style="7" customWidth="1"/>
    <col min="12299" max="12300" width="7.54296875" style="7" customWidth="1"/>
    <col min="12301" max="12301" width="2.54296875" style="7" customWidth="1"/>
    <col min="12302" max="12544" width="9.1796875" style="7"/>
    <col min="12545" max="12545" width="37.54296875" style="7" customWidth="1"/>
    <col min="12546" max="12547" width="7.54296875" style="7" customWidth="1"/>
    <col min="12548" max="12548" width="2.54296875" style="7" customWidth="1"/>
    <col min="12549" max="12550" width="7.54296875" style="7" customWidth="1"/>
    <col min="12551" max="12551" width="2.54296875" style="7" customWidth="1"/>
    <col min="12552" max="12553" width="7.54296875" style="7" customWidth="1"/>
    <col min="12554" max="12554" width="2.54296875" style="7" customWidth="1"/>
    <col min="12555" max="12556" width="7.54296875" style="7" customWidth="1"/>
    <col min="12557" max="12557" width="2.54296875" style="7" customWidth="1"/>
    <col min="12558" max="12800" width="9.1796875" style="7"/>
    <col min="12801" max="12801" width="37.54296875" style="7" customWidth="1"/>
    <col min="12802" max="12803" width="7.54296875" style="7" customWidth="1"/>
    <col min="12804" max="12804" width="2.54296875" style="7" customWidth="1"/>
    <col min="12805" max="12806" width="7.54296875" style="7" customWidth="1"/>
    <col min="12807" max="12807" width="2.54296875" style="7" customWidth="1"/>
    <col min="12808" max="12809" width="7.54296875" style="7" customWidth="1"/>
    <col min="12810" max="12810" width="2.54296875" style="7" customWidth="1"/>
    <col min="12811" max="12812" width="7.54296875" style="7" customWidth="1"/>
    <col min="12813" max="12813" width="2.54296875" style="7" customWidth="1"/>
    <col min="12814" max="13056" width="9.1796875" style="7"/>
    <col min="13057" max="13057" width="37.54296875" style="7" customWidth="1"/>
    <col min="13058" max="13059" width="7.54296875" style="7" customWidth="1"/>
    <col min="13060" max="13060" width="2.54296875" style="7" customWidth="1"/>
    <col min="13061" max="13062" width="7.54296875" style="7" customWidth="1"/>
    <col min="13063" max="13063" width="2.54296875" style="7" customWidth="1"/>
    <col min="13064" max="13065" width="7.54296875" style="7" customWidth="1"/>
    <col min="13066" max="13066" width="2.54296875" style="7" customWidth="1"/>
    <col min="13067" max="13068" width="7.54296875" style="7" customWidth="1"/>
    <col min="13069" max="13069" width="2.54296875" style="7" customWidth="1"/>
    <col min="13070" max="13312" width="9.1796875" style="7"/>
    <col min="13313" max="13313" width="37.54296875" style="7" customWidth="1"/>
    <col min="13314" max="13315" width="7.54296875" style="7" customWidth="1"/>
    <col min="13316" max="13316" width="2.54296875" style="7" customWidth="1"/>
    <col min="13317" max="13318" width="7.54296875" style="7" customWidth="1"/>
    <col min="13319" max="13319" width="2.54296875" style="7" customWidth="1"/>
    <col min="13320" max="13321" width="7.54296875" style="7" customWidth="1"/>
    <col min="13322" max="13322" width="2.54296875" style="7" customWidth="1"/>
    <col min="13323" max="13324" width="7.54296875" style="7" customWidth="1"/>
    <col min="13325" max="13325" width="2.54296875" style="7" customWidth="1"/>
    <col min="13326" max="13568" width="9.1796875" style="7"/>
    <col min="13569" max="13569" width="37.54296875" style="7" customWidth="1"/>
    <col min="13570" max="13571" width="7.54296875" style="7" customWidth="1"/>
    <col min="13572" max="13572" width="2.54296875" style="7" customWidth="1"/>
    <col min="13573" max="13574" width="7.54296875" style="7" customWidth="1"/>
    <col min="13575" max="13575" width="2.54296875" style="7" customWidth="1"/>
    <col min="13576" max="13577" width="7.54296875" style="7" customWidth="1"/>
    <col min="13578" max="13578" width="2.54296875" style="7" customWidth="1"/>
    <col min="13579" max="13580" width="7.54296875" style="7" customWidth="1"/>
    <col min="13581" max="13581" width="2.54296875" style="7" customWidth="1"/>
    <col min="13582" max="13824" width="9.1796875" style="7"/>
    <col min="13825" max="13825" width="37.54296875" style="7" customWidth="1"/>
    <col min="13826" max="13827" width="7.54296875" style="7" customWidth="1"/>
    <col min="13828" max="13828" width="2.54296875" style="7" customWidth="1"/>
    <col min="13829" max="13830" width="7.54296875" style="7" customWidth="1"/>
    <col min="13831" max="13831" width="2.54296875" style="7" customWidth="1"/>
    <col min="13832" max="13833" width="7.54296875" style="7" customWidth="1"/>
    <col min="13834" max="13834" width="2.54296875" style="7" customWidth="1"/>
    <col min="13835" max="13836" width="7.54296875" style="7" customWidth="1"/>
    <col min="13837" max="13837" width="2.54296875" style="7" customWidth="1"/>
    <col min="13838" max="14080" width="9.1796875" style="7"/>
    <col min="14081" max="14081" width="37.54296875" style="7" customWidth="1"/>
    <col min="14082" max="14083" width="7.54296875" style="7" customWidth="1"/>
    <col min="14084" max="14084" width="2.54296875" style="7" customWidth="1"/>
    <col min="14085" max="14086" width="7.54296875" style="7" customWidth="1"/>
    <col min="14087" max="14087" width="2.54296875" style="7" customWidth="1"/>
    <col min="14088" max="14089" width="7.54296875" style="7" customWidth="1"/>
    <col min="14090" max="14090" width="2.54296875" style="7" customWidth="1"/>
    <col min="14091" max="14092" width="7.54296875" style="7" customWidth="1"/>
    <col min="14093" max="14093" width="2.54296875" style="7" customWidth="1"/>
    <col min="14094" max="14336" width="9.1796875" style="7"/>
    <col min="14337" max="14337" width="37.54296875" style="7" customWidth="1"/>
    <col min="14338" max="14339" width="7.54296875" style="7" customWidth="1"/>
    <col min="14340" max="14340" width="2.54296875" style="7" customWidth="1"/>
    <col min="14341" max="14342" width="7.54296875" style="7" customWidth="1"/>
    <col min="14343" max="14343" width="2.54296875" style="7" customWidth="1"/>
    <col min="14344" max="14345" width="7.54296875" style="7" customWidth="1"/>
    <col min="14346" max="14346" width="2.54296875" style="7" customWidth="1"/>
    <col min="14347" max="14348" width="7.54296875" style="7" customWidth="1"/>
    <col min="14349" max="14349" width="2.54296875" style="7" customWidth="1"/>
    <col min="14350" max="14592" width="9.1796875" style="7"/>
    <col min="14593" max="14593" width="37.54296875" style="7" customWidth="1"/>
    <col min="14594" max="14595" width="7.54296875" style="7" customWidth="1"/>
    <col min="14596" max="14596" width="2.54296875" style="7" customWidth="1"/>
    <col min="14597" max="14598" width="7.54296875" style="7" customWidth="1"/>
    <col min="14599" max="14599" width="2.54296875" style="7" customWidth="1"/>
    <col min="14600" max="14601" width="7.54296875" style="7" customWidth="1"/>
    <col min="14602" max="14602" width="2.54296875" style="7" customWidth="1"/>
    <col min="14603" max="14604" width="7.54296875" style="7" customWidth="1"/>
    <col min="14605" max="14605" width="2.54296875" style="7" customWidth="1"/>
    <col min="14606" max="14848" width="9.1796875" style="7"/>
    <col min="14849" max="14849" width="37.54296875" style="7" customWidth="1"/>
    <col min="14850" max="14851" width="7.54296875" style="7" customWidth="1"/>
    <col min="14852" max="14852" width="2.54296875" style="7" customWidth="1"/>
    <col min="14853" max="14854" width="7.54296875" style="7" customWidth="1"/>
    <col min="14855" max="14855" width="2.54296875" style="7" customWidth="1"/>
    <col min="14856" max="14857" width="7.54296875" style="7" customWidth="1"/>
    <col min="14858" max="14858" width="2.54296875" style="7" customWidth="1"/>
    <col min="14859" max="14860" width="7.54296875" style="7" customWidth="1"/>
    <col min="14861" max="14861" width="2.54296875" style="7" customWidth="1"/>
    <col min="14862" max="15104" width="9.1796875" style="7"/>
    <col min="15105" max="15105" width="37.54296875" style="7" customWidth="1"/>
    <col min="15106" max="15107" width="7.54296875" style="7" customWidth="1"/>
    <col min="15108" max="15108" width="2.54296875" style="7" customWidth="1"/>
    <col min="15109" max="15110" width="7.54296875" style="7" customWidth="1"/>
    <col min="15111" max="15111" width="2.54296875" style="7" customWidth="1"/>
    <col min="15112" max="15113" width="7.54296875" style="7" customWidth="1"/>
    <col min="15114" max="15114" width="2.54296875" style="7" customWidth="1"/>
    <col min="15115" max="15116" width="7.54296875" style="7" customWidth="1"/>
    <col min="15117" max="15117" width="2.54296875" style="7" customWidth="1"/>
    <col min="15118" max="15360" width="9.1796875" style="7"/>
    <col min="15361" max="15361" width="37.54296875" style="7" customWidth="1"/>
    <col min="15362" max="15363" width="7.54296875" style="7" customWidth="1"/>
    <col min="15364" max="15364" width="2.54296875" style="7" customWidth="1"/>
    <col min="15365" max="15366" width="7.54296875" style="7" customWidth="1"/>
    <col min="15367" max="15367" width="2.54296875" style="7" customWidth="1"/>
    <col min="15368" max="15369" width="7.54296875" style="7" customWidth="1"/>
    <col min="15370" max="15370" width="2.54296875" style="7" customWidth="1"/>
    <col min="15371" max="15372" width="7.54296875" style="7" customWidth="1"/>
    <col min="15373" max="15373" width="2.54296875" style="7" customWidth="1"/>
    <col min="15374" max="15616" width="9.1796875" style="7"/>
    <col min="15617" max="15617" width="37.54296875" style="7" customWidth="1"/>
    <col min="15618" max="15619" width="7.54296875" style="7" customWidth="1"/>
    <col min="15620" max="15620" width="2.54296875" style="7" customWidth="1"/>
    <col min="15621" max="15622" width="7.54296875" style="7" customWidth="1"/>
    <col min="15623" max="15623" width="2.54296875" style="7" customWidth="1"/>
    <col min="15624" max="15625" width="7.54296875" style="7" customWidth="1"/>
    <col min="15626" max="15626" width="2.54296875" style="7" customWidth="1"/>
    <col min="15627" max="15628" width="7.54296875" style="7" customWidth="1"/>
    <col min="15629" max="15629" width="2.54296875" style="7" customWidth="1"/>
    <col min="15630" max="15872" width="9.1796875" style="7"/>
    <col min="15873" max="15873" width="37.54296875" style="7" customWidth="1"/>
    <col min="15874" max="15875" width="7.54296875" style="7" customWidth="1"/>
    <col min="15876" max="15876" width="2.54296875" style="7" customWidth="1"/>
    <col min="15877" max="15878" width="7.54296875" style="7" customWidth="1"/>
    <col min="15879" max="15879" width="2.54296875" style="7" customWidth="1"/>
    <col min="15880" max="15881" width="7.54296875" style="7" customWidth="1"/>
    <col min="15882" max="15882" width="2.54296875" style="7" customWidth="1"/>
    <col min="15883" max="15884" width="7.54296875" style="7" customWidth="1"/>
    <col min="15885" max="15885" width="2.54296875" style="7" customWidth="1"/>
    <col min="15886" max="16128" width="9.1796875" style="7"/>
    <col min="16129" max="16129" width="37.54296875" style="7" customWidth="1"/>
    <col min="16130" max="16131" width="7.54296875" style="7" customWidth="1"/>
    <col min="16132" max="16132" width="2.54296875" style="7" customWidth="1"/>
    <col min="16133" max="16134" width="7.54296875" style="7" customWidth="1"/>
    <col min="16135" max="16135" width="2.54296875" style="7" customWidth="1"/>
    <col min="16136" max="16137" width="7.54296875" style="7" customWidth="1"/>
    <col min="16138" max="16138" width="2.54296875" style="7" customWidth="1"/>
    <col min="16139" max="16140" width="7.54296875" style="7" customWidth="1"/>
    <col min="16141" max="16141" width="2.54296875" style="7" customWidth="1"/>
    <col min="16142" max="16384" width="9.1796875" style="7"/>
  </cols>
  <sheetData>
    <row r="1" spans="1:13" ht="13.4" customHeight="1">
      <c r="A1" s="7" t="s">
        <v>251</v>
      </c>
    </row>
    <row r="2" spans="1:13" ht="13.4" customHeight="1">
      <c r="A2" s="7" t="s">
        <v>252</v>
      </c>
    </row>
    <row r="3" spans="1:13" ht="10.5" customHeight="1"/>
    <row r="4" spans="1:13" ht="13.4" customHeight="1">
      <c r="A4" s="9" t="s">
        <v>277</v>
      </c>
    </row>
    <row r="5" spans="1:13" ht="13.4" customHeight="1" thickBot="1"/>
    <row r="6" spans="1:13" ht="15" customHeight="1">
      <c r="A6" s="10"/>
      <c r="B6" s="129"/>
      <c r="C6" s="130"/>
      <c r="D6" s="129"/>
      <c r="E6" s="131"/>
      <c r="F6" s="130"/>
      <c r="G6" s="129"/>
      <c r="H6" s="131"/>
      <c r="I6" s="130"/>
      <c r="J6" s="130"/>
      <c r="K6" s="131"/>
      <c r="L6" s="129"/>
      <c r="M6" s="129"/>
    </row>
    <row r="7" spans="1:13" ht="15" customHeight="1">
      <c r="A7" s="7" t="s">
        <v>278</v>
      </c>
      <c r="B7" s="132" t="s">
        <v>279</v>
      </c>
      <c r="C7" s="133"/>
      <c r="E7" s="40" t="s">
        <v>266</v>
      </c>
      <c r="F7" s="40"/>
      <c r="H7" s="40" t="s">
        <v>267</v>
      </c>
      <c r="I7" s="40"/>
      <c r="K7" s="58" t="s">
        <v>280</v>
      </c>
      <c r="L7" s="40"/>
    </row>
    <row r="8" spans="1:13" ht="15" customHeight="1">
      <c r="A8" s="7" t="s">
        <v>281</v>
      </c>
      <c r="B8" s="134" t="s">
        <v>98</v>
      </c>
      <c r="C8" s="42" t="s">
        <v>282</v>
      </c>
      <c r="E8" s="41" t="s">
        <v>98</v>
      </c>
      <c r="F8" s="42" t="s">
        <v>282</v>
      </c>
      <c r="H8" s="41" t="s">
        <v>98</v>
      </c>
      <c r="I8" s="42" t="s">
        <v>283</v>
      </c>
      <c r="K8" s="41" t="s">
        <v>98</v>
      </c>
      <c r="L8" s="42" t="s">
        <v>282</v>
      </c>
    </row>
    <row r="9" spans="1:13" ht="15" customHeight="1" thickBot="1">
      <c r="A9" s="21"/>
      <c r="B9" s="135"/>
      <c r="C9" s="136"/>
      <c r="D9" s="135"/>
      <c r="E9" s="137"/>
      <c r="F9" s="136"/>
      <c r="G9" s="135"/>
      <c r="H9" s="137"/>
      <c r="I9" s="136"/>
      <c r="J9" s="136"/>
      <c r="K9" s="137"/>
      <c r="L9" s="135"/>
    </row>
    <row r="10" spans="1:13" ht="10" customHeight="1">
      <c r="M10" s="129"/>
    </row>
    <row r="11" spans="1:13" ht="15" customHeight="1">
      <c r="A11" s="14" t="s">
        <v>183</v>
      </c>
      <c r="B11" s="138">
        <f>IF($A11&lt;&gt;0,E11+H11+K11,"")</f>
        <v>137</v>
      </c>
      <c r="C11" s="17">
        <f>SUM(C13:C50)</f>
        <v>97.810218978102142</v>
      </c>
      <c r="D11" s="138"/>
      <c r="E11" s="139">
        <f>SUM(E13:E52)</f>
        <v>131</v>
      </c>
      <c r="F11" s="140">
        <f>IF($A11&lt;&gt;0,E11/$B11*100,"")</f>
        <v>95.620437956204384</v>
      </c>
      <c r="G11" s="138"/>
      <c r="H11" s="139">
        <f>SUM(H13:H52)</f>
        <v>3</v>
      </c>
      <c r="I11" s="140">
        <f>IF($A11&lt;&gt;0,H11/$B11*100,"")</f>
        <v>2.1897810218978102</v>
      </c>
      <c r="J11" s="140"/>
      <c r="K11" s="139">
        <f>SUM(K13:K52)</f>
        <v>3</v>
      </c>
      <c r="L11" s="141">
        <f>IF($A11&lt;&gt;0,K11/$B11*100,"")</f>
        <v>2.1897810218978102</v>
      </c>
    </row>
    <row r="12" spans="1:13" ht="12" customHeight="1">
      <c r="A12" s="14"/>
      <c r="B12" s="138" t="str">
        <f t="shared" ref="B12:B49" si="0">IF($A12&lt;&gt;0,E12+H12+K12,"")</f>
        <v/>
      </c>
      <c r="C12" s="35"/>
      <c r="D12" s="94"/>
      <c r="E12" s="34"/>
      <c r="F12" s="61" t="str">
        <f t="shared" ref="F12:F52" si="1">IF($A12&lt;&gt;0,E12/$B12*100,"")</f>
        <v/>
      </c>
      <c r="G12" s="94"/>
      <c r="H12" s="34"/>
      <c r="I12" s="61" t="str">
        <f t="shared" ref="I12:I50" si="2">IF($A12&lt;&gt;0,H12/$B12*100,"")</f>
        <v/>
      </c>
      <c r="J12" s="35"/>
      <c r="K12" s="95">
        <v>0</v>
      </c>
      <c r="L12" s="93"/>
    </row>
    <row r="13" spans="1:13" ht="14.25" customHeight="1">
      <c r="A13" s="64" t="s">
        <v>184</v>
      </c>
      <c r="B13" s="85">
        <f t="shared" si="0"/>
        <v>1</v>
      </c>
      <c r="C13" s="35">
        <f t="shared" ref="C13:C49" si="3">IF($A13&lt;&gt;0,B13/$B$11*100,"")</f>
        <v>0.72992700729927007</v>
      </c>
      <c r="D13" s="94"/>
      <c r="E13" s="95">
        <v>1</v>
      </c>
      <c r="F13" s="61">
        <f t="shared" si="1"/>
        <v>100</v>
      </c>
      <c r="G13" s="142"/>
      <c r="H13" s="95">
        <v>0</v>
      </c>
      <c r="I13" s="61">
        <f t="shared" si="2"/>
        <v>0</v>
      </c>
      <c r="J13" s="142"/>
      <c r="K13" s="95">
        <v>0</v>
      </c>
      <c r="L13" s="93">
        <f>IF($A13&lt;&gt;0,K13/$B13*100,"")</f>
        <v>0</v>
      </c>
    </row>
    <row r="14" spans="1:13" ht="14.25" customHeight="1">
      <c r="A14" s="64" t="s">
        <v>185</v>
      </c>
      <c r="B14" s="85">
        <f t="shared" si="0"/>
        <v>1</v>
      </c>
      <c r="C14" s="35">
        <f t="shared" si="3"/>
        <v>0.72992700729927007</v>
      </c>
      <c r="D14" s="94"/>
      <c r="E14" s="95">
        <v>1</v>
      </c>
      <c r="F14" s="61">
        <f t="shared" si="1"/>
        <v>100</v>
      </c>
      <c r="G14" s="142"/>
      <c r="H14" s="95">
        <v>0</v>
      </c>
      <c r="I14" s="61">
        <f t="shared" si="2"/>
        <v>0</v>
      </c>
      <c r="J14" s="142"/>
      <c r="K14" s="95">
        <v>0</v>
      </c>
      <c r="L14" s="93">
        <f t="shared" ref="L14:L52" si="4">IF($A14&lt;&gt;0,K14/$B14*100,"")</f>
        <v>0</v>
      </c>
    </row>
    <row r="15" spans="1:13" ht="14.25" customHeight="1">
      <c r="A15" s="64" t="s">
        <v>186</v>
      </c>
      <c r="B15" s="85">
        <f t="shared" si="0"/>
        <v>10</v>
      </c>
      <c r="C15" s="35">
        <f t="shared" si="3"/>
        <v>7.2992700729926998</v>
      </c>
      <c r="D15" s="94"/>
      <c r="E15" s="95">
        <v>10</v>
      </c>
      <c r="F15" s="61">
        <f t="shared" si="1"/>
        <v>100</v>
      </c>
      <c r="G15" s="142"/>
      <c r="H15" s="95">
        <v>0</v>
      </c>
      <c r="I15" s="61">
        <f t="shared" si="2"/>
        <v>0</v>
      </c>
      <c r="J15" s="142"/>
      <c r="K15" s="95">
        <v>0</v>
      </c>
      <c r="L15" s="93">
        <f t="shared" si="4"/>
        <v>0</v>
      </c>
    </row>
    <row r="16" spans="1:13" ht="14.25" customHeight="1">
      <c r="A16" s="64" t="s">
        <v>187</v>
      </c>
      <c r="B16" s="85">
        <f t="shared" si="0"/>
        <v>4</v>
      </c>
      <c r="C16" s="35">
        <f t="shared" si="3"/>
        <v>2.9197080291970803</v>
      </c>
      <c r="D16" s="94"/>
      <c r="E16" s="95">
        <v>4</v>
      </c>
      <c r="F16" s="61">
        <f t="shared" si="1"/>
        <v>100</v>
      </c>
      <c r="G16" s="142"/>
      <c r="H16" s="95">
        <v>0</v>
      </c>
      <c r="I16" s="61">
        <f t="shared" si="2"/>
        <v>0</v>
      </c>
      <c r="J16" s="142"/>
      <c r="K16" s="95">
        <v>0</v>
      </c>
      <c r="L16" s="93">
        <f t="shared" si="4"/>
        <v>0</v>
      </c>
    </row>
    <row r="17" spans="1:12" ht="14.25" customHeight="1">
      <c r="A17" s="64" t="s">
        <v>188</v>
      </c>
      <c r="B17" s="85">
        <f t="shared" si="0"/>
        <v>11</v>
      </c>
      <c r="C17" s="35">
        <f t="shared" si="3"/>
        <v>8.0291970802919703</v>
      </c>
      <c r="D17" s="94"/>
      <c r="E17" s="95">
        <v>11</v>
      </c>
      <c r="F17" s="61">
        <f t="shared" si="1"/>
        <v>100</v>
      </c>
      <c r="G17" s="142"/>
      <c r="H17" s="95">
        <v>0</v>
      </c>
      <c r="I17" s="61">
        <f t="shared" si="2"/>
        <v>0</v>
      </c>
      <c r="J17" s="142"/>
      <c r="K17" s="95">
        <v>0</v>
      </c>
      <c r="L17" s="93">
        <f t="shared" si="4"/>
        <v>0</v>
      </c>
    </row>
    <row r="18" spans="1:12" ht="14.25" customHeight="1">
      <c r="A18" s="64" t="s">
        <v>261</v>
      </c>
      <c r="B18" s="85">
        <f t="shared" si="0"/>
        <v>5</v>
      </c>
      <c r="C18" s="35">
        <f t="shared" si="3"/>
        <v>3.6496350364963499</v>
      </c>
      <c r="D18" s="94"/>
      <c r="E18" s="95">
        <v>5</v>
      </c>
      <c r="F18" s="61">
        <f t="shared" si="1"/>
        <v>100</v>
      </c>
      <c r="G18" s="142"/>
      <c r="H18" s="95">
        <v>0</v>
      </c>
      <c r="I18" s="61">
        <f t="shared" si="2"/>
        <v>0</v>
      </c>
      <c r="J18" s="142"/>
      <c r="K18" s="95">
        <v>0</v>
      </c>
      <c r="L18" s="93">
        <f t="shared" si="4"/>
        <v>0</v>
      </c>
    </row>
    <row r="19" spans="1:12" ht="14.25" customHeight="1">
      <c r="A19" s="64" t="s">
        <v>190</v>
      </c>
      <c r="B19" s="85">
        <f t="shared" si="0"/>
        <v>1</v>
      </c>
      <c r="C19" s="35">
        <f>IF($A20&lt;&gt;0,B19/$B$11*100,"")</f>
        <v>0.72992700729927007</v>
      </c>
      <c r="D19" s="94"/>
      <c r="E19" s="95">
        <v>1</v>
      </c>
      <c r="F19" s="61">
        <f t="shared" si="1"/>
        <v>100</v>
      </c>
      <c r="G19" s="142"/>
      <c r="H19" s="95">
        <v>0</v>
      </c>
      <c r="I19" s="61">
        <f t="shared" si="2"/>
        <v>0</v>
      </c>
      <c r="J19" s="142"/>
      <c r="K19" s="95">
        <v>0</v>
      </c>
      <c r="L19" s="93">
        <f>IF($A20&lt;&gt;0,K19/$B19*100,"")</f>
        <v>0</v>
      </c>
    </row>
    <row r="20" spans="1:12" ht="14.25" customHeight="1">
      <c r="A20" s="64" t="s">
        <v>191</v>
      </c>
      <c r="B20" s="85">
        <f t="shared" si="0"/>
        <v>1</v>
      </c>
      <c r="C20" s="35">
        <f>IF($A19&lt;&gt;0,B20/$B$11*100,"")</f>
        <v>0.72992700729927007</v>
      </c>
      <c r="D20" s="94"/>
      <c r="E20" s="95">
        <v>1</v>
      </c>
      <c r="F20" s="61">
        <f t="shared" si="1"/>
        <v>100</v>
      </c>
      <c r="G20" s="142"/>
      <c r="H20" s="95">
        <v>0</v>
      </c>
      <c r="I20" s="61">
        <f t="shared" si="2"/>
        <v>0</v>
      </c>
      <c r="J20" s="142"/>
      <c r="K20" s="95">
        <v>0</v>
      </c>
      <c r="L20" s="93">
        <f>IF($A19&lt;&gt;0,K20/$B20*100,"")</f>
        <v>0</v>
      </c>
    </row>
    <row r="21" spans="1:12" ht="14.25" customHeight="1">
      <c r="A21" s="67" t="s">
        <v>192</v>
      </c>
      <c r="B21" s="85">
        <f t="shared" si="0"/>
        <v>1</v>
      </c>
      <c r="C21" s="35">
        <f t="shared" si="3"/>
        <v>0.72992700729927007</v>
      </c>
      <c r="D21" s="94"/>
      <c r="E21" s="95">
        <v>1</v>
      </c>
      <c r="F21" s="61">
        <f t="shared" si="1"/>
        <v>100</v>
      </c>
      <c r="G21" s="142"/>
      <c r="H21" s="95">
        <v>0</v>
      </c>
      <c r="I21" s="61">
        <f t="shared" si="2"/>
        <v>0</v>
      </c>
      <c r="J21" s="142"/>
      <c r="K21" s="95">
        <v>0</v>
      </c>
      <c r="L21" s="93">
        <f t="shared" si="4"/>
        <v>0</v>
      </c>
    </row>
    <row r="22" spans="1:12" ht="14.25" customHeight="1">
      <c r="A22" s="97" t="s">
        <v>193</v>
      </c>
      <c r="B22" s="85">
        <f t="shared" si="0"/>
        <v>4</v>
      </c>
      <c r="C22" s="35">
        <f t="shared" si="3"/>
        <v>2.9197080291970803</v>
      </c>
      <c r="D22" s="94"/>
      <c r="E22" s="95">
        <v>4</v>
      </c>
      <c r="F22" s="61">
        <f t="shared" si="1"/>
        <v>100</v>
      </c>
      <c r="G22" s="142"/>
      <c r="H22" s="95">
        <v>0</v>
      </c>
      <c r="I22" s="61">
        <f t="shared" si="2"/>
        <v>0</v>
      </c>
      <c r="J22" s="142"/>
      <c r="K22" s="95">
        <v>0</v>
      </c>
      <c r="L22" s="93">
        <f t="shared" si="4"/>
        <v>0</v>
      </c>
    </row>
    <row r="23" spans="1:12" ht="14.25" customHeight="1">
      <c r="A23" s="64" t="s">
        <v>194</v>
      </c>
      <c r="B23" s="85">
        <f t="shared" si="0"/>
        <v>7</v>
      </c>
      <c r="C23" s="35">
        <f t="shared" si="3"/>
        <v>5.1094890510948909</v>
      </c>
      <c r="D23" s="94"/>
      <c r="E23" s="95">
        <v>7</v>
      </c>
      <c r="F23" s="61">
        <f t="shared" si="1"/>
        <v>100</v>
      </c>
      <c r="G23" s="142"/>
      <c r="H23" s="95">
        <v>0</v>
      </c>
      <c r="I23" s="61">
        <f t="shared" si="2"/>
        <v>0</v>
      </c>
      <c r="J23" s="142"/>
      <c r="K23" s="95">
        <v>0</v>
      </c>
      <c r="L23" s="93">
        <f t="shared" si="4"/>
        <v>0</v>
      </c>
    </row>
    <row r="24" spans="1:12" ht="14.25" customHeight="1">
      <c r="A24" s="64" t="s">
        <v>195</v>
      </c>
      <c r="B24" s="85">
        <f t="shared" si="0"/>
        <v>2</v>
      </c>
      <c r="C24" s="35">
        <f t="shared" si="3"/>
        <v>1.4598540145985401</v>
      </c>
      <c r="D24" s="94"/>
      <c r="E24" s="95">
        <v>2</v>
      </c>
      <c r="F24" s="61">
        <f t="shared" si="1"/>
        <v>100</v>
      </c>
      <c r="G24" s="142"/>
      <c r="H24" s="95">
        <v>0</v>
      </c>
      <c r="I24" s="61">
        <f t="shared" si="2"/>
        <v>0</v>
      </c>
      <c r="J24" s="142"/>
      <c r="K24" s="95">
        <v>0</v>
      </c>
      <c r="L24" s="93">
        <f t="shared" si="4"/>
        <v>0</v>
      </c>
    </row>
    <row r="25" spans="1:12" ht="14.25" customHeight="1">
      <c r="A25" s="64" t="s">
        <v>196</v>
      </c>
      <c r="B25" s="85">
        <f t="shared" si="0"/>
        <v>3</v>
      </c>
      <c r="C25" s="35">
        <f t="shared" si="3"/>
        <v>2.1897810218978102</v>
      </c>
      <c r="D25" s="94"/>
      <c r="E25" s="95">
        <v>3</v>
      </c>
      <c r="F25" s="61">
        <f t="shared" si="1"/>
        <v>100</v>
      </c>
      <c r="G25" s="142"/>
      <c r="H25" s="95">
        <v>0</v>
      </c>
      <c r="I25" s="61">
        <f t="shared" si="2"/>
        <v>0</v>
      </c>
      <c r="J25" s="142"/>
      <c r="K25" s="95">
        <v>0</v>
      </c>
      <c r="L25" s="93">
        <f t="shared" si="4"/>
        <v>0</v>
      </c>
    </row>
    <row r="26" spans="1:12" ht="14.25" customHeight="1">
      <c r="A26" s="64" t="s">
        <v>197</v>
      </c>
      <c r="B26" s="85">
        <f t="shared" si="0"/>
        <v>2</v>
      </c>
      <c r="C26" s="35">
        <f t="shared" si="3"/>
        <v>1.4598540145985401</v>
      </c>
      <c r="D26" s="94"/>
      <c r="E26" s="95">
        <v>2</v>
      </c>
      <c r="F26" s="61">
        <f t="shared" si="1"/>
        <v>100</v>
      </c>
      <c r="G26" s="142"/>
      <c r="H26" s="95">
        <v>0</v>
      </c>
      <c r="I26" s="61">
        <f t="shared" si="2"/>
        <v>0</v>
      </c>
      <c r="J26" s="142"/>
      <c r="K26" s="95">
        <v>0</v>
      </c>
      <c r="L26" s="93">
        <f t="shared" si="4"/>
        <v>0</v>
      </c>
    </row>
    <row r="27" spans="1:12" ht="14.25" customHeight="1">
      <c r="A27" s="69" t="s">
        <v>198</v>
      </c>
      <c r="B27" s="85">
        <f t="shared" si="0"/>
        <v>1</v>
      </c>
      <c r="C27" s="35">
        <f t="shared" si="3"/>
        <v>0.72992700729927007</v>
      </c>
      <c r="D27" s="94"/>
      <c r="E27" s="95">
        <v>1</v>
      </c>
      <c r="F27" s="61">
        <f t="shared" si="1"/>
        <v>100</v>
      </c>
      <c r="G27" s="142"/>
      <c r="H27" s="95">
        <v>0</v>
      </c>
      <c r="I27" s="61">
        <f t="shared" si="2"/>
        <v>0</v>
      </c>
      <c r="J27" s="142"/>
      <c r="K27" s="95">
        <v>0</v>
      </c>
      <c r="L27" s="93">
        <f t="shared" si="4"/>
        <v>0</v>
      </c>
    </row>
    <row r="28" spans="1:12" ht="14.25" customHeight="1">
      <c r="A28" s="64" t="s">
        <v>199</v>
      </c>
      <c r="B28" s="85">
        <f t="shared" si="0"/>
        <v>2</v>
      </c>
      <c r="C28" s="35">
        <f t="shared" si="3"/>
        <v>1.4598540145985401</v>
      </c>
      <c r="D28" s="94"/>
      <c r="E28" s="95">
        <v>2</v>
      </c>
      <c r="F28" s="61">
        <f t="shared" si="1"/>
        <v>100</v>
      </c>
      <c r="G28" s="142"/>
      <c r="H28" s="95">
        <v>0</v>
      </c>
      <c r="I28" s="61">
        <f t="shared" si="2"/>
        <v>0</v>
      </c>
      <c r="J28" s="142"/>
      <c r="K28" s="95">
        <v>0</v>
      </c>
      <c r="L28" s="93">
        <f t="shared" si="4"/>
        <v>0</v>
      </c>
    </row>
    <row r="29" spans="1:12" ht="14.25" customHeight="1">
      <c r="A29" s="64" t="s">
        <v>200</v>
      </c>
      <c r="B29" s="85">
        <f t="shared" si="0"/>
        <v>11</v>
      </c>
      <c r="C29" s="35">
        <f t="shared" si="3"/>
        <v>8.0291970802919703</v>
      </c>
      <c r="D29" s="94"/>
      <c r="E29" s="95">
        <v>10</v>
      </c>
      <c r="F29" s="61">
        <f t="shared" si="1"/>
        <v>90.909090909090907</v>
      </c>
      <c r="G29" s="142"/>
      <c r="H29" s="95">
        <v>1</v>
      </c>
      <c r="I29" s="61">
        <f t="shared" si="2"/>
        <v>9.0909090909090917</v>
      </c>
      <c r="J29" s="142"/>
      <c r="K29" s="95">
        <v>0</v>
      </c>
      <c r="L29" s="93">
        <f t="shared" si="4"/>
        <v>0</v>
      </c>
    </row>
    <row r="30" spans="1:12" ht="14.25" customHeight="1">
      <c r="A30" s="67" t="s">
        <v>201</v>
      </c>
      <c r="B30" s="85">
        <f>IF($A30&lt;&gt;0,E30+H30+K30,"")</f>
        <v>1</v>
      </c>
      <c r="C30" s="35">
        <f>IF($A30&lt;&gt;0,B30/$B$11*100,"")</f>
        <v>0.72992700729927007</v>
      </c>
      <c r="D30" s="94"/>
      <c r="E30" s="95">
        <v>1</v>
      </c>
      <c r="F30" s="61">
        <f t="shared" si="1"/>
        <v>100</v>
      </c>
      <c r="G30" s="142"/>
      <c r="H30" s="95">
        <v>0</v>
      </c>
      <c r="I30" s="61">
        <f t="shared" si="2"/>
        <v>0</v>
      </c>
      <c r="J30" s="142"/>
      <c r="K30" s="95">
        <v>0</v>
      </c>
      <c r="L30" s="93"/>
    </row>
    <row r="31" spans="1:12" ht="14.25" customHeight="1">
      <c r="A31" s="64" t="s">
        <v>202</v>
      </c>
      <c r="B31" s="85">
        <f t="shared" si="0"/>
        <v>2</v>
      </c>
      <c r="C31" s="35">
        <f t="shared" si="3"/>
        <v>1.4598540145985401</v>
      </c>
      <c r="D31" s="94"/>
      <c r="E31" s="95">
        <v>2</v>
      </c>
      <c r="F31" s="61">
        <f t="shared" si="1"/>
        <v>100</v>
      </c>
      <c r="G31" s="142"/>
      <c r="H31" s="95">
        <v>0</v>
      </c>
      <c r="I31" s="61">
        <f t="shared" si="2"/>
        <v>0</v>
      </c>
      <c r="J31" s="142"/>
      <c r="K31" s="95">
        <v>0</v>
      </c>
      <c r="L31" s="93">
        <f t="shared" si="4"/>
        <v>0</v>
      </c>
    </row>
    <row r="32" spans="1:12" ht="14.25" customHeight="1">
      <c r="A32" s="64" t="s">
        <v>203</v>
      </c>
      <c r="B32" s="85">
        <f t="shared" si="0"/>
        <v>3</v>
      </c>
      <c r="C32" s="35">
        <f t="shared" si="3"/>
        <v>2.1897810218978102</v>
      </c>
      <c r="D32" s="94"/>
      <c r="E32" s="95">
        <v>3</v>
      </c>
      <c r="F32" s="61">
        <f t="shared" si="1"/>
        <v>100</v>
      </c>
      <c r="G32" s="142"/>
      <c r="H32" s="95">
        <v>0</v>
      </c>
      <c r="I32" s="61">
        <f t="shared" si="2"/>
        <v>0</v>
      </c>
      <c r="J32" s="142"/>
      <c r="K32" s="95">
        <v>0</v>
      </c>
      <c r="L32" s="93">
        <f t="shared" si="4"/>
        <v>0</v>
      </c>
    </row>
    <row r="33" spans="1:12" ht="14.25" customHeight="1">
      <c r="A33" s="97" t="s">
        <v>204</v>
      </c>
      <c r="B33" s="85">
        <f>IF($A33&lt;&gt;0,E33+H33+K33,"")</f>
        <v>5</v>
      </c>
      <c r="C33" s="35">
        <f>IF($A33&lt;&gt;0,B33/$B$11*100,"")</f>
        <v>3.6496350364963499</v>
      </c>
      <c r="D33" s="94"/>
      <c r="E33" s="95">
        <v>5</v>
      </c>
      <c r="F33" s="61">
        <f t="shared" si="1"/>
        <v>100</v>
      </c>
      <c r="G33" s="142"/>
      <c r="H33" s="95">
        <v>0</v>
      </c>
      <c r="I33" s="61">
        <f t="shared" si="2"/>
        <v>0</v>
      </c>
      <c r="J33" s="142"/>
      <c r="K33" s="95">
        <v>0</v>
      </c>
      <c r="L33" s="93"/>
    </row>
    <row r="34" spans="1:12" ht="14.25" customHeight="1">
      <c r="A34" s="69" t="s">
        <v>205</v>
      </c>
      <c r="B34" s="85">
        <f>IF($A34&lt;&gt;0,E34+H34+K34,"")</f>
        <v>1</v>
      </c>
      <c r="C34" s="35">
        <f>IF($A34&lt;&gt;0,B34/$B$11*100,"")</f>
        <v>0.72992700729927007</v>
      </c>
      <c r="D34" s="94"/>
      <c r="E34" s="95">
        <v>1</v>
      </c>
      <c r="F34" s="61">
        <f t="shared" si="1"/>
        <v>100</v>
      </c>
      <c r="G34" s="142"/>
      <c r="H34" s="95">
        <v>0</v>
      </c>
      <c r="I34" s="61">
        <f t="shared" si="2"/>
        <v>0</v>
      </c>
      <c r="J34" s="142"/>
      <c r="K34" s="95">
        <v>0</v>
      </c>
      <c r="L34" s="93">
        <f t="shared" si="4"/>
        <v>0</v>
      </c>
    </row>
    <row r="35" spans="1:12" ht="14.25" customHeight="1">
      <c r="A35" s="64" t="s">
        <v>206</v>
      </c>
      <c r="B35" s="85">
        <f t="shared" si="0"/>
        <v>8</v>
      </c>
      <c r="C35" s="35">
        <f t="shared" si="3"/>
        <v>5.8394160583941606</v>
      </c>
      <c r="D35" s="94"/>
      <c r="E35" s="95">
        <v>7</v>
      </c>
      <c r="F35" s="61">
        <f t="shared" si="1"/>
        <v>87.5</v>
      </c>
      <c r="G35" s="142"/>
      <c r="H35" s="95">
        <v>0</v>
      </c>
      <c r="I35" s="61">
        <f t="shared" si="2"/>
        <v>0</v>
      </c>
      <c r="J35" s="142"/>
      <c r="K35" s="95">
        <v>1</v>
      </c>
      <c r="L35" s="93">
        <f t="shared" si="4"/>
        <v>12.5</v>
      </c>
    </row>
    <row r="36" spans="1:12" ht="14.25" customHeight="1">
      <c r="A36" s="64" t="s">
        <v>207</v>
      </c>
      <c r="B36" s="85">
        <f t="shared" si="0"/>
        <v>1</v>
      </c>
      <c r="C36" s="35">
        <f t="shared" si="3"/>
        <v>0.72992700729927007</v>
      </c>
      <c r="D36" s="94"/>
      <c r="E36" s="95">
        <v>0</v>
      </c>
      <c r="F36" s="61">
        <f t="shared" si="1"/>
        <v>0</v>
      </c>
      <c r="G36" s="142"/>
      <c r="H36" s="95">
        <v>1</v>
      </c>
      <c r="I36" s="61">
        <f t="shared" si="2"/>
        <v>100</v>
      </c>
      <c r="J36" s="142"/>
      <c r="K36" s="95">
        <v>0</v>
      </c>
      <c r="L36" s="93">
        <f t="shared" si="4"/>
        <v>0</v>
      </c>
    </row>
    <row r="37" spans="1:12" ht="14.25" customHeight="1">
      <c r="A37" s="64" t="s">
        <v>208</v>
      </c>
      <c r="B37" s="85">
        <f>IF($A37&lt;&gt;0,E37+H37+K37,"")</f>
        <v>2</v>
      </c>
      <c r="C37" s="35">
        <f>IF($A37&lt;&gt;0,B37/$B$11*100,"")</f>
        <v>1.4598540145985401</v>
      </c>
      <c r="D37" s="94"/>
      <c r="E37" s="95">
        <v>2</v>
      </c>
      <c r="F37" s="61">
        <f t="shared" si="1"/>
        <v>100</v>
      </c>
      <c r="G37" s="142"/>
      <c r="H37" s="95">
        <v>0</v>
      </c>
      <c r="I37" s="61">
        <f t="shared" si="2"/>
        <v>0</v>
      </c>
      <c r="J37" s="142"/>
      <c r="K37" s="95">
        <v>0</v>
      </c>
      <c r="L37" s="93">
        <f t="shared" si="4"/>
        <v>0</v>
      </c>
    </row>
    <row r="38" spans="1:12" ht="14.25" customHeight="1">
      <c r="A38" s="64" t="s">
        <v>209</v>
      </c>
      <c r="B38" s="85">
        <f t="shared" si="0"/>
        <v>1</v>
      </c>
      <c r="C38" s="35">
        <f t="shared" si="3"/>
        <v>0.72992700729927007</v>
      </c>
      <c r="D38" s="94"/>
      <c r="E38" s="95">
        <v>1</v>
      </c>
      <c r="F38" s="61">
        <f t="shared" si="1"/>
        <v>100</v>
      </c>
      <c r="G38" s="142"/>
      <c r="H38" s="95">
        <v>0</v>
      </c>
      <c r="I38" s="61">
        <f t="shared" si="2"/>
        <v>0</v>
      </c>
      <c r="J38" s="142"/>
      <c r="K38" s="95">
        <v>0</v>
      </c>
      <c r="L38" s="93">
        <f t="shared" si="4"/>
        <v>0</v>
      </c>
    </row>
    <row r="39" spans="1:12" ht="14.25" customHeight="1">
      <c r="A39" s="97" t="s">
        <v>210</v>
      </c>
      <c r="B39" s="85">
        <f t="shared" si="0"/>
        <v>1</v>
      </c>
      <c r="C39" s="35">
        <f t="shared" si="3"/>
        <v>0.72992700729927007</v>
      </c>
      <c r="D39" s="94"/>
      <c r="E39" s="95">
        <v>1</v>
      </c>
      <c r="F39" s="61">
        <f t="shared" si="1"/>
        <v>100</v>
      </c>
      <c r="G39" s="142"/>
      <c r="H39" s="95">
        <v>0</v>
      </c>
      <c r="I39" s="61">
        <f t="shared" si="2"/>
        <v>0</v>
      </c>
      <c r="J39" s="142"/>
      <c r="K39" s="95">
        <v>0</v>
      </c>
      <c r="L39" s="93">
        <f t="shared" si="4"/>
        <v>0</v>
      </c>
    </row>
    <row r="40" spans="1:12" ht="14.25" customHeight="1">
      <c r="A40" s="64" t="s">
        <v>211</v>
      </c>
      <c r="B40" s="85">
        <f t="shared" si="0"/>
        <v>1</v>
      </c>
      <c r="C40" s="35">
        <f t="shared" si="3"/>
        <v>0.72992700729927007</v>
      </c>
      <c r="D40" s="94"/>
      <c r="E40" s="95">
        <v>1</v>
      </c>
      <c r="F40" s="61">
        <f t="shared" si="1"/>
        <v>100</v>
      </c>
      <c r="G40" s="142"/>
      <c r="H40" s="95">
        <v>0</v>
      </c>
      <c r="I40" s="61">
        <f t="shared" si="2"/>
        <v>0</v>
      </c>
      <c r="J40" s="142"/>
      <c r="K40" s="95">
        <v>0</v>
      </c>
      <c r="L40" s="93">
        <f t="shared" si="4"/>
        <v>0</v>
      </c>
    </row>
    <row r="41" spans="1:12" ht="14.25" customHeight="1">
      <c r="A41" s="64" t="s">
        <v>212</v>
      </c>
      <c r="B41" s="85">
        <f t="shared" si="0"/>
        <v>5</v>
      </c>
      <c r="C41" s="35">
        <f t="shared" si="3"/>
        <v>3.6496350364963499</v>
      </c>
      <c r="D41" s="94"/>
      <c r="E41" s="95">
        <v>5</v>
      </c>
      <c r="F41" s="61">
        <f t="shared" si="1"/>
        <v>100</v>
      </c>
      <c r="G41" s="142"/>
      <c r="H41" s="95">
        <v>0</v>
      </c>
      <c r="I41" s="61">
        <f t="shared" si="2"/>
        <v>0</v>
      </c>
      <c r="J41" s="142"/>
      <c r="K41" s="95">
        <v>0</v>
      </c>
      <c r="L41" s="93">
        <f t="shared" si="4"/>
        <v>0</v>
      </c>
    </row>
    <row r="42" spans="1:12" ht="14.25" customHeight="1">
      <c r="A42" s="64" t="s">
        <v>213</v>
      </c>
      <c r="B42" s="85">
        <f t="shared" si="0"/>
        <v>1</v>
      </c>
      <c r="C42" s="35">
        <f t="shared" si="3"/>
        <v>0.72992700729927007</v>
      </c>
      <c r="D42" s="94"/>
      <c r="E42" s="95">
        <v>1</v>
      </c>
      <c r="F42" s="61">
        <f t="shared" si="1"/>
        <v>100</v>
      </c>
      <c r="G42" s="142"/>
      <c r="H42" s="95">
        <v>0</v>
      </c>
      <c r="I42" s="61">
        <f t="shared" si="2"/>
        <v>0</v>
      </c>
      <c r="J42" s="142"/>
      <c r="K42" s="95">
        <v>0</v>
      </c>
      <c r="L42" s="93">
        <f t="shared" si="4"/>
        <v>0</v>
      </c>
    </row>
    <row r="43" spans="1:12" ht="14.25" customHeight="1">
      <c r="A43" s="67" t="s">
        <v>214</v>
      </c>
      <c r="B43" s="85">
        <f t="shared" si="0"/>
        <v>1</v>
      </c>
      <c r="C43" s="35">
        <f t="shared" si="3"/>
        <v>0.72992700729927007</v>
      </c>
      <c r="D43" s="94"/>
      <c r="E43" s="95">
        <v>1</v>
      </c>
      <c r="F43" s="61">
        <f t="shared" si="1"/>
        <v>100</v>
      </c>
      <c r="G43" s="142"/>
      <c r="H43" s="95">
        <v>0</v>
      </c>
      <c r="I43" s="61">
        <f t="shared" si="2"/>
        <v>0</v>
      </c>
      <c r="J43" s="142"/>
      <c r="K43" s="95">
        <v>0</v>
      </c>
      <c r="L43" s="93">
        <f t="shared" si="4"/>
        <v>0</v>
      </c>
    </row>
    <row r="44" spans="1:12" ht="14.25" customHeight="1">
      <c r="A44" s="67" t="s">
        <v>215</v>
      </c>
      <c r="B44" s="85">
        <f t="shared" si="0"/>
        <v>1</v>
      </c>
      <c r="C44" s="35">
        <f t="shared" si="3"/>
        <v>0.72992700729927007</v>
      </c>
      <c r="D44" s="94"/>
      <c r="E44" s="95">
        <v>1</v>
      </c>
      <c r="F44" s="61">
        <f t="shared" si="1"/>
        <v>100</v>
      </c>
      <c r="G44" s="142"/>
      <c r="H44" s="95">
        <v>0</v>
      </c>
      <c r="I44" s="61">
        <f t="shared" si="2"/>
        <v>0</v>
      </c>
      <c r="J44" s="142"/>
      <c r="K44" s="95">
        <v>0</v>
      </c>
      <c r="L44" s="93">
        <f t="shared" si="4"/>
        <v>0</v>
      </c>
    </row>
    <row r="45" spans="1:12" ht="14.25" customHeight="1">
      <c r="A45" s="67" t="s">
        <v>216</v>
      </c>
      <c r="B45" s="85">
        <f t="shared" si="0"/>
        <v>1</v>
      </c>
      <c r="C45" s="35">
        <f t="shared" si="3"/>
        <v>0.72992700729927007</v>
      </c>
      <c r="D45" s="94"/>
      <c r="E45" s="95">
        <v>1</v>
      </c>
      <c r="F45" s="61">
        <f t="shared" si="1"/>
        <v>100</v>
      </c>
      <c r="G45" s="142"/>
      <c r="H45" s="95">
        <v>0</v>
      </c>
      <c r="I45" s="61">
        <f t="shared" si="2"/>
        <v>0</v>
      </c>
      <c r="J45" s="142"/>
      <c r="K45" s="95">
        <v>0</v>
      </c>
      <c r="L45" s="93">
        <f t="shared" si="4"/>
        <v>0</v>
      </c>
    </row>
    <row r="46" spans="1:12" ht="14.25" customHeight="1">
      <c r="A46" s="67" t="s">
        <v>217</v>
      </c>
      <c r="B46" s="85">
        <f t="shared" si="0"/>
        <v>1</v>
      </c>
      <c r="C46" s="35">
        <f t="shared" si="3"/>
        <v>0.72992700729927007</v>
      </c>
      <c r="D46" s="94"/>
      <c r="E46" s="95">
        <v>1</v>
      </c>
      <c r="F46" s="61">
        <f t="shared" si="1"/>
        <v>100</v>
      </c>
      <c r="G46" s="142"/>
      <c r="H46" s="95">
        <v>0</v>
      </c>
      <c r="I46" s="61">
        <f t="shared" si="2"/>
        <v>0</v>
      </c>
      <c r="J46" s="142"/>
      <c r="K46" s="95">
        <v>0</v>
      </c>
      <c r="L46" s="93">
        <f t="shared" si="4"/>
        <v>0</v>
      </c>
    </row>
    <row r="47" spans="1:12" ht="14.25" customHeight="1">
      <c r="A47" s="64" t="s">
        <v>218</v>
      </c>
      <c r="B47" s="85">
        <f t="shared" si="0"/>
        <v>8</v>
      </c>
      <c r="C47" s="35">
        <f t="shared" si="3"/>
        <v>5.8394160583941606</v>
      </c>
      <c r="D47" s="94"/>
      <c r="E47" s="95">
        <v>8</v>
      </c>
      <c r="F47" s="61">
        <f t="shared" si="1"/>
        <v>100</v>
      </c>
      <c r="G47" s="142"/>
      <c r="H47" s="95">
        <v>0</v>
      </c>
      <c r="I47" s="61">
        <f t="shared" si="2"/>
        <v>0</v>
      </c>
      <c r="J47" s="142"/>
      <c r="K47" s="95">
        <v>0</v>
      </c>
      <c r="L47" s="93">
        <f t="shared" si="4"/>
        <v>0</v>
      </c>
    </row>
    <row r="48" spans="1:12" ht="14.25" customHeight="1">
      <c r="A48" s="64" t="s">
        <v>219</v>
      </c>
      <c r="B48" s="85">
        <f t="shared" si="0"/>
        <v>15</v>
      </c>
      <c r="C48" s="35">
        <f t="shared" si="3"/>
        <v>10.948905109489052</v>
      </c>
      <c r="D48" s="94"/>
      <c r="E48" s="95">
        <v>13</v>
      </c>
      <c r="F48" s="61">
        <f t="shared" si="1"/>
        <v>86.666666666666671</v>
      </c>
      <c r="G48" s="142"/>
      <c r="H48" s="95">
        <v>1</v>
      </c>
      <c r="I48" s="61">
        <f t="shared" si="2"/>
        <v>6.666666666666667</v>
      </c>
      <c r="J48" s="142"/>
      <c r="K48" s="95">
        <v>1</v>
      </c>
      <c r="L48" s="93">
        <f t="shared" si="4"/>
        <v>6.666666666666667</v>
      </c>
    </row>
    <row r="49" spans="1:13" ht="14.25" customHeight="1">
      <c r="A49" s="69" t="s">
        <v>220</v>
      </c>
      <c r="B49" s="85">
        <f t="shared" si="0"/>
        <v>3</v>
      </c>
      <c r="C49" s="35">
        <f t="shared" si="3"/>
        <v>2.1897810218978102</v>
      </c>
      <c r="D49" s="94"/>
      <c r="E49" s="95">
        <v>3</v>
      </c>
      <c r="F49" s="61">
        <f t="shared" si="1"/>
        <v>100</v>
      </c>
      <c r="G49" s="142"/>
      <c r="H49" s="95">
        <v>0</v>
      </c>
      <c r="I49" s="61">
        <f t="shared" si="2"/>
        <v>0</v>
      </c>
      <c r="J49" s="142"/>
      <c r="K49" s="95">
        <v>0</v>
      </c>
      <c r="L49" s="93">
        <f t="shared" si="4"/>
        <v>0</v>
      </c>
    </row>
    <row r="50" spans="1:13" ht="14.25" customHeight="1">
      <c r="A50" s="64" t="s">
        <v>221</v>
      </c>
      <c r="B50" s="85">
        <f>IF($A50&lt;&gt;0,E50+H50+K50,"")</f>
        <v>5</v>
      </c>
      <c r="C50" s="35">
        <f>IF($A50&lt;&gt;0,B50/$B$11*100,"")</f>
        <v>3.6496350364963499</v>
      </c>
      <c r="D50" s="94"/>
      <c r="E50" s="95">
        <v>5</v>
      </c>
      <c r="F50" s="61">
        <f t="shared" si="1"/>
        <v>100</v>
      </c>
      <c r="G50" s="142"/>
      <c r="H50" s="95">
        <v>0</v>
      </c>
      <c r="I50" s="61">
        <f t="shared" si="2"/>
        <v>0</v>
      </c>
      <c r="J50" s="142"/>
      <c r="K50" s="95">
        <v>0</v>
      </c>
      <c r="L50" s="93">
        <f t="shared" si="4"/>
        <v>0</v>
      </c>
    </row>
    <row r="51" spans="1:13" ht="14.25" customHeight="1">
      <c r="A51" s="64" t="s">
        <v>222</v>
      </c>
      <c r="B51" s="85">
        <f>IF($A51&lt;&gt;0,E51+H51+K51,"")</f>
        <v>1</v>
      </c>
      <c r="C51" s="35">
        <f>IF($A51&lt;&gt;0,B51/$B$11*100,"")</f>
        <v>0.72992700729927007</v>
      </c>
      <c r="D51" s="94"/>
      <c r="E51" s="95">
        <v>1</v>
      </c>
      <c r="F51" s="61">
        <f t="shared" si="1"/>
        <v>100</v>
      </c>
      <c r="G51" s="142"/>
      <c r="H51" s="95">
        <v>0</v>
      </c>
      <c r="I51" s="61"/>
      <c r="J51" s="142"/>
      <c r="K51" s="95">
        <v>0</v>
      </c>
      <c r="L51" s="93">
        <f t="shared" si="4"/>
        <v>0</v>
      </c>
    </row>
    <row r="52" spans="1:13" ht="14.25" customHeight="1">
      <c r="A52" s="64" t="s">
        <v>223</v>
      </c>
      <c r="B52" s="85">
        <f>IF($A52&lt;&gt;0,E52+H52+K52,"")</f>
        <v>2</v>
      </c>
      <c r="C52" s="35">
        <f>IF($A52&lt;&gt;0,B52/$B$11*100,"")</f>
        <v>1.4598540145985401</v>
      </c>
      <c r="D52" s="94"/>
      <c r="E52" s="95">
        <v>1</v>
      </c>
      <c r="F52" s="61">
        <f t="shared" si="1"/>
        <v>50</v>
      </c>
      <c r="G52" s="142"/>
      <c r="H52" s="95">
        <v>0</v>
      </c>
      <c r="I52" s="61"/>
      <c r="J52" s="142"/>
      <c r="K52" s="95">
        <v>1</v>
      </c>
      <c r="L52" s="93">
        <f t="shared" si="4"/>
        <v>50</v>
      </c>
    </row>
    <row r="53" spans="1:13" ht="8.25" customHeight="1" thickBot="1">
      <c r="K53" s="128"/>
    </row>
    <row r="54" spans="1:13" ht="8.5" customHeight="1">
      <c r="A54" s="10"/>
      <c r="B54" s="129"/>
      <c r="C54" s="130"/>
      <c r="D54" s="129"/>
      <c r="E54" s="131"/>
      <c r="F54" s="130"/>
      <c r="G54" s="129"/>
      <c r="H54" s="131"/>
      <c r="I54" s="130"/>
      <c r="J54" s="130"/>
      <c r="K54" s="131"/>
      <c r="L54" s="129"/>
      <c r="M54" s="129"/>
    </row>
    <row r="55" spans="1:13" ht="14.5">
      <c r="A55" s="9" t="s">
        <v>284</v>
      </c>
    </row>
    <row r="56" spans="1:13" ht="14.5">
      <c r="A56" s="26" t="s">
        <v>285</v>
      </c>
      <c r="B56" s="44"/>
      <c r="D56" s="44"/>
      <c r="G56" s="44"/>
      <c r="J56" s="128"/>
      <c r="K56" s="128"/>
    </row>
    <row r="57" spans="1:13" ht="14.5">
      <c r="A57" s="26" t="s">
        <v>286</v>
      </c>
    </row>
    <row r="58" spans="1:13" ht="13" customHeight="1"/>
    <row r="59" spans="1:13" ht="13" customHeight="1">
      <c r="A59" s="7" t="s">
        <v>287</v>
      </c>
    </row>
    <row r="60" spans="1:13" ht="13" customHeight="1">
      <c r="A60" s="7" t="s">
        <v>288</v>
      </c>
    </row>
    <row r="61" spans="1:13" ht="13" customHeight="1"/>
    <row r="62" spans="1:13" ht="13" customHeight="1"/>
    <row r="63" spans="1:13" ht="13" customHeight="1"/>
    <row r="64" spans="1:13" ht="13" customHeight="1"/>
    <row r="65" ht="13" customHeight="1"/>
    <row r="66" ht="15" customHeight="1"/>
    <row r="67" ht="10" customHeight="1"/>
    <row r="68" ht="15" customHeight="1"/>
    <row r="69" ht="15" customHeight="1"/>
    <row r="70" ht="15" customHeight="1"/>
    <row r="71" ht="10" customHeight="1"/>
    <row r="72" ht="13.4" customHeight="1"/>
    <row r="73" ht="13.4" customHeight="1"/>
    <row r="74" ht="13.4" customHeight="1"/>
    <row r="75" ht="13.4" customHeight="1"/>
    <row r="76" ht="13.4" customHeight="1"/>
    <row r="77" ht="13.4" customHeight="1"/>
    <row r="78" ht="13.4" customHeight="1"/>
    <row r="79" ht="13.4" customHeight="1"/>
  </sheetData>
  <mergeCells count="4">
    <mergeCell ref="B7:C7"/>
    <mergeCell ref="E7:F7"/>
    <mergeCell ref="H7:I7"/>
    <mergeCell ref="K7:L7"/>
  </mergeCells>
  <conditionalFormatting sqref="A1:XFD1048576">
    <cfRule type="cellIs" dxfId="8" priority="1" operator="equal">
      <formula>0</formula>
    </cfRule>
  </conditionalFormatting>
  <pageMargins left="0.70866141732283472" right="0.70866141732283472" top="0.74803149606299213" bottom="0.74803149606299213" header="0.31496062992125984" footer="0.31496062992125984"/>
  <pageSetup scale="80" orientation="portrait"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D07B5-3A36-4FE0-AFC9-EE4B80774BF6}">
  <sheetPr>
    <tabColor rgb="FFFFC000"/>
  </sheetPr>
  <dimension ref="A2:K42"/>
  <sheetViews>
    <sheetView topLeftCell="A7" workbookViewId="0">
      <selection activeCell="I11" sqref="I11"/>
    </sheetView>
  </sheetViews>
  <sheetFormatPr baseColWidth="10" defaultRowHeight="14.5"/>
  <sheetData>
    <row r="2" spans="1:11" ht="12.75" customHeight="1">
      <c r="B2" s="9"/>
      <c r="C2" s="9"/>
      <c r="D2" s="9"/>
    </row>
    <row r="3" spans="1:11" ht="12.75" customHeight="1">
      <c r="B3" s="105"/>
      <c r="C3" s="105"/>
      <c r="D3" s="105"/>
      <c r="K3" s="28"/>
    </row>
    <row r="4" spans="1:11" ht="12.75" customHeight="1">
      <c r="I4" s="29"/>
    </row>
    <row r="5" spans="1:11" ht="12.75" customHeight="1">
      <c r="I5" s="29"/>
    </row>
    <row r="6" spans="1:11" ht="12.75" customHeight="1">
      <c r="B6" s="72"/>
      <c r="C6" s="72"/>
      <c r="D6" s="72"/>
      <c r="E6" s="72"/>
      <c r="F6" s="120"/>
      <c r="G6" s="120"/>
      <c r="H6" s="107"/>
      <c r="I6" s="29"/>
    </row>
    <row r="7" spans="1:11" ht="12.75" customHeight="1">
      <c r="B7" s="72"/>
      <c r="C7" s="139"/>
      <c r="D7" s="139"/>
      <c r="E7" s="139"/>
      <c r="F7" s="143"/>
      <c r="G7" s="143"/>
      <c r="H7" s="143"/>
      <c r="I7" s="31"/>
    </row>
    <row r="8" spans="1:11">
      <c r="B8" s="72"/>
      <c r="C8" s="103"/>
      <c r="D8" s="103"/>
      <c r="E8" s="103"/>
      <c r="F8" s="30"/>
      <c r="G8" s="30"/>
      <c r="H8" s="30"/>
    </row>
    <row r="9" spans="1:11" ht="23">
      <c r="D9" s="32"/>
      <c r="F9" s="30"/>
      <c r="G9" s="30"/>
      <c r="H9" s="30"/>
    </row>
    <row r="10" spans="1:11">
      <c r="C10" s="30"/>
      <c r="D10" s="30"/>
      <c r="E10" s="30"/>
    </row>
    <row r="11" spans="1:11">
      <c r="B11" s="105"/>
      <c r="C11" s="105"/>
      <c r="D11" s="105"/>
    </row>
    <row r="12" spans="1:11">
      <c r="B12" s="105"/>
      <c r="C12" s="105"/>
      <c r="D12" s="105"/>
    </row>
    <row r="13" spans="1:11">
      <c r="A13" s="104"/>
      <c r="B13" s="119"/>
      <c r="C13" s="119"/>
      <c r="D13" s="119"/>
    </row>
    <row r="14" spans="1:11">
      <c r="A14" s="104"/>
      <c r="B14" s="139"/>
      <c r="C14" s="139"/>
      <c r="D14" s="139"/>
    </row>
    <row r="15" spans="1:11">
      <c r="A15" s="104"/>
      <c r="B15" s="104"/>
      <c r="C15" s="104"/>
      <c r="D15" s="104"/>
    </row>
    <row r="17" spans="2:4">
      <c r="B17" s="105"/>
      <c r="C17" s="105"/>
      <c r="D17" s="105"/>
    </row>
    <row r="36" spans="2:5">
      <c r="B36" s="72"/>
      <c r="C36" s="72"/>
      <c r="D36" s="72"/>
    </row>
    <row r="39" spans="2:5">
      <c r="E39" s="105"/>
    </row>
    <row r="40" spans="2:5">
      <c r="E40" s="105"/>
    </row>
    <row r="41" spans="2:5">
      <c r="E41" s="105"/>
    </row>
    <row r="42" spans="2:5">
      <c r="E42" s="105"/>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194BD-94C4-495D-BB04-DF70CB49DDE2}">
  <sheetPr>
    <tabColor theme="4" tint="-0.249977111117893"/>
  </sheetPr>
  <dimension ref="A1:M108"/>
  <sheetViews>
    <sheetView topLeftCell="A31" workbookViewId="0">
      <selection activeCell="A57" sqref="A57"/>
    </sheetView>
  </sheetViews>
  <sheetFormatPr baseColWidth="10" defaultRowHeight="14.5"/>
  <cols>
    <col min="1" max="1" width="39.453125" bestFit="1" customWidth="1"/>
    <col min="2" max="2" width="10.54296875" style="123" customWidth="1"/>
    <col min="3" max="3" width="10.54296875" style="121" customWidth="1"/>
    <col min="4" max="4" width="1.54296875" style="70" customWidth="1"/>
    <col min="5" max="5" width="10.54296875" style="144" customWidth="1"/>
    <col min="6" max="6" width="10.54296875" style="70" customWidth="1"/>
    <col min="7" max="7" width="1.54296875" style="70" customWidth="1"/>
    <col min="8" max="8" width="10.54296875" style="144" customWidth="1"/>
    <col min="9" max="9" width="11.54296875" style="70" customWidth="1"/>
    <col min="10" max="10" width="1.54296875" style="70" customWidth="1"/>
    <col min="11" max="11" width="10.54296875" style="144" customWidth="1"/>
    <col min="12" max="12" width="10.54296875" style="70" customWidth="1"/>
    <col min="13" max="13" width="2.453125" customWidth="1"/>
    <col min="257" max="257" width="39.453125" bestFit="1" customWidth="1"/>
    <col min="258" max="259" width="10.54296875" customWidth="1"/>
    <col min="260" max="260" width="1.54296875" customWidth="1"/>
    <col min="261" max="262" width="10.54296875" customWidth="1"/>
    <col min="263" max="263" width="1.54296875" customWidth="1"/>
    <col min="264" max="264" width="10.54296875" customWidth="1"/>
    <col min="265" max="265" width="11.54296875" customWidth="1"/>
    <col min="266" max="266" width="1.54296875" customWidth="1"/>
    <col min="267" max="268" width="10.54296875" customWidth="1"/>
    <col min="269" max="269" width="2.453125" customWidth="1"/>
    <col min="513" max="513" width="39.453125" bestFit="1" customWidth="1"/>
    <col min="514" max="515" width="10.54296875" customWidth="1"/>
    <col min="516" max="516" width="1.54296875" customWidth="1"/>
    <col min="517" max="518" width="10.54296875" customWidth="1"/>
    <col min="519" max="519" width="1.54296875" customWidth="1"/>
    <col min="520" max="520" width="10.54296875" customWidth="1"/>
    <col min="521" max="521" width="11.54296875" customWidth="1"/>
    <col min="522" max="522" width="1.54296875" customWidth="1"/>
    <col min="523" max="524" width="10.54296875" customWidth="1"/>
    <col min="525" max="525" width="2.453125" customWidth="1"/>
    <col min="769" max="769" width="39.453125" bestFit="1" customWidth="1"/>
    <col min="770" max="771" width="10.54296875" customWidth="1"/>
    <col min="772" max="772" width="1.54296875" customWidth="1"/>
    <col min="773" max="774" width="10.54296875" customWidth="1"/>
    <col min="775" max="775" width="1.54296875" customWidth="1"/>
    <col min="776" max="776" width="10.54296875" customWidth="1"/>
    <col min="777" max="777" width="11.54296875" customWidth="1"/>
    <col min="778" max="778" width="1.54296875" customWidth="1"/>
    <col min="779" max="780" width="10.54296875" customWidth="1"/>
    <col min="781" max="781" width="2.453125" customWidth="1"/>
    <col min="1025" max="1025" width="39.453125" bestFit="1" customWidth="1"/>
    <col min="1026" max="1027" width="10.54296875" customWidth="1"/>
    <col min="1028" max="1028" width="1.54296875" customWidth="1"/>
    <col min="1029" max="1030" width="10.54296875" customWidth="1"/>
    <col min="1031" max="1031" width="1.54296875" customWidth="1"/>
    <col min="1032" max="1032" width="10.54296875" customWidth="1"/>
    <col min="1033" max="1033" width="11.54296875" customWidth="1"/>
    <col min="1034" max="1034" width="1.54296875" customWidth="1"/>
    <col min="1035" max="1036" width="10.54296875" customWidth="1"/>
    <col min="1037" max="1037" width="2.453125" customWidth="1"/>
    <col min="1281" max="1281" width="39.453125" bestFit="1" customWidth="1"/>
    <col min="1282" max="1283" width="10.54296875" customWidth="1"/>
    <col min="1284" max="1284" width="1.54296875" customWidth="1"/>
    <col min="1285" max="1286" width="10.54296875" customWidth="1"/>
    <col min="1287" max="1287" width="1.54296875" customWidth="1"/>
    <col min="1288" max="1288" width="10.54296875" customWidth="1"/>
    <col min="1289" max="1289" width="11.54296875" customWidth="1"/>
    <col min="1290" max="1290" width="1.54296875" customWidth="1"/>
    <col min="1291" max="1292" width="10.54296875" customWidth="1"/>
    <col min="1293" max="1293" width="2.453125" customWidth="1"/>
    <col min="1537" max="1537" width="39.453125" bestFit="1" customWidth="1"/>
    <col min="1538" max="1539" width="10.54296875" customWidth="1"/>
    <col min="1540" max="1540" width="1.54296875" customWidth="1"/>
    <col min="1541" max="1542" width="10.54296875" customWidth="1"/>
    <col min="1543" max="1543" width="1.54296875" customWidth="1"/>
    <col min="1544" max="1544" width="10.54296875" customWidth="1"/>
    <col min="1545" max="1545" width="11.54296875" customWidth="1"/>
    <col min="1546" max="1546" width="1.54296875" customWidth="1"/>
    <col min="1547" max="1548" width="10.54296875" customWidth="1"/>
    <col min="1549" max="1549" width="2.453125" customWidth="1"/>
    <col min="1793" max="1793" width="39.453125" bestFit="1" customWidth="1"/>
    <col min="1794" max="1795" width="10.54296875" customWidth="1"/>
    <col min="1796" max="1796" width="1.54296875" customWidth="1"/>
    <col min="1797" max="1798" width="10.54296875" customWidth="1"/>
    <col min="1799" max="1799" width="1.54296875" customWidth="1"/>
    <col min="1800" max="1800" width="10.54296875" customWidth="1"/>
    <col min="1801" max="1801" width="11.54296875" customWidth="1"/>
    <col min="1802" max="1802" width="1.54296875" customWidth="1"/>
    <col min="1803" max="1804" width="10.54296875" customWidth="1"/>
    <col min="1805" max="1805" width="2.453125" customWidth="1"/>
    <col min="2049" max="2049" width="39.453125" bestFit="1" customWidth="1"/>
    <col min="2050" max="2051" width="10.54296875" customWidth="1"/>
    <col min="2052" max="2052" width="1.54296875" customWidth="1"/>
    <col min="2053" max="2054" width="10.54296875" customWidth="1"/>
    <col min="2055" max="2055" width="1.54296875" customWidth="1"/>
    <col min="2056" max="2056" width="10.54296875" customWidth="1"/>
    <col min="2057" max="2057" width="11.54296875" customWidth="1"/>
    <col min="2058" max="2058" width="1.54296875" customWidth="1"/>
    <col min="2059" max="2060" width="10.54296875" customWidth="1"/>
    <col min="2061" max="2061" width="2.453125" customWidth="1"/>
    <col min="2305" max="2305" width="39.453125" bestFit="1" customWidth="1"/>
    <col min="2306" max="2307" width="10.54296875" customWidth="1"/>
    <col min="2308" max="2308" width="1.54296875" customWidth="1"/>
    <col min="2309" max="2310" width="10.54296875" customWidth="1"/>
    <col min="2311" max="2311" width="1.54296875" customWidth="1"/>
    <col min="2312" max="2312" width="10.54296875" customWidth="1"/>
    <col min="2313" max="2313" width="11.54296875" customWidth="1"/>
    <col min="2314" max="2314" width="1.54296875" customWidth="1"/>
    <col min="2315" max="2316" width="10.54296875" customWidth="1"/>
    <col min="2317" max="2317" width="2.453125" customWidth="1"/>
    <col min="2561" max="2561" width="39.453125" bestFit="1" customWidth="1"/>
    <col min="2562" max="2563" width="10.54296875" customWidth="1"/>
    <col min="2564" max="2564" width="1.54296875" customWidth="1"/>
    <col min="2565" max="2566" width="10.54296875" customWidth="1"/>
    <col min="2567" max="2567" width="1.54296875" customWidth="1"/>
    <col min="2568" max="2568" width="10.54296875" customWidth="1"/>
    <col min="2569" max="2569" width="11.54296875" customWidth="1"/>
    <col min="2570" max="2570" width="1.54296875" customWidth="1"/>
    <col min="2571" max="2572" width="10.54296875" customWidth="1"/>
    <col min="2573" max="2573" width="2.453125" customWidth="1"/>
    <col min="2817" max="2817" width="39.453125" bestFit="1" customWidth="1"/>
    <col min="2818" max="2819" width="10.54296875" customWidth="1"/>
    <col min="2820" max="2820" width="1.54296875" customWidth="1"/>
    <col min="2821" max="2822" width="10.54296875" customWidth="1"/>
    <col min="2823" max="2823" width="1.54296875" customWidth="1"/>
    <col min="2824" max="2824" width="10.54296875" customWidth="1"/>
    <col min="2825" max="2825" width="11.54296875" customWidth="1"/>
    <col min="2826" max="2826" width="1.54296875" customWidth="1"/>
    <col min="2827" max="2828" width="10.54296875" customWidth="1"/>
    <col min="2829" max="2829" width="2.453125" customWidth="1"/>
    <col min="3073" max="3073" width="39.453125" bestFit="1" customWidth="1"/>
    <col min="3074" max="3075" width="10.54296875" customWidth="1"/>
    <col min="3076" max="3076" width="1.54296875" customWidth="1"/>
    <col min="3077" max="3078" width="10.54296875" customWidth="1"/>
    <col min="3079" max="3079" width="1.54296875" customWidth="1"/>
    <col min="3080" max="3080" width="10.54296875" customWidth="1"/>
    <col min="3081" max="3081" width="11.54296875" customWidth="1"/>
    <col min="3082" max="3082" width="1.54296875" customWidth="1"/>
    <col min="3083" max="3084" width="10.54296875" customWidth="1"/>
    <col min="3085" max="3085" width="2.453125" customWidth="1"/>
    <col min="3329" max="3329" width="39.453125" bestFit="1" customWidth="1"/>
    <col min="3330" max="3331" width="10.54296875" customWidth="1"/>
    <col min="3332" max="3332" width="1.54296875" customWidth="1"/>
    <col min="3333" max="3334" width="10.54296875" customWidth="1"/>
    <col min="3335" max="3335" width="1.54296875" customWidth="1"/>
    <col min="3336" max="3336" width="10.54296875" customWidth="1"/>
    <col min="3337" max="3337" width="11.54296875" customWidth="1"/>
    <col min="3338" max="3338" width="1.54296875" customWidth="1"/>
    <col min="3339" max="3340" width="10.54296875" customWidth="1"/>
    <col min="3341" max="3341" width="2.453125" customWidth="1"/>
    <col min="3585" max="3585" width="39.453125" bestFit="1" customWidth="1"/>
    <col min="3586" max="3587" width="10.54296875" customWidth="1"/>
    <col min="3588" max="3588" width="1.54296875" customWidth="1"/>
    <col min="3589" max="3590" width="10.54296875" customWidth="1"/>
    <col min="3591" max="3591" width="1.54296875" customWidth="1"/>
    <col min="3592" max="3592" width="10.54296875" customWidth="1"/>
    <col min="3593" max="3593" width="11.54296875" customWidth="1"/>
    <col min="3594" max="3594" width="1.54296875" customWidth="1"/>
    <col min="3595" max="3596" width="10.54296875" customWidth="1"/>
    <col min="3597" max="3597" width="2.453125" customWidth="1"/>
    <col min="3841" max="3841" width="39.453125" bestFit="1" customWidth="1"/>
    <col min="3842" max="3843" width="10.54296875" customWidth="1"/>
    <col min="3844" max="3844" width="1.54296875" customWidth="1"/>
    <col min="3845" max="3846" width="10.54296875" customWidth="1"/>
    <col min="3847" max="3847" width="1.54296875" customWidth="1"/>
    <col min="3848" max="3848" width="10.54296875" customWidth="1"/>
    <col min="3849" max="3849" width="11.54296875" customWidth="1"/>
    <col min="3850" max="3850" width="1.54296875" customWidth="1"/>
    <col min="3851" max="3852" width="10.54296875" customWidth="1"/>
    <col min="3853" max="3853" width="2.453125" customWidth="1"/>
    <col min="4097" max="4097" width="39.453125" bestFit="1" customWidth="1"/>
    <col min="4098" max="4099" width="10.54296875" customWidth="1"/>
    <col min="4100" max="4100" width="1.54296875" customWidth="1"/>
    <col min="4101" max="4102" width="10.54296875" customWidth="1"/>
    <col min="4103" max="4103" width="1.54296875" customWidth="1"/>
    <col min="4104" max="4104" width="10.54296875" customWidth="1"/>
    <col min="4105" max="4105" width="11.54296875" customWidth="1"/>
    <col min="4106" max="4106" width="1.54296875" customWidth="1"/>
    <col min="4107" max="4108" width="10.54296875" customWidth="1"/>
    <col min="4109" max="4109" width="2.453125" customWidth="1"/>
    <col min="4353" max="4353" width="39.453125" bestFit="1" customWidth="1"/>
    <col min="4354" max="4355" width="10.54296875" customWidth="1"/>
    <col min="4356" max="4356" width="1.54296875" customWidth="1"/>
    <col min="4357" max="4358" width="10.54296875" customWidth="1"/>
    <col min="4359" max="4359" width="1.54296875" customWidth="1"/>
    <col min="4360" max="4360" width="10.54296875" customWidth="1"/>
    <col min="4361" max="4361" width="11.54296875" customWidth="1"/>
    <col min="4362" max="4362" width="1.54296875" customWidth="1"/>
    <col min="4363" max="4364" width="10.54296875" customWidth="1"/>
    <col min="4365" max="4365" width="2.453125" customWidth="1"/>
    <col min="4609" max="4609" width="39.453125" bestFit="1" customWidth="1"/>
    <col min="4610" max="4611" width="10.54296875" customWidth="1"/>
    <col min="4612" max="4612" width="1.54296875" customWidth="1"/>
    <col min="4613" max="4614" width="10.54296875" customWidth="1"/>
    <col min="4615" max="4615" width="1.54296875" customWidth="1"/>
    <col min="4616" max="4616" width="10.54296875" customWidth="1"/>
    <col min="4617" max="4617" width="11.54296875" customWidth="1"/>
    <col min="4618" max="4618" width="1.54296875" customWidth="1"/>
    <col min="4619" max="4620" width="10.54296875" customWidth="1"/>
    <col min="4621" max="4621" width="2.453125" customWidth="1"/>
    <col min="4865" max="4865" width="39.453125" bestFit="1" customWidth="1"/>
    <col min="4866" max="4867" width="10.54296875" customWidth="1"/>
    <col min="4868" max="4868" width="1.54296875" customWidth="1"/>
    <col min="4869" max="4870" width="10.54296875" customWidth="1"/>
    <col min="4871" max="4871" width="1.54296875" customWidth="1"/>
    <col min="4872" max="4872" width="10.54296875" customWidth="1"/>
    <col min="4873" max="4873" width="11.54296875" customWidth="1"/>
    <col min="4874" max="4874" width="1.54296875" customWidth="1"/>
    <col min="4875" max="4876" width="10.54296875" customWidth="1"/>
    <col min="4877" max="4877" width="2.453125" customWidth="1"/>
    <col min="5121" max="5121" width="39.453125" bestFit="1" customWidth="1"/>
    <col min="5122" max="5123" width="10.54296875" customWidth="1"/>
    <col min="5124" max="5124" width="1.54296875" customWidth="1"/>
    <col min="5125" max="5126" width="10.54296875" customWidth="1"/>
    <col min="5127" max="5127" width="1.54296875" customWidth="1"/>
    <col min="5128" max="5128" width="10.54296875" customWidth="1"/>
    <col min="5129" max="5129" width="11.54296875" customWidth="1"/>
    <col min="5130" max="5130" width="1.54296875" customWidth="1"/>
    <col min="5131" max="5132" width="10.54296875" customWidth="1"/>
    <col min="5133" max="5133" width="2.453125" customWidth="1"/>
    <col min="5377" max="5377" width="39.453125" bestFit="1" customWidth="1"/>
    <col min="5378" max="5379" width="10.54296875" customWidth="1"/>
    <col min="5380" max="5380" width="1.54296875" customWidth="1"/>
    <col min="5381" max="5382" width="10.54296875" customWidth="1"/>
    <col min="5383" max="5383" width="1.54296875" customWidth="1"/>
    <col min="5384" max="5384" width="10.54296875" customWidth="1"/>
    <col min="5385" max="5385" width="11.54296875" customWidth="1"/>
    <col min="5386" max="5386" width="1.54296875" customWidth="1"/>
    <col min="5387" max="5388" width="10.54296875" customWidth="1"/>
    <col min="5389" max="5389" width="2.453125" customWidth="1"/>
    <col min="5633" max="5633" width="39.453125" bestFit="1" customWidth="1"/>
    <col min="5634" max="5635" width="10.54296875" customWidth="1"/>
    <col min="5636" max="5636" width="1.54296875" customWidth="1"/>
    <col min="5637" max="5638" width="10.54296875" customWidth="1"/>
    <col min="5639" max="5639" width="1.54296875" customWidth="1"/>
    <col min="5640" max="5640" width="10.54296875" customWidth="1"/>
    <col min="5641" max="5641" width="11.54296875" customWidth="1"/>
    <col min="5642" max="5642" width="1.54296875" customWidth="1"/>
    <col min="5643" max="5644" width="10.54296875" customWidth="1"/>
    <col min="5645" max="5645" width="2.453125" customWidth="1"/>
    <col min="5889" max="5889" width="39.453125" bestFit="1" customWidth="1"/>
    <col min="5890" max="5891" width="10.54296875" customWidth="1"/>
    <col min="5892" max="5892" width="1.54296875" customWidth="1"/>
    <col min="5893" max="5894" width="10.54296875" customWidth="1"/>
    <col min="5895" max="5895" width="1.54296875" customWidth="1"/>
    <col min="5896" max="5896" width="10.54296875" customWidth="1"/>
    <col min="5897" max="5897" width="11.54296875" customWidth="1"/>
    <col min="5898" max="5898" width="1.54296875" customWidth="1"/>
    <col min="5899" max="5900" width="10.54296875" customWidth="1"/>
    <col min="5901" max="5901" width="2.453125" customWidth="1"/>
    <col min="6145" max="6145" width="39.453125" bestFit="1" customWidth="1"/>
    <col min="6146" max="6147" width="10.54296875" customWidth="1"/>
    <col min="6148" max="6148" width="1.54296875" customWidth="1"/>
    <col min="6149" max="6150" width="10.54296875" customWidth="1"/>
    <col min="6151" max="6151" width="1.54296875" customWidth="1"/>
    <col min="6152" max="6152" width="10.54296875" customWidth="1"/>
    <col min="6153" max="6153" width="11.54296875" customWidth="1"/>
    <col min="6154" max="6154" width="1.54296875" customWidth="1"/>
    <col min="6155" max="6156" width="10.54296875" customWidth="1"/>
    <col min="6157" max="6157" width="2.453125" customWidth="1"/>
    <col min="6401" max="6401" width="39.453125" bestFit="1" customWidth="1"/>
    <col min="6402" max="6403" width="10.54296875" customWidth="1"/>
    <col min="6404" max="6404" width="1.54296875" customWidth="1"/>
    <col min="6405" max="6406" width="10.54296875" customWidth="1"/>
    <col min="6407" max="6407" width="1.54296875" customWidth="1"/>
    <col min="6408" max="6408" width="10.54296875" customWidth="1"/>
    <col min="6409" max="6409" width="11.54296875" customWidth="1"/>
    <col min="6410" max="6410" width="1.54296875" customWidth="1"/>
    <col min="6411" max="6412" width="10.54296875" customWidth="1"/>
    <col min="6413" max="6413" width="2.453125" customWidth="1"/>
    <col min="6657" max="6657" width="39.453125" bestFit="1" customWidth="1"/>
    <col min="6658" max="6659" width="10.54296875" customWidth="1"/>
    <col min="6660" max="6660" width="1.54296875" customWidth="1"/>
    <col min="6661" max="6662" width="10.54296875" customWidth="1"/>
    <col min="6663" max="6663" width="1.54296875" customWidth="1"/>
    <col min="6664" max="6664" width="10.54296875" customWidth="1"/>
    <col min="6665" max="6665" width="11.54296875" customWidth="1"/>
    <col min="6666" max="6666" width="1.54296875" customWidth="1"/>
    <col min="6667" max="6668" width="10.54296875" customWidth="1"/>
    <col min="6669" max="6669" width="2.453125" customWidth="1"/>
    <col min="6913" max="6913" width="39.453125" bestFit="1" customWidth="1"/>
    <col min="6914" max="6915" width="10.54296875" customWidth="1"/>
    <col min="6916" max="6916" width="1.54296875" customWidth="1"/>
    <col min="6917" max="6918" width="10.54296875" customWidth="1"/>
    <col min="6919" max="6919" width="1.54296875" customWidth="1"/>
    <col min="6920" max="6920" width="10.54296875" customWidth="1"/>
    <col min="6921" max="6921" width="11.54296875" customWidth="1"/>
    <col min="6922" max="6922" width="1.54296875" customWidth="1"/>
    <col min="6923" max="6924" width="10.54296875" customWidth="1"/>
    <col min="6925" max="6925" width="2.453125" customWidth="1"/>
    <col min="7169" max="7169" width="39.453125" bestFit="1" customWidth="1"/>
    <col min="7170" max="7171" width="10.54296875" customWidth="1"/>
    <col min="7172" max="7172" width="1.54296875" customWidth="1"/>
    <col min="7173" max="7174" width="10.54296875" customWidth="1"/>
    <col min="7175" max="7175" width="1.54296875" customWidth="1"/>
    <col min="7176" max="7176" width="10.54296875" customWidth="1"/>
    <col min="7177" max="7177" width="11.54296875" customWidth="1"/>
    <col min="7178" max="7178" width="1.54296875" customWidth="1"/>
    <col min="7179" max="7180" width="10.54296875" customWidth="1"/>
    <col min="7181" max="7181" width="2.453125" customWidth="1"/>
    <col min="7425" max="7425" width="39.453125" bestFit="1" customWidth="1"/>
    <col min="7426" max="7427" width="10.54296875" customWidth="1"/>
    <col min="7428" max="7428" width="1.54296875" customWidth="1"/>
    <col min="7429" max="7430" width="10.54296875" customWidth="1"/>
    <col min="7431" max="7431" width="1.54296875" customWidth="1"/>
    <col min="7432" max="7432" width="10.54296875" customWidth="1"/>
    <col min="7433" max="7433" width="11.54296875" customWidth="1"/>
    <col min="7434" max="7434" width="1.54296875" customWidth="1"/>
    <col min="7435" max="7436" width="10.54296875" customWidth="1"/>
    <col min="7437" max="7437" width="2.453125" customWidth="1"/>
    <col min="7681" max="7681" width="39.453125" bestFit="1" customWidth="1"/>
    <col min="7682" max="7683" width="10.54296875" customWidth="1"/>
    <col min="7684" max="7684" width="1.54296875" customWidth="1"/>
    <col min="7685" max="7686" width="10.54296875" customWidth="1"/>
    <col min="7687" max="7687" width="1.54296875" customWidth="1"/>
    <col min="7688" max="7688" width="10.54296875" customWidth="1"/>
    <col min="7689" max="7689" width="11.54296875" customWidth="1"/>
    <col min="7690" max="7690" width="1.54296875" customWidth="1"/>
    <col min="7691" max="7692" width="10.54296875" customWidth="1"/>
    <col min="7693" max="7693" width="2.453125" customWidth="1"/>
    <col min="7937" max="7937" width="39.453125" bestFit="1" customWidth="1"/>
    <col min="7938" max="7939" width="10.54296875" customWidth="1"/>
    <col min="7940" max="7940" width="1.54296875" customWidth="1"/>
    <col min="7941" max="7942" width="10.54296875" customWidth="1"/>
    <col min="7943" max="7943" width="1.54296875" customWidth="1"/>
    <col min="7944" max="7944" width="10.54296875" customWidth="1"/>
    <col min="7945" max="7945" width="11.54296875" customWidth="1"/>
    <col min="7946" max="7946" width="1.54296875" customWidth="1"/>
    <col min="7947" max="7948" width="10.54296875" customWidth="1"/>
    <col min="7949" max="7949" width="2.453125" customWidth="1"/>
    <col min="8193" max="8193" width="39.453125" bestFit="1" customWidth="1"/>
    <col min="8194" max="8195" width="10.54296875" customWidth="1"/>
    <col min="8196" max="8196" width="1.54296875" customWidth="1"/>
    <col min="8197" max="8198" width="10.54296875" customWidth="1"/>
    <col min="8199" max="8199" width="1.54296875" customWidth="1"/>
    <col min="8200" max="8200" width="10.54296875" customWidth="1"/>
    <col min="8201" max="8201" width="11.54296875" customWidth="1"/>
    <col min="8202" max="8202" width="1.54296875" customWidth="1"/>
    <col min="8203" max="8204" width="10.54296875" customWidth="1"/>
    <col min="8205" max="8205" width="2.453125" customWidth="1"/>
    <col min="8449" max="8449" width="39.453125" bestFit="1" customWidth="1"/>
    <col min="8450" max="8451" width="10.54296875" customWidth="1"/>
    <col min="8452" max="8452" width="1.54296875" customWidth="1"/>
    <col min="8453" max="8454" width="10.54296875" customWidth="1"/>
    <col min="8455" max="8455" width="1.54296875" customWidth="1"/>
    <col min="8456" max="8456" width="10.54296875" customWidth="1"/>
    <col min="8457" max="8457" width="11.54296875" customWidth="1"/>
    <col min="8458" max="8458" width="1.54296875" customWidth="1"/>
    <col min="8459" max="8460" width="10.54296875" customWidth="1"/>
    <col min="8461" max="8461" width="2.453125" customWidth="1"/>
    <col min="8705" max="8705" width="39.453125" bestFit="1" customWidth="1"/>
    <col min="8706" max="8707" width="10.54296875" customWidth="1"/>
    <col min="8708" max="8708" width="1.54296875" customWidth="1"/>
    <col min="8709" max="8710" width="10.54296875" customWidth="1"/>
    <col min="8711" max="8711" width="1.54296875" customWidth="1"/>
    <col min="8712" max="8712" width="10.54296875" customWidth="1"/>
    <col min="8713" max="8713" width="11.54296875" customWidth="1"/>
    <col min="8714" max="8714" width="1.54296875" customWidth="1"/>
    <col min="8715" max="8716" width="10.54296875" customWidth="1"/>
    <col min="8717" max="8717" width="2.453125" customWidth="1"/>
    <col min="8961" max="8961" width="39.453125" bestFit="1" customWidth="1"/>
    <col min="8962" max="8963" width="10.54296875" customWidth="1"/>
    <col min="8964" max="8964" width="1.54296875" customWidth="1"/>
    <col min="8965" max="8966" width="10.54296875" customWidth="1"/>
    <col min="8967" max="8967" width="1.54296875" customWidth="1"/>
    <col min="8968" max="8968" width="10.54296875" customWidth="1"/>
    <col min="8969" max="8969" width="11.54296875" customWidth="1"/>
    <col min="8970" max="8970" width="1.54296875" customWidth="1"/>
    <col min="8971" max="8972" width="10.54296875" customWidth="1"/>
    <col min="8973" max="8973" width="2.453125" customWidth="1"/>
    <col min="9217" max="9217" width="39.453125" bestFit="1" customWidth="1"/>
    <col min="9218" max="9219" width="10.54296875" customWidth="1"/>
    <col min="9220" max="9220" width="1.54296875" customWidth="1"/>
    <col min="9221" max="9222" width="10.54296875" customWidth="1"/>
    <col min="9223" max="9223" width="1.54296875" customWidth="1"/>
    <col min="9224" max="9224" width="10.54296875" customWidth="1"/>
    <col min="9225" max="9225" width="11.54296875" customWidth="1"/>
    <col min="9226" max="9226" width="1.54296875" customWidth="1"/>
    <col min="9227" max="9228" width="10.54296875" customWidth="1"/>
    <col min="9229" max="9229" width="2.453125" customWidth="1"/>
    <col min="9473" max="9473" width="39.453125" bestFit="1" customWidth="1"/>
    <col min="9474" max="9475" width="10.54296875" customWidth="1"/>
    <col min="9476" max="9476" width="1.54296875" customWidth="1"/>
    <col min="9477" max="9478" width="10.54296875" customWidth="1"/>
    <col min="9479" max="9479" width="1.54296875" customWidth="1"/>
    <col min="9480" max="9480" width="10.54296875" customWidth="1"/>
    <col min="9481" max="9481" width="11.54296875" customWidth="1"/>
    <col min="9482" max="9482" width="1.54296875" customWidth="1"/>
    <col min="9483" max="9484" width="10.54296875" customWidth="1"/>
    <col min="9485" max="9485" width="2.453125" customWidth="1"/>
    <col min="9729" max="9729" width="39.453125" bestFit="1" customWidth="1"/>
    <col min="9730" max="9731" width="10.54296875" customWidth="1"/>
    <col min="9732" max="9732" width="1.54296875" customWidth="1"/>
    <col min="9733" max="9734" width="10.54296875" customWidth="1"/>
    <col min="9735" max="9735" width="1.54296875" customWidth="1"/>
    <col min="9736" max="9736" width="10.54296875" customWidth="1"/>
    <col min="9737" max="9737" width="11.54296875" customWidth="1"/>
    <col min="9738" max="9738" width="1.54296875" customWidth="1"/>
    <col min="9739" max="9740" width="10.54296875" customWidth="1"/>
    <col min="9741" max="9741" width="2.453125" customWidth="1"/>
    <col min="9985" max="9985" width="39.453125" bestFit="1" customWidth="1"/>
    <col min="9986" max="9987" width="10.54296875" customWidth="1"/>
    <col min="9988" max="9988" width="1.54296875" customWidth="1"/>
    <col min="9989" max="9990" width="10.54296875" customWidth="1"/>
    <col min="9991" max="9991" width="1.54296875" customWidth="1"/>
    <col min="9992" max="9992" width="10.54296875" customWidth="1"/>
    <col min="9993" max="9993" width="11.54296875" customWidth="1"/>
    <col min="9994" max="9994" width="1.54296875" customWidth="1"/>
    <col min="9995" max="9996" width="10.54296875" customWidth="1"/>
    <col min="9997" max="9997" width="2.453125" customWidth="1"/>
    <col min="10241" max="10241" width="39.453125" bestFit="1" customWidth="1"/>
    <col min="10242" max="10243" width="10.54296875" customWidth="1"/>
    <col min="10244" max="10244" width="1.54296875" customWidth="1"/>
    <col min="10245" max="10246" width="10.54296875" customWidth="1"/>
    <col min="10247" max="10247" width="1.54296875" customWidth="1"/>
    <col min="10248" max="10248" width="10.54296875" customWidth="1"/>
    <col min="10249" max="10249" width="11.54296875" customWidth="1"/>
    <col min="10250" max="10250" width="1.54296875" customWidth="1"/>
    <col min="10251" max="10252" width="10.54296875" customWidth="1"/>
    <col min="10253" max="10253" width="2.453125" customWidth="1"/>
    <col min="10497" max="10497" width="39.453125" bestFit="1" customWidth="1"/>
    <col min="10498" max="10499" width="10.54296875" customWidth="1"/>
    <col min="10500" max="10500" width="1.54296875" customWidth="1"/>
    <col min="10501" max="10502" width="10.54296875" customWidth="1"/>
    <col min="10503" max="10503" width="1.54296875" customWidth="1"/>
    <col min="10504" max="10504" width="10.54296875" customWidth="1"/>
    <col min="10505" max="10505" width="11.54296875" customWidth="1"/>
    <col min="10506" max="10506" width="1.54296875" customWidth="1"/>
    <col min="10507" max="10508" width="10.54296875" customWidth="1"/>
    <col min="10509" max="10509" width="2.453125" customWidth="1"/>
    <col min="10753" max="10753" width="39.453125" bestFit="1" customWidth="1"/>
    <col min="10754" max="10755" width="10.54296875" customWidth="1"/>
    <col min="10756" max="10756" width="1.54296875" customWidth="1"/>
    <col min="10757" max="10758" width="10.54296875" customWidth="1"/>
    <col min="10759" max="10759" width="1.54296875" customWidth="1"/>
    <col min="10760" max="10760" width="10.54296875" customWidth="1"/>
    <col min="10761" max="10761" width="11.54296875" customWidth="1"/>
    <col min="10762" max="10762" width="1.54296875" customWidth="1"/>
    <col min="10763" max="10764" width="10.54296875" customWidth="1"/>
    <col min="10765" max="10765" width="2.453125" customWidth="1"/>
    <col min="11009" max="11009" width="39.453125" bestFit="1" customWidth="1"/>
    <col min="11010" max="11011" width="10.54296875" customWidth="1"/>
    <col min="11012" max="11012" width="1.54296875" customWidth="1"/>
    <col min="11013" max="11014" width="10.54296875" customWidth="1"/>
    <col min="11015" max="11015" width="1.54296875" customWidth="1"/>
    <col min="11016" max="11016" width="10.54296875" customWidth="1"/>
    <col min="11017" max="11017" width="11.54296875" customWidth="1"/>
    <col min="11018" max="11018" width="1.54296875" customWidth="1"/>
    <col min="11019" max="11020" width="10.54296875" customWidth="1"/>
    <col min="11021" max="11021" width="2.453125" customWidth="1"/>
    <col min="11265" max="11265" width="39.453125" bestFit="1" customWidth="1"/>
    <col min="11266" max="11267" width="10.54296875" customWidth="1"/>
    <col min="11268" max="11268" width="1.54296875" customWidth="1"/>
    <col min="11269" max="11270" width="10.54296875" customWidth="1"/>
    <col min="11271" max="11271" width="1.54296875" customWidth="1"/>
    <col min="11272" max="11272" width="10.54296875" customWidth="1"/>
    <col min="11273" max="11273" width="11.54296875" customWidth="1"/>
    <col min="11274" max="11274" width="1.54296875" customWidth="1"/>
    <col min="11275" max="11276" width="10.54296875" customWidth="1"/>
    <col min="11277" max="11277" width="2.453125" customWidth="1"/>
    <col min="11521" max="11521" width="39.453125" bestFit="1" customWidth="1"/>
    <col min="11522" max="11523" width="10.54296875" customWidth="1"/>
    <col min="11524" max="11524" width="1.54296875" customWidth="1"/>
    <col min="11525" max="11526" width="10.54296875" customWidth="1"/>
    <col min="11527" max="11527" width="1.54296875" customWidth="1"/>
    <col min="11528" max="11528" width="10.54296875" customWidth="1"/>
    <col min="11529" max="11529" width="11.54296875" customWidth="1"/>
    <col min="11530" max="11530" width="1.54296875" customWidth="1"/>
    <col min="11531" max="11532" width="10.54296875" customWidth="1"/>
    <col min="11533" max="11533" width="2.453125" customWidth="1"/>
    <col min="11777" max="11777" width="39.453125" bestFit="1" customWidth="1"/>
    <col min="11778" max="11779" width="10.54296875" customWidth="1"/>
    <col min="11780" max="11780" width="1.54296875" customWidth="1"/>
    <col min="11781" max="11782" width="10.54296875" customWidth="1"/>
    <col min="11783" max="11783" width="1.54296875" customWidth="1"/>
    <col min="11784" max="11784" width="10.54296875" customWidth="1"/>
    <col min="11785" max="11785" width="11.54296875" customWidth="1"/>
    <col min="11786" max="11786" width="1.54296875" customWidth="1"/>
    <col min="11787" max="11788" width="10.54296875" customWidth="1"/>
    <col min="11789" max="11789" width="2.453125" customWidth="1"/>
    <col min="12033" max="12033" width="39.453125" bestFit="1" customWidth="1"/>
    <col min="12034" max="12035" width="10.54296875" customWidth="1"/>
    <col min="12036" max="12036" width="1.54296875" customWidth="1"/>
    <col min="12037" max="12038" width="10.54296875" customWidth="1"/>
    <col min="12039" max="12039" width="1.54296875" customWidth="1"/>
    <col min="12040" max="12040" width="10.54296875" customWidth="1"/>
    <col min="12041" max="12041" width="11.54296875" customWidth="1"/>
    <col min="12042" max="12042" width="1.54296875" customWidth="1"/>
    <col min="12043" max="12044" width="10.54296875" customWidth="1"/>
    <col min="12045" max="12045" width="2.453125" customWidth="1"/>
    <col min="12289" max="12289" width="39.453125" bestFit="1" customWidth="1"/>
    <col min="12290" max="12291" width="10.54296875" customWidth="1"/>
    <col min="12292" max="12292" width="1.54296875" customWidth="1"/>
    <col min="12293" max="12294" width="10.54296875" customWidth="1"/>
    <col min="12295" max="12295" width="1.54296875" customWidth="1"/>
    <col min="12296" max="12296" width="10.54296875" customWidth="1"/>
    <col min="12297" max="12297" width="11.54296875" customWidth="1"/>
    <col min="12298" max="12298" width="1.54296875" customWidth="1"/>
    <col min="12299" max="12300" width="10.54296875" customWidth="1"/>
    <col min="12301" max="12301" width="2.453125" customWidth="1"/>
    <col min="12545" max="12545" width="39.453125" bestFit="1" customWidth="1"/>
    <col min="12546" max="12547" width="10.54296875" customWidth="1"/>
    <col min="12548" max="12548" width="1.54296875" customWidth="1"/>
    <col min="12549" max="12550" width="10.54296875" customWidth="1"/>
    <col min="12551" max="12551" width="1.54296875" customWidth="1"/>
    <col min="12552" max="12552" width="10.54296875" customWidth="1"/>
    <col min="12553" max="12553" width="11.54296875" customWidth="1"/>
    <col min="12554" max="12554" width="1.54296875" customWidth="1"/>
    <col min="12555" max="12556" width="10.54296875" customWidth="1"/>
    <col min="12557" max="12557" width="2.453125" customWidth="1"/>
    <col min="12801" max="12801" width="39.453125" bestFit="1" customWidth="1"/>
    <col min="12802" max="12803" width="10.54296875" customWidth="1"/>
    <col min="12804" max="12804" width="1.54296875" customWidth="1"/>
    <col min="12805" max="12806" width="10.54296875" customWidth="1"/>
    <col min="12807" max="12807" width="1.54296875" customWidth="1"/>
    <col min="12808" max="12808" width="10.54296875" customWidth="1"/>
    <col min="12809" max="12809" width="11.54296875" customWidth="1"/>
    <col min="12810" max="12810" width="1.54296875" customWidth="1"/>
    <col min="12811" max="12812" width="10.54296875" customWidth="1"/>
    <col min="12813" max="12813" width="2.453125" customWidth="1"/>
    <col min="13057" max="13057" width="39.453125" bestFit="1" customWidth="1"/>
    <col min="13058" max="13059" width="10.54296875" customWidth="1"/>
    <col min="13060" max="13060" width="1.54296875" customWidth="1"/>
    <col min="13061" max="13062" width="10.54296875" customWidth="1"/>
    <col min="13063" max="13063" width="1.54296875" customWidth="1"/>
    <col min="13064" max="13064" width="10.54296875" customWidth="1"/>
    <col min="13065" max="13065" width="11.54296875" customWidth="1"/>
    <col min="13066" max="13066" width="1.54296875" customWidth="1"/>
    <col min="13067" max="13068" width="10.54296875" customWidth="1"/>
    <col min="13069" max="13069" width="2.453125" customWidth="1"/>
    <col min="13313" max="13313" width="39.453125" bestFit="1" customWidth="1"/>
    <col min="13314" max="13315" width="10.54296875" customWidth="1"/>
    <col min="13316" max="13316" width="1.54296875" customWidth="1"/>
    <col min="13317" max="13318" width="10.54296875" customWidth="1"/>
    <col min="13319" max="13319" width="1.54296875" customWidth="1"/>
    <col min="13320" max="13320" width="10.54296875" customWidth="1"/>
    <col min="13321" max="13321" width="11.54296875" customWidth="1"/>
    <col min="13322" max="13322" width="1.54296875" customWidth="1"/>
    <col min="13323" max="13324" width="10.54296875" customWidth="1"/>
    <col min="13325" max="13325" width="2.453125" customWidth="1"/>
    <col min="13569" max="13569" width="39.453125" bestFit="1" customWidth="1"/>
    <col min="13570" max="13571" width="10.54296875" customWidth="1"/>
    <col min="13572" max="13572" width="1.54296875" customWidth="1"/>
    <col min="13573" max="13574" width="10.54296875" customWidth="1"/>
    <col min="13575" max="13575" width="1.54296875" customWidth="1"/>
    <col min="13576" max="13576" width="10.54296875" customWidth="1"/>
    <col min="13577" max="13577" width="11.54296875" customWidth="1"/>
    <col min="13578" max="13578" width="1.54296875" customWidth="1"/>
    <col min="13579" max="13580" width="10.54296875" customWidth="1"/>
    <col min="13581" max="13581" width="2.453125" customWidth="1"/>
    <col min="13825" max="13825" width="39.453125" bestFit="1" customWidth="1"/>
    <col min="13826" max="13827" width="10.54296875" customWidth="1"/>
    <col min="13828" max="13828" width="1.54296875" customWidth="1"/>
    <col min="13829" max="13830" width="10.54296875" customWidth="1"/>
    <col min="13831" max="13831" width="1.54296875" customWidth="1"/>
    <col min="13832" max="13832" width="10.54296875" customWidth="1"/>
    <col min="13833" max="13833" width="11.54296875" customWidth="1"/>
    <col min="13834" max="13834" width="1.54296875" customWidth="1"/>
    <col min="13835" max="13836" width="10.54296875" customWidth="1"/>
    <col min="13837" max="13837" width="2.453125" customWidth="1"/>
    <col min="14081" max="14081" width="39.453125" bestFit="1" customWidth="1"/>
    <col min="14082" max="14083" width="10.54296875" customWidth="1"/>
    <col min="14084" max="14084" width="1.54296875" customWidth="1"/>
    <col min="14085" max="14086" width="10.54296875" customWidth="1"/>
    <col min="14087" max="14087" width="1.54296875" customWidth="1"/>
    <col min="14088" max="14088" width="10.54296875" customWidth="1"/>
    <col min="14089" max="14089" width="11.54296875" customWidth="1"/>
    <col min="14090" max="14090" width="1.54296875" customWidth="1"/>
    <col min="14091" max="14092" width="10.54296875" customWidth="1"/>
    <col min="14093" max="14093" width="2.453125" customWidth="1"/>
    <col min="14337" max="14337" width="39.453125" bestFit="1" customWidth="1"/>
    <col min="14338" max="14339" width="10.54296875" customWidth="1"/>
    <col min="14340" max="14340" width="1.54296875" customWidth="1"/>
    <col min="14341" max="14342" width="10.54296875" customWidth="1"/>
    <col min="14343" max="14343" width="1.54296875" customWidth="1"/>
    <col min="14344" max="14344" width="10.54296875" customWidth="1"/>
    <col min="14345" max="14345" width="11.54296875" customWidth="1"/>
    <col min="14346" max="14346" width="1.54296875" customWidth="1"/>
    <col min="14347" max="14348" width="10.54296875" customWidth="1"/>
    <col min="14349" max="14349" width="2.453125" customWidth="1"/>
    <col min="14593" max="14593" width="39.453125" bestFit="1" customWidth="1"/>
    <col min="14594" max="14595" width="10.54296875" customWidth="1"/>
    <col min="14596" max="14596" width="1.54296875" customWidth="1"/>
    <col min="14597" max="14598" width="10.54296875" customWidth="1"/>
    <col min="14599" max="14599" width="1.54296875" customWidth="1"/>
    <col min="14600" max="14600" width="10.54296875" customWidth="1"/>
    <col min="14601" max="14601" width="11.54296875" customWidth="1"/>
    <col min="14602" max="14602" width="1.54296875" customWidth="1"/>
    <col min="14603" max="14604" width="10.54296875" customWidth="1"/>
    <col min="14605" max="14605" width="2.453125" customWidth="1"/>
    <col min="14849" max="14849" width="39.453125" bestFit="1" customWidth="1"/>
    <col min="14850" max="14851" width="10.54296875" customWidth="1"/>
    <col min="14852" max="14852" width="1.54296875" customWidth="1"/>
    <col min="14853" max="14854" width="10.54296875" customWidth="1"/>
    <col min="14855" max="14855" width="1.54296875" customWidth="1"/>
    <col min="14856" max="14856" width="10.54296875" customWidth="1"/>
    <col min="14857" max="14857" width="11.54296875" customWidth="1"/>
    <col min="14858" max="14858" width="1.54296875" customWidth="1"/>
    <col min="14859" max="14860" width="10.54296875" customWidth="1"/>
    <col min="14861" max="14861" width="2.453125" customWidth="1"/>
    <col min="15105" max="15105" width="39.453125" bestFit="1" customWidth="1"/>
    <col min="15106" max="15107" width="10.54296875" customWidth="1"/>
    <col min="15108" max="15108" width="1.54296875" customWidth="1"/>
    <col min="15109" max="15110" width="10.54296875" customWidth="1"/>
    <col min="15111" max="15111" width="1.54296875" customWidth="1"/>
    <col min="15112" max="15112" width="10.54296875" customWidth="1"/>
    <col min="15113" max="15113" width="11.54296875" customWidth="1"/>
    <col min="15114" max="15114" width="1.54296875" customWidth="1"/>
    <col min="15115" max="15116" width="10.54296875" customWidth="1"/>
    <col min="15117" max="15117" width="2.453125" customWidth="1"/>
    <col min="15361" max="15361" width="39.453125" bestFit="1" customWidth="1"/>
    <col min="15362" max="15363" width="10.54296875" customWidth="1"/>
    <col min="15364" max="15364" width="1.54296875" customWidth="1"/>
    <col min="15365" max="15366" width="10.54296875" customWidth="1"/>
    <col min="15367" max="15367" width="1.54296875" customWidth="1"/>
    <col min="15368" max="15368" width="10.54296875" customWidth="1"/>
    <col min="15369" max="15369" width="11.54296875" customWidth="1"/>
    <col min="15370" max="15370" width="1.54296875" customWidth="1"/>
    <col min="15371" max="15372" width="10.54296875" customWidth="1"/>
    <col min="15373" max="15373" width="2.453125" customWidth="1"/>
    <col min="15617" max="15617" width="39.453125" bestFit="1" customWidth="1"/>
    <col min="15618" max="15619" width="10.54296875" customWidth="1"/>
    <col min="15620" max="15620" width="1.54296875" customWidth="1"/>
    <col min="15621" max="15622" width="10.54296875" customWidth="1"/>
    <col min="15623" max="15623" width="1.54296875" customWidth="1"/>
    <col min="15624" max="15624" width="10.54296875" customWidth="1"/>
    <col min="15625" max="15625" width="11.54296875" customWidth="1"/>
    <col min="15626" max="15626" width="1.54296875" customWidth="1"/>
    <col min="15627" max="15628" width="10.54296875" customWidth="1"/>
    <col min="15629" max="15629" width="2.453125" customWidth="1"/>
    <col min="15873" max="15873" width="39.453125" bestFit="1" customWidth="1"/>
    <col min="15874" max="15875" width="10.54296875" customWidth="1"/>
    <col min="15876" max="15876" width="1.54296875" customWidth="1"/>
    <col min="15877" max="15878" width="10.54296875" customWidth="1"/>
    <col min="15879" max="15879" width="1.54296875" customWidth="1"/>
    <col min="15880" max="15880" width="10.54296875" customWidth="1"/>
    <col min="15881" max="15881" width="11.54296875" customWidth="1"/>
    <col min="15882" max="15882" width="1.54296875" customWidth="1"/>
    <col min="15883" max="15884" width="10.54296875" customWidth="1"/>
    <col min="15885" max="15885" width="2.453125" customWidth="1"/>
    <col min="16129" max="16129" width="39.453125" bestFit="1" customWidth="1"/>
    <col min="16130" max="16131" width="10.54296875" customWidth="1"/>
    <col min="16132" max="16132" width="1.54296875" customWidth="1"/>
    <col min="16133" max="16134" width="10.54296875" customWidth="1"/>
    <col min="16135" max="16135" width="1.54296875" customWidth="1"/>
    <col min="16136" max="16136" width="10.54296875" customWidth="1"/>
    <col min="16137" max="16137" width="11.54296875" customWidth="1"/>
    <col min="16138" max="16138" width="1.54296875" customWidth="1"/>
    <col min="16139" max="16140" width="10.54296875" customWidth="1"/>
    <col min="16141" max="16141" width="2.453125" customWidth="1"/>
  </cols>
  <sheetData>
    <row r="1" spans="1:13">
      <c r="A1" s="9" t="s">
        <v>262</v>
      </c>
      <c r="C1" s="61"/>
      <c r="D1" s="71"/>
      <c r="F1" s="145"/>
      <c r="G1" s="71"/>
      <c r="I1" s="145"/>
      <c r="L1" s="146"/>
    </row>
    <row r="2" spans="1:13">
      <c r="A2" s="9" t="s">
        <v>263</v>
      </c>
      <c r="C2" s="61"/>
      <c r="D2" s="71"/>
      <c r="F2" s="145"/>
      <c r="G2" s="71"/>
      <c r="I2" s="145"/>
      <c r="L2" s="146"/>
    </row>
    <row r="3" spans="1:13" ht="10" customHeight="1">
      <c r="A3" s="9"/>
      <c r="C3" s="61"/>
      <c r="D3" s="71"/>
      <c r="F3" s="145"/>
      <c r="G3" s="71"/>
      <c r="I3" s="145"/>
      <c r="L3" s="146"/>
    </row>
    <row r="4" spans="1:13">
      <c r="A4" s="9" t="s">
        <v>289</v>
      </c>
      <c r="C4" s="61"/>
      <c r="D4" s="71"/>
      <c r="F4" s="145"/>
      <c r="G4" s="71"/>
      <c r="I4" s="145"/>
      <c r="L4" s="146"/>
    </row>
    <row r="5" spans="1:13" ht="10" customHeight="1" thickBot="1">
      <c r="A5" s="9"/>
      <c r="C5" s="61"/>
      <c r="D5" s="71"/>
      <c r="F5" s="145"/>
      <c r="G5" s="71"/>
      <c r="I5" s="145"/>
      <c r="J5" s="145"/>
      <c r="L5" s="146"/>
    </row>
    <row r="6" spans="1:13" s="154" customFormat="1" ht="10" customHeight="1">
      <c r="A6" s="79"/>
      <c r="B6" s="147"/>
      <c r="C6" s="148"/>
      <c r="D6" s="149"/>
      <c r="E6" s="150"/>
      <c r="F6" s="151"/>
      <c r="G6" s="149"/>
      <c r="H6" s="150"/>
      <c r="I6" s="151"/>
      <c r="J6" s="151"/>
      <c r="K6" s="150"/>
      <c r="L6" s="152"/>
      <c r="M6" s="153"/>
    </row>
    <row r="7" spans="1:13" s="154" customFormat="1">
      <c r="A7" t="s">
        <v>290</v>
      </c>
      <c r="B7" s="58" t="s">
        <v>279</v>
      </c>
      <c r="C7" s="58"/>
      <c r="D7" s="71"/>
      <c r="E7" s="155" t="s">
        <v>291</v>
      </c>
      <c r="F7" s="155"/>
      <c r="G7" s="71"/>
      <c r="H7" s="58" t="s">
        <v>292</v>
      </c>
      <c r="I7" s="58"/>
      <c r="J7" s="70"/>
      <c r="K7" s="156" t="s">
        <v>293</v>
      </c>
      <c r="L7" s="156"/>
    </row>
    <row r="8" spans="1:13">
      <c r="A8" s="9" t="s">
        <v>294</v>
      </c>
      <c r="B8" s="157" t="s">
        <v>98</v>
      </c>
      <c r="C8" s="158" t="s">
        <v>99</v>
      </c>
      <c r="D8" s="71"/>
      <c r="E8" s="159" t="s">
        <v>98</v>
      </c>
      <c r="F8" s="81" t="s">
        <v>99</v>
      </c>
      <c r="G8" s="71"/>
      <c r="H8" s="159" t="s">
        <v>98</v>
      </c>
      <c r="I8" s="81" t="s">
        <v>99</v>
      </c>
      <c r="K8" s="144" t="s">
        <v>295</v>
      </c>
      <c r="L8" s="146" t="s">
        <v>68</v>
      </c>
    </row>
    <row r="9" spans="1:13" ht="10" customHeight="1" thickBot="1">
      <c r="A9" s="84"/>
      <c r="B9" s="160"/>
      <c r="C9" s="161"/>
      <c r="D9" s="162"/>
      <c r="E9" s="163"/>
      <c r="F9" s="164"/>
      <c r="G9" s="162"/>
      <c r="H9" s="163"/>
      <c r="I9" s="164"/>
      <c r="J9" s="145"/>
      <c r="K9" s="163"/>
      <c r="L9" s="165"/>
    </row>
    <row r="10" spans="1:13" ht="10" customHeight="1">
      <c r="A10" s="9"/>
      <c r="C10" s="61"/>
      <c r="D10" s="71"/>
      <c r="F10" s="145"/>
      <c r="G10" s="71"/>
      <c r="I10" s="145"/>
      <c r="J10" s="151"/>
      <c r="L10" s="146"/>
      <c r="M10" s="153"/>
    </row>
    <row r="11" spans="1:13" s="14" customFormat="1" ht="13">
      <c r="A11" s="14" t="s">
        <v>100</v>
      </c>
      <c r="B11" s="166">
        <f>IF(A11&lt;&gt;0,E11+H11+K11,"")</f>
        <v>23308</v>
      </c>
      <c r="C11" s="17">
        <f>SUM(C13+C95)</f>
        <v>100</v>
      </c>
      <c r="D11" s="167"/>
      <c r="E11" s="166">
        <f>SUM(E13+E95)</f>
        <v>22977</v>
      </c>
      <c r="F11" s="140">
        <f>IF(A11&lt;&gt;0,E11/B11*100,"")</f>
        <v>98.579886734168525</v>
      </c>
      <c r="G11" s="138"/>
      <c r="H11" s="166">
        <f>SUM(H13+H95)</f>
        <v>160</v>
      </c>
      <c r="I11" s="140">
        <f>IF(A11&lt;&gt;0,H11/B11*100,"")</f>
        <v>0.68645958469195123</v>
      </c>
      <c r="J11" s="138"/>
      <c r="K11" s="166">
        <f>SUM(K13+K95)</f>
        <v>171</v>
      </c>
      <c r="L11" s="17">
        <f>IF(A11&lt;&gt;0,K11/B11*100,"")</f>
        <v>0.7336536811395229</v>
      </c>
    </row>
    <row r="12" spans="1:13" ht="10" customHeight="1">
      <c r="A12" s="9"/>
      <c r="B12" s="123" t="str">
        <f t="shared" ref="B12:B75" si="0">IF(A12&lt;&gt;0,E12+H12+K12,"")</f>
        <v/>
      </c>
      <c r="C12" s="61"/>
      <c r="D12" s="71"/>
      <c r="E12" s="123"/>
      <c r="F12" s="61" t="str">
        <f t="shared" ref="F12:F75" si="1">IF(A12&lt;&gt;0,E12/B12*100,"")</f>
        <v/>
      </c>
      <c r="G12" s="85"/>
      <c r="H12" s="123"/>
      <c r="I12" s="61" t="str">
        <f t="shared" ref="I12:I75" si="2">IF(A12&lt;&gt;0,H12/B12*100,"")</f>
        <v/>
      </c>
      <c r="J12" s="85"/>
      <c r="K12" s="123"/>
      <c r="L12" s="168" t="str">
        <f t="shared" ref="L12:L75" si="3">IF(A12&lt;&gt;0,K12/B12*100,"")</f>
        <v/>
      </c>
    </row>
    <row r="13" spans="1:13" s="14" customFormat="1" ht="13">
      <c r="A13" s="14" t="s">
        <v>101</v>
      </c>
      <c r="B13" s="166">
        <f>IF(A13&lt;&gt;0,E13+H13+K13,"")</f>
        <v>14885</v>
      </c>
      <c r="C13" s="140">
        <f>IF($A13&lt;&gt;0,B13/$B$11*100,"")</f>
        <v>63.862193238373088</v>
      </c>
      <c r="D13" s="167"/>
      <c r="E13" s="166">
        <f>E15+E26+E34+E60+E74+E81+E93</f>
        <v>14668</v>
      </c>
      <c r="F13" s="140">
        <f t="shared" si="1"/>
        <v>98.542156533422911</v>
      </c>
      <c r="G13" s="138"/>
      <c r="H13" s="166">
        <f>H15+H26+H34+H60+H74+H81+H93</f>
        <v>94</v>
      </c>
      <c r="I13" s="140">
        <f t="shared" si="2"/>
        <v>0.63150822976150489</v>
      </c>
      <c r="J13" s="138"/>
      <c r="K13" s="166">
        <f>K15+K26+K34+K60+K74+K81+K93</f>
        <v>123</v>
      </c>
      <c r="L13" s="17">
        <f t="shared" si="3"/>
        <v>0.82633523681558618</v>
      </c>
    </row>
    <row r="14" spans="1:13" ht="10" customHeight="1">
      <c r="A14" s="14"/>
      <c r="B14" s="123" t="str">
        <f t="shared" si="0"/>
        <v/>
      </c>
      <c r="C14" s="61" t="str">
        <f t="shared" ref="C14:C77" si="4">IF($A14&lt;&gt;0,B14/$B$11*100,"")</f>
        <v/>
      </c>
      <c r="D14" s="71"/>
      <c r="E14" s="123"/>
      <c r="F14" s="61" t="str">
        <f t="shared" si="1"/>
        <v/>
      </c>
      <c r="G14" s="85"/>
      <c r="H14" s="123"/>
      <c r="I14" s="61" t="str">
        <f t="shared" si="2"/>
        <v/>
      </c>
      <c r="J14" s="85"/>
      <c r="K14" s="123"/>
      <c r="L14" s="168" t="str">
        <f t="shared" si="3"/>
        <v/>
      </c>
    </row>
    <row r="15" spans="1:13" s="169" customFormat="1" ht="13">
      <c r="A15" s="14" t="s">
        <v>102</v>
      </c>
      <c r="B15" s="123">
        <f t="shared" si="0"/>
        <v>1395</v>
      </c>
      <c r="C15" s="61">
        <f t="shared" si="4"/>
        <v>5.9850695040329498</v>
      </c>
      <c r="D15" s="71"/>
      <c r="E15" s="123">
        <f>E16+E21</f>
        <v>1364</v>
      </c>
      <c r="F15" s="61">
        <f t="shared" si="1"/>
        <v>97.777777777777771</v>
      </c>
      <c r="G15" s="85"/>
      <c r="H15" s="123">
        <f>H16+H21</f>
        <v>15</v>
      </c>
      <c r="I15" s="61">
        <f t="shared" si="2"/>
        <v>1.0752688172043012</v>
      </c>
      <c r="J15" s="85"/>
      <c r="K15" s="123">
        <f>K16+K21</f>
        <v>16</v>
      </c>
      <c r="L15" s="168">
        <f t="shared" si="3"/>
        <v>1.1469534050179211</v>
      </c>
    </row>
    <row r="16" spans="1:13" s="170" customFormat="1">
      <c r="A16" s="9" t="s">
        <v>103</v>
      </c>
      <c r="B16" s="123">
        <f t="shared" si="0"/>
        <v>432</v>
      </c>
      <c r="C16" s="61">
        <f t="shared" si="4"/>
        <v>1.8534408786682683</v>
      </c>
      <c r="D16" s="71"/>
      <c r="E16" s="123">
        <f>SUM(E17:E19)</f>
        <v>425</v>
      </c>
      <c r="F16" s="61">
        <f t="shared" si="1"/>
        <v>98.379629629629633</v>
      </c>
      <c r="G16" s="62"/>
      <c r="H16" s="123">
        <f>SUM(H17:H19)</f>
        <v>4</v>
      </c>
      <c r="I16" s="61">
        <f t="shared" si="2"/>
        <v>0.92592592592592582</v>
      </c>
      <c r="J16" s="62"/>
      <c r="K16" s="123">
        <f>SUM(K17:K19)</f>
        <v>3</v>
      </c>
      <c r="L16" s="168">
        <f t="shared" si="3"/>
        <v>0.69444444444444442</v>
      </c>
    </row>
    <row r="17" spans="1:12" s="172" customFormat="1">
      <c r="A17" s="9" t="s">
        <v>104</v>
      </c>
      <c r="B17" s="123">
        <f t="shared" si="0"/>
        <v>68</v>
      </c>
      <c r="C17" s="61">
        <f t="shared" si="4"/>
        <v>0.29174532349407928</v>
      </c>
      <c r="D17" s="71"/>
      <c r="E17" s="49">
        <v>67</v>
      </c>
      <c r="F17" s="61">
        <f t="shared" si="1"/>
        <v>98.529411764705884</v>
      </c>
      <c r="G17" s="171"/>
      <c r="H17" s="49">
        <v>0</v>
      </c>
      <c r="I17" s="61">
        <f t="shared" si="2"/>
        <v>0</v>
      </c>
      <c r="J17" s="171"/>
      <c r="K17" s="49">
        <v>1</v>
      </c>
      <c r="L17" s="168">
        <f t="shared" si="3"/>
        <v>1.4705882352941175</v>
      </c>
    </row>
    <row r="18" spans="1:12" s="172" customFormat="1">
      <c r="A18" s="9" t="s">
        <v>106</v>
      </c>
      <c r="B18" s="123">
        <f t="shared" si="0"/>
        <v>106</v>
      </c>
      <c r="C18" s="61">
        <f t="shared" si="4"/>
        <v>0.45477947485841774</v>
      </c>
      <c r="D18" s="71"/>
      <c r="E18" s="49">
        <v>106</v>
      </c>
      <c r="F18" s="61">
        <f t="shared" si="1"/>
        <v>100</v>
      </c>
      <c r="G18" s="171"/>
      <c r="H18" s="49">
        <v>0</v>
      </c>
      <c r="I18" s="61">
        <f t="shared" si="2"/>
        <v>0</v>
      </c>
      <c r="J18" s="171"/>
      <c r="K18" s="49">
        <v>0</v>
      </c>
      <c r="L18" s="168">
        <f t="shared" si="3"/>
        <v>0</v>
      </c>
    </row>
    <row r="19" spans="1:12" s="172" customFormat="1">
      <c r="A19" s="9" t="s">
        <v>105</v>
      </c>
      <c r="B19" s="123">
        <f t="shared" si="0"/>
        <v>258</v>
      </c>
      <c r="C19" s="61">
        <f t="shared" si="4"/>
        <v>1.1069160803157714</v>
      </c>
      <c r="D19" s="71"/>
      <c r="E19" s="49">
        <v>252</v>
      </c>
      <c r="F19" s="61">
        <f t="shared" si="1"/>
        <v>97.674418604651152</v>
      </c>
      <c r="G19" s="171"/>
      <c r="H19" s="49">
        <v>4</v>
      </c>
      <c r="I19" s="61">
        <f t="shared" si="2"/>
        <v>1.5503875968992249</v>
      </c>
      <c r="J19" s="171"/>
      <c r="K19" s="49">
        <v>2</v>
      </c>
      <c r="L19" s="168">
        <f t="shared" si="3"/>
        <v>0.77519379844961245</v>
      </c>
    </row>
    <row r="20" spans="1:12" ht="10" customHeight="1">
      <c r="A20" s="9"/>
      <c r="B20" s="123" t="str">
        <f t="shared" si="0"/>
        <v/>
      </c>
      <c r="C20" s="61" t="str">
        <f t="shared" si="4"/>
        <v/>
      </c>
      <c r="D20" s="71"/>
      <c r="E20" s="123"/>
      <c r="F20" s="61" t="str">
        <f t="shared" si="1"/>
        <v/>
      </c>
      <c r="G20" s="62"/>
      <c r="H20" s="123"/>
      <c r="I20" s="61" t="str">
        <f t="shared" si="2"/>
        <v/>
      </c>
      <c r="J20" s="62"/>
      <c r="K20" s="123"/>
      <c r="L20" s="168" t="str">
        <f t="shared" si="3"/>
        <v/>
      </c>
    </row>
    <row r="21" spans="1:12" s="170" customFormat="1">
      <c r="A21" s="9" t="s">
        <v>107</v>
      </c>
      <c r="B21" s="123">
        <f t="shared" si="0"/>
        <v>963</v>
      </c>
      <c r="C21" s="61">
        <f t="shared" si="4"/>
        <v>4.1316286253646819</v>
      </c>
      <c r="D21" s="71"/>
      <c r="E21" s="123">
        <f>SUM(E22:E24)</f>
        <v>939</v>
      </c>
      <c r="F21" s="61">
        <f t="shared" si="1"/>
        <v>97.507788161993773</v>
      </c>
      <c r="G21" s="85"/>
      <c r="H21" s="123">
        <f>SUM(H22:H24)</f>
        <v>11</v>
      </c>
      <c r="I21" s="61">
        <f t="shared" si="2"/>
        <v>1.142263759086189</v>
      </c>
      <c r="J21" s="85"/>
      <c r="K21" s="123">
        <f>SUM(K22:K24)</f>
        <v>13</v>
      </c>
      <c r="L21" s="168">
        <f t="shared" si="3"/>
        <v>1.3499480789200415</v>
      </c>
    </row>
    <row r="22" spans="1:12" s="172" customFormat="1">
      <c r="A22" s="9" t="s">
        <v>108</v>
      </c>
      <c r="B22" s="123">
        <f t="shared" si="0"/>
        <v>329</v>
      </c>
      <c r="C22" s="61">
        <f t="shared" si="4"/>
        <v>1.4115325210228247</v>
      </c>
      <c r="D22" s="71"/>
      <c r="E22" s="49">
        <v>322</v>
      </c>
      <c r="F22" s="61">
        <f t="shared" si="1"/>
        <v>97.872340425531917</v>
      </c>
      <c r="G22" s="171"/>
      <c r="H22" s="49">
        <v>4</v>
      </c>
      <c r="I22" s="61">
        <f t="shared" si="2"/>
        <v>1.21580547112462</v>
      </c>
      <c r="J22" s="171"/>
      <c r="K22" s="49">
        <v>3</v>
      </c>
      <c r="L22" s="168">
        <f t="shared" si="3"/>
        <v>0.91185410334346495</v>
      </c>
    </row>
    <row r="23" spans="1:12" s="172" customFormat="1">
      <c r="A23" s="9" t="s">
        <v>109</v>
      </c>
      <c r="B23" s="123">
        <f t="shared" si="0"/>
        <v>100</v>
      </c>
      <c r="C23" s="61">
        <f t="shared" si="4"/>
        <v>0.42903724043246949</v>
      </c>
      <c r="D23" s="71"/>
      <c r="E23" s="49">
        <v>98</v>
      </c>
      <c r="F23" s="61">
        <f t="shared" si="1"/>
        <v>98</v>
      </c>
      <c r="G23" s="171"/>
      <c r="H23" s="49">
        <v>1</v>
      </c>
      <c r="I23" s="61">
        <f t="shared" si="2"/>
        <v>1</v>
      </c>
      <c r="J23" s="171"/>
      <c r="K23" s="49">
        <v>1</v>
      </c>
      <c r="L23" s="168">
        <f t="shared" si="3"/>
        <v>1</v>
      </c>
    </row>
    <row r="24" spans="1:12" s="172" customFormat="1">
      <c r="A24" s="9" t="s">
        <v>110</v>
      </c>
      <c r="B24" s="123">
        <f t="shared" si="0"/>
        <v>534</v>
      </c>
      <c r="C24" s="61">
        <f t="shared" si="4"/>
        <v>2.2910588639093876</v>
      </c>
      <c r="D24" s="71"/>
      <c r="E24" s="49">
        <v>519</v>
      </c>
      <c r="F24" s="61">
        <f t="shared" si="1"/>
        <v>97.19101123595506</v>
      </c>
      <c r="G24" s="171"/>
      <c r="H24" s="49">
        <v>6</v>
      </c>
      <c r="I24" s="61">
        <f t="shared" si="2"/>
        <v>1.1235955056179776</v>
      </c>
      <c r="J24" s="171"/>
      <c r="K24" s="49">
        <v>9</v>
      </c>
      <c r="L24" s="168">
        <f t="shared" si="3"/>
        <v>1.6853932584269662</v>
      </c>
    </row>
    <row r="25" spans="1:12" ht="10" customHeight="1">
      <c r="A25" s="9"/>
      <c r="B25" s="123" t="str">
        <f t="shared" si="0"/>
        <v/>
      </c>
      <c r="C25" s="61" t="str">
        <f t="shared" si="4"/>
        <v/>
      </c>
      <c r="D25" s="71"/>
      <c r="E25" s="123"/>
      <c r="F25" s="61" t="str">
        <f t="shared" si="1"/>
        <v/>
      </c>
      <c r="G25" s="85"/>
      <c r="H25" s="123"/>
      <c r="I25" s="61" t="str">
        <f t="shared" si="2"/>
        <v/>
      </c>
      <c r="J25" s="85"/>
      <c r="K25" s="123"/>
      <c r="L25" s="168" t="str">
        <f t="shared" si="3"/>
        <v/>
      </c>
    </row>
    <row r="26" spans="1:12" s="169" customFormat="1" ht="13">
      <c r="A26" s="14" t="s">
        <v>111</v>
      </c>
      <c r="B26" s="123">
        <f t="shared" si="0"/>
        <v>1033</v>
      </c>
      <c r="C26" s="61">
        <f t="shared" si="4"/>
        <v>4.4319546936674099</v>
      </c>
      <c r="D26" s="71"/>
      <c r="E26" s="123">
        <f>E27</f>
        <v>1023</v>
      </c>
      <c r="F26" s="61">
        <f t="shared" si="1"/>
        <v>99.03194578896418</v>
      </c>
      <c r="G26" s="85"/>
      <c r="H26" s="123">
        <f>H27</f>
        <v>3</v>
      </c>
      <c r="I26" s="61">
        <f t="shared" si="2"/>
        <v>0.29041626331074544</v>
      </c>
      <c r="J26" s="85"/>
      <c r="K26" s="123">
        <f>K27</f>
        <v>7</v>
      </c>
      <c r="L26" s="168">
        <f t="shared" si="3"/>
        <v>0.67763794772507258</v>
      </c>
    </row>
    <row r="27" spans="1:12" s="170" customFormat="1">
      <c r="A27" s="9" t="s">
        <v>112</v>
      </c>
      <c r="B27" s="123">
        <f t="shared" si="0"/>
        <v>1033</v>
      </c>
      <c r="C27" s="61">
        <f t="shared" si="4"/>
        <v>4.4319546936674099</v>
      </c>
      <c r="D27" s="71"/>
      <c r="E27" s="123">
        <f>SUM(E28:E32)</f>
        <v>1023</v>
      </c>
      <c r="F27" s="61">
        <f t="shared" si="1"/>
        <v>99.03194578896418</v>
      </c>
      <c r="G27" s="85"/>
      <c r="H27" s="123">
        <f>SUM(H28:H32)</f>
        <v>3</v>
      </c>
      <c r="I27" s="61">
        <f t="shared" si="2"/>
        <v>0.29041626331074544</v>
      </c>
      <c r="J27" s="85"/>
      <c r="K27" s="123">
        <f>SUM(K28:K32)</f>
        <v>7</v>
      </c>
      <c r="L27" s="168">
        <f t="shared" si="3"/>
        <v>0.67763794772507258</v>
      </c>
    </row>
    <row r="28" spans="1:12" s="172" customFormat="1">
      <c r="A28" s="9" t="s">
        <v>113</v>
      </c>
      <c r="B28" s="123">
        <f t="shared" si="0"/>
        <v>139</v>
      </c>
      <c r="C28" s="61">
        <f t="shared" si="4"/>
        <v>0.59636176420113274</v>
      </c>
      <c r="D28" s="71"/>
      <c r="E28" s="49">
        <v>139</v>
      </c>
      <c r="F28" s="61">
        <f t="shared" si="1"/>
        <v>100</v>
      </c>
      <c r="G28" s="171"/>
      <c r="H28" s="49">
        <v>0</v>
      </c>
      <c r="I28" s="61">
        <f t="shared" si="2"/>
        <v>0</v>
      </c>
      <c r="J28" s="171"/>
      <c r="K28" s="49">
        <v>0</v>
      </c>
      <c r="L28" s="168">
        <f t="shared" si="3"/>
        <v>0</v>
      </c>
    </row>
    <row r="29" spans="1:12" s="172" customFormat="1">
      <c r="A29" s="9" t="s">
        <v>114</v>
      </c>
      <c r="B29" s="123">
        <f t="shared" si="0"/>
        <v>258</v>
      </c>
      <c r="C29" s="61">
        <f t="shared" si="4"/>
        <v>1.1069160803157714</v>
      </c>
      <c r="D29" s="71"/>
      <c r="E29" s="49">
        <v>254</v>
      </c>
      <c r="F29" s="61">
        <f t="shared" si="1"/>
        <v>98.449612403100772</v>
      </c>
      <c r="G29" s="171"/>
      <c r="H29" s="49">
        <v>2</v>
      </c>
      <c r="I29" s="61">
        <f t="shared" si="2"/>
        <v>0.77519379844961245</v>
      </c>
      <c r="J29" s="171"/>
      <c r="K29" s="49">
        <v>2</v>
      </c>
      <c r="L29" s="168">
        <f t="shared" si="3"/>
        <v>0.77519379844961245</v>
      </c>
    </row>
    <row r="30" spans="1:12" s="172" customFormat="1">
      <c r="A30" s="9" t="s">
        <v>115</v>
      </c>
      <c r="B30" s="123">
        <f t="shared" si="0"/>
        <v>175</v>
      </c>
      <c r="C30" s="61">
        <f t="shared" si="4"/>
        <v>0.75081517075682169</v>
      </c>
      <c r="D30" s="71"/>
      <c r="E30" s="49">
        <v>175</v>
      </c>
      <c r="F30" s="61">
        <f t="shared" si="1"/>
        <v>100</v>
      </c>
      <c r="G30" s="171"/>
      <c r="H30" s="49">
        <v>0</v>
      </c>
      <c r="I30" s="61">
        <f t="shared" si="2"/>
        <v>0</v>
      </c>
      <c r="J30" s="171"/>
      <c r="K30" s="49">
        <v>0</v>
      </c>
      <c r="L30" s="168">
        <f t="shared" si="3"/>
        <v>0</v>
      </c>
    </row>
    <row r="31" spans="1:12" s="172" customFormat="1">
      <c r="A31" s="9" t="s">
        <v>116</v>
      </c>
      <c r="B31" s="123">
        <f t="shared" si="0"/>
        <v>268</v>
      </c>
      <c r="C31" s="61">
        <f t="shared" si="4"/>
        <v>1.1498198043590182</v>
      </c>
      <c r="D31" s="71"/>
      <c r="E31" s="49">
        <v>263</v>
      </c>
      <c r="F31" s="61">
        <f t="shared" si="1"/>
        <v>98.134328358208961</v>
      </c>
      <c r="G31" s="171"/>
      <c r="H31" s="49">
        <v>1</v>
      </c>
      <c r="I31" s="61">
        <f t="shared" si="2"/>
        <v>0.37313432835820892</v>
      </c>
      <c r="J31" s="171"/>
      <c r="K31" s="49">
        <v>4</v>
      </c>
      <c r="L31" s="168">
        <f t="shared" si="3"/>
        <v>1.4925373134328357</v>
      </c>
    </row>
    <row r="32" spans="1:12" s="172" customFormat="1">
      <c r="A32" s="9" t="s">
        <v>117</v>
      </c>
      <c r="B32" s="123">
        <f t="shared" si="0"/>
        <v>193</v>
      </c>
      <c r="C32" s="61">
        <f t="shared" si="4"/>
        <v>0.82804187403466623</v>
      </c>
      <c r="D32" s="71"/>
      <c r="E32" s="49">
        <v>192</v>
      </c>
      <c r="F32" s="61">
        <f t="shared" si="1"/>
        <v>99.481865284974091</v>
      </c>
      <c r="G32" s="171"/>
      <c r="H32" s="49">
        <v>0</v>
      </c>
      <c r="I32" s="61">
        <f t="shared" si="2"/>
        <v>0</v>
      </c>
      <c r="J32" s="171"/>
      <c r="K32" s="49">
        <v>1</v>
      </c>
      <c r="L32" s="168">
        <f t="shared" si="3"/>
        <v>0.5181347150259068</v>
      </c>
    </row>
    <row r="33" spans="1:12" ht="10" customHeight="1">
      <c r="A33" s="9"/>
      <c r="B33" s="123" t="str">
        <f t="shared" si="0"/>
        <v/>
      </c>
      <c r="C33" s="61" t="str">
        <f t="shared" si="4"/>
        <v/>
      </c>
      <c r="D33" s="71"/>
      <c r="E33" s="123"/>
      <c r="F33" s="61" t="str">
        <f t="shared" si="1"/>
        <v/>
      </c>
      <c r="G33" s="85"/>
      <c r="H33" s="123"/>
      <c r="I33" s="61" t="str">
        <f t="shared" si="2"/>
        <v/>
      </c>
      <c r="J33" s="85"/>
      <c r="K33" s="123"/>
      <c r="L33" s="168" t="str">
        <f t="shared" si="3"/>
        <v/>
      </c>
    </row>
    <row r="34" spans="1:12" s="169" customFormat="1" ht="13">
      <c r="A34" s="14" t="s">
        <v>118</v>
      </c>
      <c r="B34" s="123">
        <f t="shared" si="0"/>
        <v>6692</v>
      </c>
      <c r="C34" s="61">
        <f t="shared" si="4"/>
        <v>28.711172129740863</v>
      </c>
      <c r="D34" s="71"/>
      <c r="E34" s="123">
        <f>E35+E41+E51+E53</f>
        <v>6580</v>
      </c>
      <c r="F34" s="61">
        <f t="shared" si="1"/>
        <v>98.326359832635973</v>
      </c>
      <c r="G34" s="85"/>
      <c r="H34" s="123">
        <f>H35+H41+H51+H53</f>
        <v>52</v>
      </c>
      <c r="I34" s="61">
        <f t="shared" si="2"/>
        <v>0.77704722056186493</v>
      </c>
      <c r="J34" s="85"/>
      <c r="K34" s="123">
        <f>K35+K41+K51+K53</f>
        <v>60</v>
      </c>
      <c r="L34" s="168">
        <f t="shared" si="3"/>
        <v>0.89659294680215185</v>
      </c>
    </row>
    <row r="35" spans="1:12" s="170" customFormat="1">
      <c r="A35" s="9" t="s">
        <v>244</v>
      </c>
      <c r="B35" s="123">
        <f t="shared" si="0"/>
        <v>2303</v>
      </c>
      <c r="C35" s="61">
        <f t="shared" si="4"/>
        <v>9.8807276471597731</v>
      </c>
      <c r="D35" s="71"/>
      <c r="E35" s="123">
        <f>SUM(E36:E39)</f>
        <v>2257</v>
      </c>
      <c r="F35" s="61">
        <f t="shared" si="1"/>
        <v>98.002605297438123</v>
      </c>
      <c r="G35" s="85"/>
      <c r="H35" s="123">
        <f>SUM(H36:H39)</f>
        <v>19</v>
      </c>
      <c r="I35" s="61">
        <f t="shared" si="2"/>
        <v>0.82501085540599217</v>
      </c>
      <c r="J35" s="85"/>
      <c r="K35" s="123">
        <f>SUM(K36:K39)</f>
        <v>27</v>
      </c>
      <c r="L35" s="168">
        <f t="shared" si="3"/>
        <v>1.1723838471558836</v>
      </c>
    </row>
    <row r="36" spans="1:12" s="172" customFormat="1">
      <c r="A36" s="9" t="s">
        <v>120</v>
      </c>
      <c r="B36" s="123">
        <f t="shared" si="0"/>
        <v>1212</v>
      </c>
      <c r="C36" s="61">
        <f t="shared" si="4"/>
        <v>5.1999313540415306</v>
      </c>
      <c r="D36" s="71"/>
      <c r="E36" s="49">
        <v>1182</v>
      </c>
      <c r="F36" s="61">
        <f t="shared" si="1"/>
        <v>97.524752475247524</v>
      </c>
      <c r="G36" s="171"/>
      <c r="H36" s="49">
        <v>10</v>
      </c>
      <c r="I36" s="61">
        <f t="shared" si="2"/>
        <v>0.82508250825082496</v>
      </c>
      <c r="J36" s="171"/>
      <c r="K36" s="49">
        <v>20</v>
      </c>
      <c r="L36" s="168">
        <f t="shared" si="3"/>
        <v>1.6501650165016499</v>
      </c>
    </row>
    <row r="37" spans="1:12" s="172" customFormat="1">
      <c r="A37" s="9" t="s">
        <v>121</v>
      </c>
      <c r="B37" s="123">
        <f t="shared" si="0"/>
        <v>663</v>
      </c>
      <c r="C37" s="61">
        <f t="shared" si="4"/>
        <v>2.8445169040672731</v>
      </c>
      <c r="D37" s="71"/>
      <c r="E37" s="49">
        <v>654</v>
      </c>
      <c r="F37" s="61">
        <f t="shared" si="1"/>
        <v>98.642533936651589</v>
      </c>
      <c r="G37" s="171"/>
      <c r="H37" s="49">
        <v>5</v>
      </c>
      <c r="I37" s="61">
        <f t="shared" si="2"/>
        <v>0.75414781297134237</v>
      </c>
      <c r="J37" s="171"/>
      <c r="K37" s="49">
        <v>4</v>
      </c>
      <c r="L37" s="168">
        <f t="shared" si="3"/>
        <v>0.60331825037707398</v>
      </c>
    </row>
    <row r="38" spans="1:12" s="172" customFormat="1">
      <c r="A38" s="9" t="s">
        <v>122</v>
      </c>
      <c r="B38" s="123">
        <f t="shared" si="0"/>
        <v>184</v>
      </c>
      <c r="C38" s="61">
        <f t="shared" si="4"/>
        <v>0.78942852239574401</v>
      </c>
      <c r="D38" s="71"/>
      <c r="E38" s="49">
        <v>181</v>
      </c>
      <c r="F38" s="61">
        <f t="shared" si="1"/>
        <v>98.369565217391312</v>
      </c>
      <c r="G38" s="171"/>
      <c r="H38" s="49">
        <v>1</v>
      </c>
      <c r="I38" s="61">
        <f t="shared" si="2"/>
        <v>0.54347826086956519</v>
      </c>
      <c r="J38" s="171"/>
      <c r="K38" s="49">
        <v>2</v>
      </c>
      <c r="L38" s="168">
        <f t="shared" si="3"/>
        <v>1.0869565217391304</v>
      </c>
    </row>
    <row r="39" spans="1:12" s="172" customFormat="1">
      <c r="A39" s="9" t="s">
        <v>123</v>
      </c>
      <c r="B39" s="123">
        <f t="shared" si="0"/>
        <v>244</v>
      </c>
      <c r="C39" s="61">
        <f t="shared" si="4"/>
        <v>1.0468508666552256</v>
      </c>
      <c r="D39" s="71"/>
      <c r="E39" s="49">
        <v>240</v>
      </c>
      <c r="F39" s="61">
        <f t="shared" si="1"/>
        <v>98.360655737704917</v>
      </c>
      <c r="G39" s="171"/>
      <c r="H39" s="49">
        <v>3</v>
      </c>
      <c r="I39" s="61">
        <f t="shared" si="2"/>
        <v>1.2295081967213115</v>
      </c>
      <c r="J39" s="171"/>
      <c r="K39" s="49">
        <v>1</v>
      </c>
      <c r="L39" s="168">
        <f t="shared" si="3"/>
        <v>0.4098360655737705</v>
      </c>
    </row>
    <row r="40" spans="1:12" ht="10" customHeight="1">
      <c r="A40" s="9"/>
      <c r="B40" s="123" t="str">
        <f t="shared" si="0"/>
        <v/>
      </c>
      <c r="C40" s="61" t="str">
        <f t="shared" si="4"/>
        <v/>
      </c>
      <c r="D40" s="71"/>
      <c r="E40" s="123"/>
      <c r="F40" s="61" t="str">
        <f t="shared" si="1"/>
        <v/>
      </c>
      <c r="G40" s="85"/>
      <c r="H40" s="123"/>
      <c r="I40" s="61" t="str">
        <f t="shared" si="2"/>
        <v/>
      </c>
      <c r="J40" s="85"/>
      <c r="K40" s="123">
        <v>0</v>
      </c>
      <c r="L40" s="168" t="str">
        <f t="shared" si="3"/>
        <v/>
      </c>
    </row>
    <row r="41" spans="1:12" s="170" customFormat="1">
      <c r="A41" s="9" t="s">
        <v>124</v>
      </c>
      <c r="B41" s="123">
        <f t="shared" si="0"/>
        <v>1945</v>
      </c>
      <c r="C41" s="61">
        <f t="shared" si="4"/>
        <v>8.3447743264115335</v>
      </c>
      <c r="D41" s="71"/>
      <c r="E41" s="123">
        <f>SUM(E42:E49)</f>
        <v>1910</v>
      </c>
      <c r="F41" s="61">
        <f t="shared" si="1"/>
        <v>98.200514138817482</v>
      </c>
      <c r="G41" s="85"/>
      <c r="H41" s="123">
        <f>SUM(H42:H49)</f>
        <v>19</v>
      </c>
      <c r="I41" s="61">
        <f t="shared" si="2"/>
        <v>0.9768637532133676</v>
      </c>
      <c r="J41" s="85"/>
      <c r="K41" s="123">
        <f>SUM(K42:K49)</f>
        <v>16</v>
      </c>
      <c r="L41" s="168">
        <f t="shared" si="3"/>
        <v>0.82262210796915158</v>
      </c>
    </row>
    <row r="42" spans="1:12" s="172" customFormat="1">
      <c r="A42" s="9" t="s">
        <v>126</v>
      </c>
      <c r="B42" s="123">
        <f t="shared" si="0"/>
        <v>202</v>
      </c>
      <c r="C42" s="61">
        <f t="shared" si="4"/>
        <v>0.86665522567358855</v>
      </c>
      <c r="D42" s="71"/>
      <c r="E42" s="49">
        <v>199</v>
      </c>
      <c r="F42" s="61">
        <f t="shared" si="1"/>
        <v>98.514851485148512</v>
      </c>
      <c r="G42" s="171"/>
      <c r="H42" s="49">
        <v>2</v>
      </c>
      <c r="I42" s="61">
        <f t="shared" si="2"/>
        <v>0.99009900990099009</v>
      </c>
      <c r="J42" s="171"/>
      <c r="K42" s="49">
        <v>1</v>
      </c>
      <c r="L42" s="168">
        <f t="shared" si="3"/>
        <v>0.49504950495049505</v>
      </c>
    </row>
    <row r="43" spans="1:12" s="172" customFormat="1">
      <c r="A43" s="9" t="s">
        <v>125</v>
      </c>
      <c r="B43" s="123">
        <f t="shared" si="0"/>
        <v>229</v>
      </c>
      <c r="C43" s="61">
        <f t="shared" si="4"/>
        <v>0.98249528059035518</v>
      </c>
      <c r="D43" s="71"/>
      <c r="E43" s="49">
        <v>225</v>
      </c>
      <c r="F43" s="61">
        <f t="shared" si="1"/>
        <v>98.253275109170303</v>
      </c>
      <c r="G43" s="171"/>
      <c r="H43" s="49">
        <v>4</v>
      </c>
      <c r="I43" s="61">
        <f t="shared" si="2"/>
        <v>1.7467248908296942</v>
      </c>
      <c r="J43" s="171"/>
      <c r="K43" s="49">
        <v>0</v>
      </c>
      <c r="L43" s="168">
        <f t="shared" si="3"/>
        <v>0</v>
      </c>
    </row>
    <row r="44" spans="1:12" s="172" customFormat="1">
      <c r="A44" s="9" t="s">
        <v>127</v>
      </c>
      <c r="B44" s="123">
        <f t="shared" si="0"/>
        <v>116</v>
      </c>
      <c r="C44" s="61">
        <f t="shared" si="4"/>
        <v>0.49768319890166463</v>
      </c>
      <c r="D44" s="71"/>
      <c r="E44" s="49">
        <v>113</v>
      </c>
      <c r="F44" s="61">
        <f t="shared" si="1"/>
        <v>97.41379310344827</v>
      </c>
      <c r="G44" s="171"/>
      <c r="H44" s="49">
        <v>0</v>
      </c>
      <c r="I44" s="61">
        <f t="shared" si="2"/>
        <v>0</v>
      </c>
      <c r="J44" s="171"/>
      <c r="K44" s="49">
        <v>3</v>
      </c>
      <c r="L44" s="168">
        <f t="shared" si="3"/>
        <v>2.5862068965517242</v>
      </c>
    </row>
    <row r="45" spans="1:12" s="172" customFormat="1">
      <c r="A45" s="9" t="s">
        <v>128</v>
      </c>
      <c r="B45" s="123">
        <f t="shared" si="0"/>
        <v>298</v>
      </c>
      <c r="C45" s="61">
        <f t="shared" si="4"/>
        <v>1.2785309764887591</v>
      </c>
      <c r="D45" s="71"/>
      <c r="E45" s="49">
        <v>286</v>
      </c>
      <c r="F45" s="61">
        <f t="shared" si="1"/>
        <v>95.973154362416096</v>
      </c>
      <c r="G45" s="171"/>
      <c r="H45" s="49">
        <v>7</v>
      </c>
      <c r="I45" s="61">
        <f t="shared" si="2"/>
        <v>2.348993288590604</v>
      </c>
      <c r="J45" s="171"/>
      <c r="K45" s="49">
        <v>5</v>
      </c>
      <c r="L45" s="168">
        <f t="shared" si="3"/>
        <v>1.6778523489932886</v>
      </c>
    </row>
    <row r="46" spans="1:12" s="172" customFormat="1">
      <c r="A46" s="9" t="s">
        <v>270</v>
      </c>
      <c r="B46" s="123">
        <f t="shared" si="0"/>
        <v>226</v>
      </c>
      <c r="C46" s="61">
        <f t="shared" si="4"/>
        <v>0.96962416337738111</v>
      </c>
      <c r="D46" s="71"/>
      <c r="E46" s="49">
        <v>222</v>
      </c>
      <c r="F46" s="61">
        <f t="shared" si="1"/>
        <v>98.230088495575217</v>
      </c>
      <c r="G46" s="171"/>
      <c r="H46" s="49">
        <v>2</v>
      </c>
      <c r="I46" s="61">
        <f t="shared" si="2"/>
        <v>0.88495575221238942</v>
      </c>
      <c r="J46" s="171"/>
      <c r="K46" s="49">
        <v>2</v>
      </c>
      <c r="L46" s="168">
        <f t="shared" si="3"/>
        <v>0.88495575221238942</v>
      </c>
    </row>
    <row r="47" spans="1:12" s="172" customFormat="1">
      <c r="A47" s="9" t="s">
        <v>130</v>
      </c>
      <c r="B47" s="123">
        <f t="shared" si="0"/>
        <v>411</v>
      </c>
      <c r="C47" s="61">
        <f t="shared" si="4"/>
        <v>1.7633430581774499</v>
      </c>
      <c r="D47" s="71"/>
      <c r="E47" s="49">
        <v>409</v>
      </c>
      <c r="F47" s="61">
        <f t="shared" si="1"/>
        <v>99.513381995133827</v>
      </c>
      <c r="G47" s="171"/>
      <c r="H47" s="49">
        <v>1</v>
      </c>
      <c r="I47" s="61">
        <f t="shared" si="2"/>
        <v>0.24330900243309003</v>
      </c>
      <c r="J47" s="171"/>
      <c r="K47" s="49">
        <v>1</v>
      </c>
      <c r="L47" s="168">
        <f t="shared" si="3"/>
        <v>0.24330900243309003</v>
      </c>
    </row>
    <row r="48" spans="1:12" s="172" customFormat="1">
      <c r="A48" s="9" t="s">
        <v>131</v>
      </c>
      <c r="B48" s="123">
        <f t="shared" si="0"/>
        <v>164</v>
      </c>
      <c r="C48" s="61">
        <f t="shared" si="4"/>
        <v>0.70362107430925003</v>
      </c>
      <c r="D48" s="71"/>
      <c r="E48" s="49">
        <v>163</v>
      </c>
      <c r="F48" s="61">
        <f t="shared" si="1"/>
        <v>99.390243902439025</v>
      </c>
      <c r="G48" s="171"/>
      <c r="H48" s="49">
        <v>0</v>
      </c>
      <c r="I48" s="61">
        <f t="shared" si="2"/>
        <v>0</v>
      </c>
      <c r="J48" s="171"/>
      <c r="K48" s="49">
        <v>1</v>
      </c>
      <c r="L48" s="168">
        <f t="shared" si="3"/>
        <v>0.6097560975609756</v>
      </c>
    </row>
    <row r="49" spans="1:12" s="172" customFormat="1">
      <c r="A49" s="9" t="s">
        <v>132</v>
      </c>
      <c r="B49" s="123">
        <f t="shared" si="0"/>
        <v>299</v>
      </c>
      <c r="C49" s="61">
        <f t="shared" si="4"/>
        <v>1.282821348893084</v>
      </c>
      <c r="D49" s="71"/>
      <c r="E49" s="49">
        <v>293</v>
      </c>
      <c r="F49" s="61">
        <f t="shared" si="1"/>
        <v>97.993311036789294</v>
      </c>
      <c r="G49" s="171"/>
      <c r="H49" s="49">
        <v>3</v>
      </c>
      <c r="I49" s="61">
        <f t="shared" si="2"/>
        <v>1.0033444816053512</v>
      </c>
      <c r="J49" s="171"/>
      <c r="K49" s="49">
        <v>3</v>
      </c>
      <c r="L49" s="168">
        <f t="shared" si="3"/>
        <v>1.0033444816053512</v>
      </c>
    </row>
    <row r="50" spans="1:12" ht="10" customHeight="1">
      <c r="A50" s="9"/>
      <c r="B50" s="123" t="str">
        <f t="shared" si="0"/>
        <v/>
      </c>
      <c r="C50" s="61" t="str">
        <f t="shared" si="4"/>
        <v/>
      </c>
      <c r="D50" s="71"/>
      <c r="E50" s="128"/>
      <c r="F50" s="61" t="str">
        <f t="shared" si="1"/>
        <v/>
      </c>
      <c r="G50" s="128"/>
      <c r="H50" s="128"/>
      <c r="I50" s="61" t="str">
        <f t="shared" si="2"/>
        <v/>
      </c>
      <c r="J50" s="128"/>
      <c r="K50" s="128"/>
      <c r="L50" s="168" t="str">
        <f t="shared" si="3"/>
        <v/>
      </c>
    </row>
    <row r="51" spans="1:12">
      <c r="A51" s="9" t="s">
        <v>133</v>
      </c>
      <c r="B51" s="123">
        <f t="shared" si="0"/>
        <v>439</v>
      </c>
      <c r="C51" s="61">
        <f t="shared" si="4"/>
        <v>1.8834734854985411</v>
      </c>
      <c r="D51" s="71"/>
      <c r="E51" s="49">
        <v>431</v>
      </c>
      <c r="F51" s="61">
        <f t="shared" si="1"/>
        <v>98.177676537585427</v>
      </c>
      <c r="G51" s="171"/>
      <c r="H51" s="49">
        <v>3</v>
      </c>
      <c r="I51" s="61">
        <f t="shared" si="2"/>
        <v>0.68337129840546695</v>
      </c>
      <c r="J51" s="171"/>
      <c r="K51" s="49">
        <v>5</v>
      </c>
      <c r="L51" s="168">
        <f t="shared" si="3"/>
        <v>1.1389521640091116</v>
      </c>
    </row>
    <row r="52" spans="1:12" ht="10" customHeight="1">
      <c r="A52" s="9"/>
      <c r="B52" s="123" t="str">
        <f t="shared" si="0"/>
        <v/>
      </c>
      <c r="C52" s="61" t="str">
        <f t="shared" si="4"/>
        <v/>
      </c>
      <c r="D52" s="71"/>
      <c r="E52" s="123"/>
      <c r="F52" s="61" t="str">
        <f t="shared" si="1"/>
        <v/>
      </c>
      <c r="G52" s="85"/>
      <c r="H52" s="123"/>
      <c r="I52" s="61" t="str">
        <f t="shared" si="2"/>
        <v/>
      </c>
      <c r="J52" s="85"/>
      <c r="K52" s="123"/>
      <c r="L52" s="168" t="str">
        <f t="shared" si="3"/>
        <v/>
      </c>
    </row>
    <row r="53" spans="1:12" s="170" customFormat="1">
      <c r="A53" s="9" t="s">
        <v>134</v>
      </c>
      <c r="B53" s="123">
        <f t="shared" si="0"/>
        <v>2005</v>
      </c>
      <c r="C53" s="61">
        <f t="shared" si="4"/>
        <v>8.6021966706710131</v>
      </c>
      <c r="D53" s="71"/>
      <c r="E53" s="123">
        <f>SUM(E54:E58)</f>
        <v>1982</v>
      </c>
      <c r="F53" s="61">
        <f t="shared" si="1"/>
        <v>98.852867830423946</v>
      </c>
      <c r="G53" s="85"/>
      <c r="H53" s="123">
        <f>SUM(H54:H58)</f>
        <v>11</v>
      </c>
      <c r="I53" s="61">
        <f t="shared" si="2"/>
        <v>0.54862842892768082</v>
      </c>
      <c r="J53" s="85"/>
      <c r="K53" s="123">
        <f>SUM(K54:K58)</f>
        <v>12</v>
      </c>
      <c r="L53" s="168">
        <f t="shared" si="3"/>
        <v>0.59850374064837908</v>
      </c>
    </row>
    <row r="54" spans="1:12" s="172" customFormat="1">
      <c r="A54" s="9" t="s">
        <v>135</v>
      </c>
      <c r="B54" s="123">
        <f t="shared" si="0"/>
        <v>61</v>
      </c>
      <c r="C54" s="61">
        <f t="shared" si="4"/>
        <v>0.26171271666380641</v>
      </c>
      <c r="D54" s="71"/>
      <c r="E54" s="49">
        <v>61</v>
      </c>
      <c r="F54" s="61">
        <f t="shared" si="1"/>
        <v>100</v>
      </c>
      <c r="G54" s="171"/>
      <c r="H54" s="49">
        <v>0</v>
      </c>
      <c r="I54" s="61">
        <f t="shared" si="2"/>
        <v>0</v>
      </c>
      <c r="J54" s="171"/>
      <c r="K54" s="49">
        <v>0</v>
      </c>
      <c r="L54" s="168">
        <f t="shared" si="3"/>
        <v>0</v>
      </c>
    </row>
    <row r="55" spans="1:12" s="172" customFormat="1">
      <c r="A55" s="9" t="s">
        <v>136</v>
      </c>
      <c r="B55" s="123">
        <f t="shared" si="0"/>
        <v>1228</v>
      </c>
      <c r="C55" s="61">
        <f t="shared" si="4"/>
        <v>5.2685773125107254</v>
      </c>
      <c r="D55" s="71"/>
      <c r="E55" s="49">
        <v>1213</v>
      </c>
      <c r="F55" s="61">
        <f t="shared" si="1"/>
        <v>98.7785016286645</v>
      </c>
      <c r="G55" s="171"/>
      <c r="H55" s="49">
        <v>7</v>
      </c>
      <c r="I55" s="61">
        <f t="shared" si="2"/>
        <v>0.57003257328990231</v>
      </c>
      <c r="J55" s="171"/>
      <c r="K55" s="49">
        <v>8</v>
      </c>
      <c r="L55" s="168">
        <f t="shared" si="3"/>
        <v>0.65146579804560267</v>
      </c>
    </row>
    <row r="56" spans="1:12" s="172" customFormat="1">
      <c r="A56" s="9" t="s">
        <v>137</v>
      </c>
      <c r="B56" s="123">
        <f t="shared" si="0"/>
        <v>231</v>
      </c>
      <c r="C56" s="61">
        <f t="shared" si="4"/>
        <v>0.99107602539900475</v>
      </c>
      <c r="D56" s="71"/>
      <c r="E56" s="49">
        <v>229</v>
      </c>
      <c r="F56" s="61">
        <f t="shared" si="1"/>
        <v>99.134199134199136</v>
      </c>
      <c r="G56" s="171"/>
      <c r="H56" s="49">
        <v>1</v>
      </c>
      <c r="I56" s="61">
        <f t="shared" si="2"/>
        <v>0.4329004329004329</v>
      </c>
      <c r="J56" s="171"/>
      <c r="K56" s="49">
        <v>1</v>
      </c>
      <c r="L56" s="168">
        <f t="shared" si="3"/>
        <v>0.4329004329004329</v>
      </c>
    </row>
    <row r="57" spans="1:12" s="172" customFormat="1">
      <c r="A57" s="9" t="s">
        <v>138</v>
      </c>
      <c r="B57" s="123">
        <f t="shared" si="0"/>
        <v>331</v>
      </c>
      <c r="C57" s="61">
        <f t="shared" si="4"/>
        <v>1.4201132658314741</v>
      </c>
      <c r="D57" s="71"/>
      <c r="E57" s="49">
        <v>330</v>
      </c>
      <c r="F57" s="61">
        <f t="shared" si="1"/>
        <v>99.697885196374628</v>
      </c>
      <c r="G57" s="171"/>
      <c r="H57" s="49">
        <v>1</v>
      </c>
      <c r="I57" s="61">
        <f t="shared" si="2"/>
        <v>0.30211480362537763</v>
      </c>
      <c r="J57" s="171"/>
      <c r="K57" s="49">
        <v>0</v>
      </c>
      <c r="L57" s="168">
        <f t="shared" si="3"/>
        <v>0</v>
      </c>
    </row>
    <row r="58" spans="1:12" s="172" customFormat="1">
      <c r="A58" s="9" t="s">
        <v>139</v>
      </c>
      <c r="B58" s="123">
        <f t="shared" si="0"/>
        <v>154</v>
      </c>
      <c r="C58" s="61">
        <f t="shared" si="4"/>
        <v>0.66071735026600309</v>
      </c>
      <c r="D58" s="71"/>
      <c r="E58" s="49">
        <v>149</v>
      </c>
      <c r="F58" s="61">
        <f t="shared" si="1"/>
        <v>96.753246753246756</v>
      </c>
      <c r="G58" s="171"/>
      <c r="H58" s="49">
        <v>2</v>
      </c>
      <c r="I58" s="61">
        <f t="shared" si="2"/>
        <v>1.2987012987012987</v>
      </c>
      <c r="J58" s="171"/>
      <c r="K58" s="49">
        <v>3</v>
      </c>
      <c r="L58" s="168">
        <f t="shared" si="3"/>
        <v>1.948051948051948</v>
      </c>
    </row>
    <row r="59" spans="1:12" ht="10" customHeight="1">
      <c r="A59" s="9"/>
      <c r="B59" s="123" t="str">
        <f t="shared" si="0"/>
        <v/>
      </c>
      <c r="C59" s="61" t="str">
        <f t="shared" si="4"/>
        <v/>
      </c>
      <c r="D59" s="71"/>
      <c r="E59" s="123"/>
      <c r="F59" s="61" t="str">
        <f t="shared" si="1"/>
        <v/>
      </c>
      <c r="G59" s="85"/>
      <c r="H59" s="123"/>
      <c r="I59" s="61" t="str">
        <f t="shared" si="2"/>
        <v/>
      </c>
      <c r="J59" s="85"/>
      <c r="K59" s="123"/>
      <c r="L59" s="168" t="str">
        <f t="shared" si="3"/>
        <v/>
      </c>
    </row>
    <row r="60" spans="1:12" s="169" customFormat="1" ht="13">
      <c r="A60" s="14" t="s">
        <v>140</v>
      </c>
      <c r="B60" s="123">
        <f t="shared" si="0"/>
        <v>1844</v>
      </c>
      <c r="C60" s="61">
        <f t="shared" si="4"/>
        <v>7.9114467135747377</v>
      </c>
      <c r="D60" s="71"/>
      <c r="E60" s="123">
        <f>E61+E63+E70+E72</f>
        <v>1826</v>
      </c>
      <c r="F60" s="61">
        <f t="shared" si="1"/>
        <v>99.02386117136659</v>
      </c>
      <c r="G60" s="85"/>
      <c r="H60" s="123">
        <f>H61+H63+H70+H72</f>
        <v>6</v>
      </c>
      <c r="I60" s="61">
        <f t="shared" si="2"/>
        <v>0.32537960954446854</v>
      </c>
      <c r="J60" s="85"/>
      <c r="K60" s="123">
        <f>K61+K63+K70+K72</f>
        <v>12</v>
      </c>
      <c r="L60" s="168">
        <f t="shared" si="3"/>
        <v>0.65075921908893708</v>
      </c>
    </row>
    <row r="61" spans="1:12" s="170" customFormat="1">
      <c r="A61" s="9" t="s">
        <v>141</v>
      </c>
      <c r="B61" s="123">
        <f t="shared" si="0"/>
        <v>252</v>
      </c>
      <c r="C61" s="61">
        <f t="shared" si="4"/>
        <v>1.0811738458898232</v>
      </c>
      <c r="D61" s="71"/>
      <c r="E61" s="51">
        <v>250</v>
      </c>
      <c r="F61" s="61">
        <f t="shared" si="1"/>
        <v>99.206349206349216</v>
      </c>
      <c r="G61" s="173"/>
      <c r="H61" s="51">
        <v>1</v>
      </c>
      <c r="I61" s="61">
        <f t="shared" si="2"/>
        <v>0.3968253968253968</v>
      </c>
      <c r="J61" s="173"/>
      <c r="K61" s="51">
        <v>1</v>
      </c>
      <c r="L61" s="168">
        <f t="shared" si="3"/>
        <v>0.3968253968253968</v>
      </c>
    </row>
    <row r="62" spans="1:12" ht="10" customHeight="1">
      <c r="B62" s="123" t="str">
        <f t="shared" si="0"/>
        <v/>
      </c>
      <c r="C62" s="61" t="str">
        <f t="shared" si="4"/>
        <v/>
      </c>
      <c r="D62" s="71"/>
      <c r="E62" s="123"/>
      <c r="F62" s="61" t="str">
        <f t="shared" si="1"/>
        <v/>
      </c>
      <c r="G62" s="85"/>
      <c r="H62" s="123"/>
      <c r="I62" s="61" t="str">
        <f t="shared" si="2"/>
        <v/>
      </c>
      <c r="J62" s="85"/>
      <c r="K62" s="123"/>
      <c r="L62" s="168" t="str">
        <f t="shared" si="3"/>
        <v/>
      </c>
    </row>
    <row r="63" spans="1:12" s="170" customFormat="1">
      <c r="A63" s="9" t="s">
        <v>142</v>
      </c>
      <c r="B63" s="123">
        <f t="shared" si="0"/>
        <v>1154</v>
      </c>
      <c r="C63" s="61">
        <f t="shared" si="4"/>
        <v>4.9510897545906989</v>
      </c>
      <c r="D63" s="71"/>
      <c r="E63" s="123">
        <f>SUM(E64:E68)</f>
        <v>1142</v>
      </c>
      <c r="F63" s="61">
        <f t="shared" si="1"/>
        <v>98.960138648180234</v>
      </c>
      <c r="G63" s="85"/>
      <c r="H63" s="123">
        <f>SUM(H64:H68)</f>
        <v>2</v>
      </c>
      <c r="I63" s="61">
        <f t="shared" si="2"/>
        <v>0.17331022530329288</v>
      </c>
      <c r="J63" s="85"/>
      <c r="K63" s="123">
        <f>SUM(K64:K68)</f>
        <v>10</v>
      </c>
      <c r="L63" s="168">
        <f t="shared" si="3"/>
        <v>0.86655112651646449</v>
      </c>
    </row>
    <row r="64" spans="1:12" s="172" customFormat="1">
      <c r="A64" s="9" t="s">
        <v>296</v>
      </c>
      <c r="B64" s="123">
        <f t="shared" si="0"/>
        <v>242</v>
      </c>
      <c r="C64" s="61">
        <f t="shared" si="4"/>
        <v>1.0382701218465762</v>
      </c>
      <c r="D64" s="71"/>
      <c r="E64" s="49">
        <v>238</v>
      </c>
      <c r="F64" s="61">
        <f t="shared" si="1"/>
        <v>98.347107438016536</v>
      </c>
      <c r="G64" s="171"/>
      <c r="H64" s="49">
        <v>1</v>
      </c>
      <c r="I64" s="61">
        <f t="shared" si="2"/>
        <v>0.41322314049586778</v>
      </c>
      <c r="J64" s="171"/>
      <c r="K64" s="49">
        <v>3</v>
      </c>
      <c r="L64" s="168">
        <f t="shared" si="3"/>
        <v>1.2396694214876034</v>
      </c>
    </row>
    <row r="65" spans="1:12" s="172" customFormat="1">
      <c r="A65" s="9" t="s">
        <v>143</v>
      </c>
      <c r="B65" s="123">
        <f t="shared" si="0"/>
        <v>297</v>
      </c>
      <c r="C65" s="61">
        <f t="shared" si="4"/>
        <v>1.2742406040844345</v>
      </c>
      <c r="D65" s="71"/>
      <c r="E65" s="49">
        <v>296</v>
      </c>
      <c r="F65" s="61">
        <f t="shared" si="1"/>
        <v>99.663299663299668</v>
      </c>
      <c r="G65" s="171"/>
      <c r="H65" s="49">
        <v>0</v>
      </c>
      <c r="I65" s="61">
        <f t="shared" si="2"/>
        <v>0</v>
      </c>
      <c r="J65" s="171"/>
      <c r="K65" s="49">
        <v>1</v>
      </c>
      <c r="L65" s="168">
        <f t="shared" si="3"/>
        <v>0.33670033670033667</v>
      </c>
    </row>
    <row r="66" spans="1:12" s="172" customFormat="1">
      <c r="A66" s="9" t="s">
        <v>145</v>
      </c>
      <c r="B66" s="123">
        <f t="shared" si="0"/>
        <v>125</v>
      </c>
      <c r="C66" s="61">
        <f t="shared" si="4"/>
        <v>0.53629655054058689</v>
      </c>
      <c r="D66" s="71"/>
      <c r="E66" s="49">
        <v>124</v>
      </c>
      <c r="F66" s="61">
        <f t="shared" si="1"/>
        <v>99.2</v>
      </c>
      <c r="G66" s="171"/>
      <c r="H66" s="49">
        <v>0</v>
      </c>
      <c r="I66" s="61">
        <f t="shared" si="2"/>
        <v>0</v>
      </c>
      <c r="J66" s="171"/>
      <c r="K66" s="49">
        <v>1</v>
      </c>
      <c r="L66" s="168">
        <f t="shared" si="3"/>
        <v>0.8</v>
      </c>
    </row>
    <row r="67" spans="1:12" s="172" customFormat="1">
      <c r="A67" s="9" t="s">
        <v>146</v>
      </c>
      <c r="B67" s="123">
        <f t="shared" si="0"/>
        <v>81</v>
      </c>
      <c r="C67" s="61"/>
      <c r="D67" s="71"/>
      <c r="E67" s="49">
        <v>80</v>
      </c>
      <c r="F67" s="61">
        <f t="shared" si="1"/>
        <v>98.76543209876543</v>
      </c>
      <c r="G67" s="171"/>
      <c r="H67" s="49">
        <v>1</v>
      </c>
      <c r="I67" s="61">
        <f t="shared" si="2"/>
        <v>1.2345679012345678</v>
      </c>
      <c r="J67" s="171"/>
      <c r="K67" s="49">
        <v>0</v>
      </c>
      <c r="L67" s="168">
        <f t="shared" si="3"/>
        <v>0</v>
      </c>
    </row>
    <row r="68" spans="1:12" s="172" customFormat="1">
      <c r="A68" s="9" t="s">
        <v>147</v>
      </c>
      <c r="B68" s="123">
        <f t="shared" si="0"/>
        <v>409</v>
      </c>
      <c r="C68" s="61">
        <f t="shared" si="4"/>
        <v>1.7547623133688004</v>
      </c>
      <c r="D68" s="71"/>
      <c r="E68" s="49">
        <v>404</v>
      </c>
      <c r="F68" s="61">
        <f t="shared" si="1"/>
        <v>98.777506112469439</v>
      </c>
      <c r="G68" s="171"/>
      <c r="H68" s="49">
        <v>0</v>
      </c>
      <c r="I68" s="61">
        <f t="shared" si="2"/>
        <v>0</v>
      </c>
      <c r="J68" s="171"/>
      <c r="K68" s="49">
        <v>5</v>
      </c>
      <c r="L68" s="168">
        <f t="shared" si="3"/>
        <v>1.2224938875305624</v>
      </c>
    </row>
    <row r="69" spans="1:12" ht="10" customHeight="1">
      <c r="A69" s="9"/>
      <c r="B69" s="123" t="str">
        <f t="shared" si="0"/>
        <v/>
      </c>
      <c r="C69" s="61" t="str">
        <f t="shared" si="4"/>
        <v/>
      </c>
      <c r="D69" s="71"/>
      <c r="E69" s="128"/>
      <c r="F69" s="61" t="str">
        <f t="shared" si="1"/>
        <v/>
      </c>
      <c r="G69" s="128"/>
      <c r="H69" s="128"/>
      <c r="I69" s="61" t="str">
        <f t="shared" si="2"/>
        <v/>
      </c>
      <c r="J69" s="128"/>
      <c r="K69" s="128"/>
      <c r="L69" s="168" t="str">
        <f t="shared" si="3"/>
        <v/>
      </c>
    </row>
    <row r="70" spans="1:12" s="170" customFormat="1">
      <c r="A70" s="9" t="s">
        <v>148</v>
      </c>
      <c r="B70" s="123">
        <f t="shared" si="0"/>
        <v>193</v>
      </c>
      <c r="C70" s="61">
        <f t="shared" si="4"/>
        <v>0.82804187403466623</v>
      </c>
      <c r="D70" s="71"/>
      <c r="E70" s="51">
        <v>192</v>
      </c>
      <c r="F70" s="61">
        <f t="shared" si="1"/>
        <v>99.481865284974091</v>
      </c>
      <c r="G70" s="173"/>
      <c r="H70" s="51">
        <v>1</v>
      </c>
      <c r="I70" s="61">
        <f t="shared" si="2"/>
        <v>0.5181347150259068</v>
      </c>
      <c r="J70" s="173"/>
      <c r="K70" s="51">
        <v>0</v>
      </c>
      <c r="L70" s="168">
        <f t="shared" si="3"/>
        <v>0</v>
      </c>
    </row>
    <row r="71" spans="1:12" ht="9.75" customHeight="1">
      <c r="A71" s="9"/>
      <c r="B71" s="123" t="str">
        <f t="shared" si="0"/>
        <v/>
      </c>
      <c r="C71" s="61" t="str">
        <f t="shared" si="4"/>
        <v/>
      </c>
      <c r="D71" s="71"/>
      <c r="E71" s="128"/>
      <c r="F71" s="61" t="str">
        <f t="shared" si="1"/>
        <v/>
      </c>
      <c r="G71" s="128"/>
      <c r="H71" s="128"/>
      <c r="I71" s="61" t="str">
        <f t="shared" si="2"/>
        <v/>
      </c>
      <c r="J71" s="128"/>
      <c r="K71" s="128"/>
      <c r="L71" s="168" t="str">
        <f t="shared" si="3"/>
        <v/>
      </c>
    </row>
    <row r="72" spans="1:12" s="170" customFormat="1">
      <c r="A72" s="9" t="s">
        <v>149</v>
      </c>
      <c r="B72" s="123">
        <f t="shared" si="0"/>
        <v>245</v>
      </c>
      <c r="C72" s="61">
        <f t="shared" si="4"/>
        <v>1.0511412390595503</v>
      </c>
      <c r="D72" s="71"/>
      <c r="E72" s="51">
        <v>242</v>
      </c>
      <c r="F72" s="61">
        <f t="shared" si="1"/>
        <v>98.775510204081627</v>
      </c>
      <c r="G72" s="173"/>
      <c r="H72" s="51">
        <v>2</v>
      </c>
      <c r="I72" s="61">
        <f t="shared" si="2"/>
        <v>0.81632653061224492</v>
      </c>
      <c r="J72" s="173"/>
      <c r="K72" s="51">
        <v>1</v>
      </c>
      <c r="L72" s="168">
        <f t="shared" si="3"/>
        <v>0.40816326530612246</v>
      </c>
    </row>
    <row r="73" spans="1:12" ht="10" customHeight="1">
      <c r="A73" s="9"/>
      <c r="B73" s="123" t="str">
        <f t="shared" si="0"/>
        <v/>
      </c>
      <c r="C73" s="61" t="str">
        <f t="shared" si="4"/>
        <v/>
      </c>
      <c r="D73" s="71"/>
      <c r="E73" s="123"/>
      <c r="F73" s="61" t="str">
        <f t="shared" si="1"/>
        <v/>
      </c>
      <c r="G73" s="85"/>
      <c r="H73" s="123"/>
      <c r="I73" s="61" t="str">
        <f t="shared" si="2"/>
        <v/>
      </c>
      <c r="J73" s="85"/>
      <c r="K73" s="123"/>
      <c r="L73" s="168" t="str">
        <f t="shared" si="3"/>
        <v/>
      </c>
    </row>
    <row r="74" spans="1:12" s="169" customFormat="1" ht="13">
      <c r="A74" s="14" t="s">
        <v>150</v>
      </c>
      <c r="B74" s="123">
        <f t="shared" si="0"/>
        <v>734</v>
      </c>
      <c r="C74" s="61">
        <f t="shared" si="4"/>
        <v>3.1491333447743264</v>
      </c>
      <c r="D74" s="71"/>
      <c r="E74" s="123">
        <f>E75</f>
        <v>730</v>
      </c>
      <c r="F74" s="61">
        <f t="shared" si="1"/>
        <v>99.455040871934614</v>
      </c>
      <c r="G74" s="85"/>
      <c r="H74" s="123">
        <f>H75</f>
        <v>1</v>
      </c>
      <c r="I74" s="61">
        <f t="shared" si="2"/>
        <v>0.13623978201634876</v>
      </c>
      <c r="J74" s="85"/>
      <c r="K74" s="123">
        <f>K75</f>
        <v>3</v>
      </c>
      <c r="L74" s="168">
        <f t="shared" si="3"/>
        <v>0.40871934604904631</v>
      </c>
    </row>
    <row r="75" spans="1:12" s="170" customFormat="1">
      <c r="A75" s="9" t="s">
        <v>151</v>
      </c>
      <c r="B75" s="123">
        <f t="shared" si="0"/>
        <v>734</v>
      </c>
      <c r="C75" s="61">
        <f t="shared" si="4"/>
        <v>3.1491333447743264</v>
      </c>
      <c r="D75" s="71"/>
      <c r="E75" s="123">
        <f>SUM(E76:E79)</f>
        <v>730</v>
      </c>
      <c r="F75" s="61">
        <f t="shared" si="1"/>
        <v>99.455040871934614</v>
      </c>
      <c r="G75" s="85"/>
      <c r="H75" s="123">
        <f>SUM(H76:H79)</f>
        <v>1</v>
      </c>
      <c r="I75" s="61">
        <f t="shared" si="2"/>
        <v>0.13623978201634876</v>
      </c>
      <c r="J75" s="85"/>
      <c r="K75" s="123">
        <f>SUM(K76:K79)</f>
        <v>3</v>
      </c>
      <c r="L75" s="168">
        <f t="shared" si="3"/>
        <v>0.40871934604904631</v>
      </c>
    </row>
    <row r="76" spans="1:12" s="172" customFormat="1">
      <c r="A76" s="9" t="s">
        <v>152</v>
      </c>
      <c r="B76" s="123">
        <f>IF(A76&lt;&gt;0,E76+H76+K76,"")</f>
        <v>226</v>
      </c>
      <c r="C76" s="61">
        <f t="shared" si="4"/>
        <v>0.96962416337738111</v>
      </c>
      <c r="D76" s="71"/>
      <c r="E76" s="49">
        <v>223</v>
      </c>
      <c r="F76" s="61">
        <f t="shared" ref="F76:F101" si="5">IF(A76&lt;&gt;0,E76/B76*100,"")</f>
        <v>98.672566371681413</v>
      </c>
      <c r="G76" s="171"/>
      <c r="H76" s="49">
        <v>1</v>
      </c>
      <c r="I76" s="61">
        <f t="shared" ref="I76:I101" si="6">IF(A76&lt;&gt;0,H76/B76*100,"")</f>
        <v>0.44247787610619471</v>
      </c>
      <c r="J76" s="171"/>
      <c r="K76" s="49">
        <v>2</v>
      </c>
      <c r="L76" s="168">
        <f t="shared" ref="L76:L101" si="7">IF(A76&lt;&gt;0,K76/B76*100,"")</f>
        <v>0.88495575221238942</v>
      </c>
    </row>
    <row r="77" spans="1:12" s="172" customFormat="1">
      <c r="A77" s="9" t="s">
        <v>153</v>
      </c>
      <c r="B77" s="123">
        <f>IF(A77&lt;&gt;0,E77+H77+K77,"")</f>
        <v>263</v>
      </c>
      <c r="C77" s="61">
        <f t="shared" si="4"/>
        <v>1.1283679423373949</v>
      </c>
      <c r="D77" s="71"/>
      <c r="E77" s="49">
        <v>262</v>
      </c>
      <c r="F77" s="61">
        <f t="shared" si="5"/>
        <v>99.619771863117862</v>
      </c>
      <c r="G77" s="171"/>
      <c r="H77" s="49">
        <v>0</v>
      </c>
      <c r="I77" s="61">
        <f t="shared" si="6"/>
        <v>0</v>
      </c>
      <c r="J77" s="171"/>
      <c r="K77" s="49">
        <v>1</v>
      </c>
      <c r="L77" s="168">
        <f t="shared" si="7"/>
        <v>0.38022813688212925</v>
      </c>
    </row>
    <row r="78" spans="1:12" s="172" customFormat="1">
      <c r="A78" s="9" t="s">
        <v>154</v>
      </c>
      <c r="B78" s="123">
        <f>IF(A78&lt;&gt;0,E78+H78+K78,"")</f>
        <v>173</v>
      </c>
      <c r="C78" s="61">
        <f t="shared" ref="C78:C101" si="8">IF($A78&lt;&gt;0,B78/$B$11*100,"")</f>
        <v>0.74223442594817235</v>
      </c>
      <c r="D78" s="71"/>
      <c r="E78" s="49">
        <v>173</v>
      </c>
      <c r="F78" s="61">
        <f t="shared" si="5"/>
        <v>100</v>
      </c>
      <c r="G78" s="171"/>
      <c r="H78" s="49">
        <v>0</v>
      </c>
      <c r="I78" s="61">
        <f t="shared" si="6"/>
        <v>0</v>
      </c>
      <c r="J78" s="171"/>
      <c r="K78" s="49">
        <v>0</v>
      </c>
      <c r="L78" s="168">
        <f t="shared" si="7"/>
        <v>0</v>
      </c>
    </row>
    <row r="79" spans="1:12" s="172" customFormat="1">
      <c r="A79" s="9" t="s">
        <v>155</v>
      </c>
      <c r="B79" s="123">
        <f>IF(A79&lt;&gt;0,E79+H79+K79,"")</f>
        <v>72</v>
      </c>
      <c r="C79" s="61">
        <f t="shared" si="8"/>
        <v>0.30890681311137808</v>
      </c>
      <c r="D79" s="71"/>
      <c r="E79" s="49">
        <v>72</v>
      </c>
      <c r="F79" s="61">
        <f t="shared" si="5"/>
        <v>100</v>
      </c>
      <c r="G79" s="171"/>
      <c r="H79" s="49">
        <v>0</v>
      </c>
      <c r="I79" s="61">
        <f t="shared" si="6"/>
        <v>0</v>
      </c>
      <c r="J79" s="171"/>
      <c r="K79" s="49">
        <v>0</v>
      </c>
      <c r="L79" s="168">
        <f t="shared" si="7"/>
        <v>0</v>
      </c>
    </row>
    <row r="80" spans="1:12" ht="10" customHeight="1">
      <c r="A80" s="9"/>
      <c r="B80" s="123" t="str">
        <f t="shared" ref="B80:B101" si="9">IF(A80&lt;&gt;0,E80+H80+K80,"")</f>
        <v/>
      </c>
      <c r="C80" s="61" t="str">
        <f t="shared" si="8"/>
        <v/>
      </c>
      <c r="D80" s="71"/>
      <c r="E80" s="123"/>
      <c r="F80" s="61" t="str">
        <f t="shared" si="5"/>
        <v/>
      </c>
      <c r="G80" s="85"/>
      <c r="H80" s="123"/>
      <c r="I80" s="61" t="str">
        <f t="shared" si="6"/>
        <v/>
      </c>
      <c r="J80" s="85"/>
      <c r="K80" s="123"/>
      <c r="L80" s="168" t="str">
        <f t="shared" si="7"/>
        <v/>
      </c>
    </row>
    <row r="81" spans="1:12" s="169" customFormat="1" ht="13">
      <c r="A81" s="14" t="s">
        <v>156</v>
      </c>
      <c r="B81" s="123">
        <f t="shared" si="9"/>
        <v>2794</v>
      </c>
      <c r="C81" s="61">
        <f t="shared" si="8"/>
        <v>11.987300497683199</v>
      </c>
      <c r="D81" s="71"/>
      <c r="E81" s="123">
        <f>E82</f>
        <v>2760</v>
      </c>
      <c r="F81" s="61">
        <f t="shared" si="5"/>
        <v>98.783106657122417</v>
      </c>
      <c r="G81" s="85"/>
      <c r="H81" s="123">
        <f>H82</f>
        <v>15</v>
      </c>
      <c r="I81" s="61">
        <f t="shared" si="6"/>
        <v>0.53686471009305659</v>
      </c>
      <c r="J81" s="85"/>
      <c r="K81" s="123">
        <f>K82</f>
        <v>19</v>
      </c>
      <c r="L81" s="168">
        <f t="shared" si="7"/>
        <v>0.68002863278453829</v>
      </c>
    </row>
    <row r="82" spans="1:12" s="170" customFormat="1">
      <c r="A82" s="9" t="s">
        <v>157</v>
      </c>
      <c r="B82" s="123">
        <f t="shared" si="9"/>
        <v>2794</v>
      </c>
      <c r="C82" s="61">
        <f t="shared" si="8"/>
        <v>11.987300497683199</v>
      </c>
      <c r="D82" s="71"/>
      <c r="E82" s="123">
        <f>SUM(E83:E91)</f>
        <v>2760</v>
      </c>
      <c r="F82" s="61">
        <f t="shared" si="5"/>
        <v>98.783106657122417</v>
      </c>
      <c r="G82" s="85"/>
      <c r="H82" s="123">
        <f>SUM(H83:H91)</f>
        <v>15</v>
      </c>
      <c r="I82" s="61">
        <f t="shared" si="6"/>
        <v>0.53686471009305659</v>
      </c>
      <c r="J82" s="85"/>
      <c r="K82" s="123">
        <f>SUM(K83:K91)</f>
        <v>19</v>
      </c>
      <c r="L82" s="168">
        <f t="shared" si="7"/>
        <v>0.68002863278453829</v>
      </c>
    </row>
    <row r="83" spans="1:12" s="172" customFormat="1">
      <c r="A83" s="9" t="s">
        <v>273</v>
      </c>
      <c r="B83" s="123">
        <f t="shared" si="9"/>
        <v>330</v>
      </c>
      <c r="C83" s="61">
        <f t="shared" si="8"/>
        <v>1.4158228934271495</v>
      </c>
      <c r="D83" s="71"/>
      <c r="E83" s="49">
        <v>327</v>
      </c>
      <c r="F83" s="61">
        <f t="shared" si="5"/>
        <v>99.090909090909093</v>
      </c>
      <c r="G83" s="171"/>
      <c r="H83" s="49">
        <v>2</v>
      </c>
      <c r="I83" s="61">
        <f t="shared" si="6"/>
        <v>0.60606060606060608</v>
      </c>
      <c r="J83" s="171"/>
      <c r="K83" s="49">
        <v>1</v>
      </c>
      <c r="L83" s="168">
        <f t="shared" si="7"/>
        <v>0.30303030303030304</v>
      </c>
    </row>
    <row r="84" spans="1:12" s="172" customFormat="1">
      <c r="A84" s="9" t="s">
        <v>159</v>
      </c>
      <c r="B84" s="123">
        <f t="shared" si="9"/>
        <v>411</v>
      </c>
      <c r="C84" s="61">
        <f t="shared" si="8"/>
        <v>1.7633430581774499</v>
      </c>
      <c r="D84" s="71"/>
      <c r="E84" s="49">
        <v>407</v>
      </c>
      <c r="F84" s="61">
        <f t="shared" si="5"/>
        <v>99.026763990267639</v>
      </c>
      <c r="G84" s="171"/>
      <c r="H84" s="49">
        <v>1</v>
      </c>
      <c r="I84" s="61">
        <f t="shared" si="6"/>
        <v>0.24330900243309003</v>
      </c>
      <c r="J84" s="171"/>
      <c r="K84" s="49">
        <v>3</v>
      </c>
      <c r="L84" s="168">
        <f t="shared" si="7"/>
        <v>0.72992700729927007</v>
      </c>
    </row>
    <row r="85" spans="1:12" s="172" customFormat="1">
      <c r="A85" s="9" t="s">
        <v>160</v>
      </c>
      <c r="B85" s="123">
        <f t="shared" si="9"/>
        <v>510</v>
      </c>
      <c r="C85" s="61">
        <f t="shared" si="8"/>
        <v>2.1880899262055946</v>
      </c>
      <c r="D85" s="71"/>
      <c r="E85" s="49">
        <v>501</v>
      </c>
      <c r="F85" s="61">
        <f t="shared" si="5"/>
        <v>98.235294117647058</v>
      </c>
      <c r="G85" s="171"/>
      <c r="H85" s="49">
        <v>4</v>
      </c>
      <c r="I85" s="61">
        <f t="shared" si="6"/>
        <v>0.78431372549019607</v>
      </c>
      <c r="J85" s="171"/>
      <c r="K85" s="49">
        <v>5</v>
      </c>
      <c r="L85" s="168">
        <f t="shared" si="7"/>
        <v>0.98039215686274506</v>
      </c>
    </row>
    <row r="86" spans="1:12" s="172" customFormat="1">
      <c r="A86" s="9" t="s">
        <v>161</v>
      </c>
      <c r="B86" s="123">
        <f t="shared" si="9"/>
        <v>160</v>
      </c>
      <c r="C86" s="61">
        <f t="shared" si="8"/>
        <v>0.68645958469195123</v>
      </c>
      <c r="D86" s="71"/>
      <c r="E86" s="49">
        <v>157</v>
      </c>
      <c r="F86" s="61">
        <f t="shared" si="5"/>
        <v>98.125</v>
      </c>
      <c r="G86" s="171"/>
      <c r="H86" s="49">
        <v>1</v>
      </c>
      <c r="I86" s="61">
        <f t="shared" si="6"/>
        <v>0.625</v>
      </c>
      <c r="J86" s="171"/>
      <c r="K86" s="49">
        <v>2</v>
      </c>
      <c r="L86" s="168">
        <f t="shared" si="7"/>
        <v>1.25</v>
      </c>
    </row>
    <row r="87" spans="1:12" s="172" customFormat="1">
      <c r="A87" s="9" t="s">
        <v>162</v>
      </c>
      <c r="B87" s="123">
        <f t="shared" si="9"/>
        <v>205</v>
      </c>
      <c r="C87" s="61">
        <f t="shared" si="8"/>
        <v>0.87952634288656262</v>
      </c>
      <c r="D87" s="71"/>
      <c r="E87" s="49">
        <v>201</v>
      </c>
      <c r="F87" s="61">
        <f t="shared" si="5"/>
        <v>98.048780487804876</v>
      </c>
      <c r="G87" s="171"/>
      <c r="H87" s="49">
        <v>2</v>
      </c>
      <c r="I87" s="61">
        <f t="shared" si="6"/>
        <v>0.97560975609756095</v>
      </c>
      <c r="J87" s="171"/>
      <c r="K87" s="49">
        <v>2</v>
      </c>
      <c r="L87" s="168">
        <f t="shared" si="7"/>
        <v>0.97560975609756095</v>
      </c>
    </row>
    <row r="88" spans="1:12" s="172" customFormat="1">
      <c r="A88" s="9" t="s">
        <v>163</v>
      </c>
      <c r="B88" s="123">
        <f t="shared" si="9"/>
        <v>289</v>
      </c>
      <c r="C88" s="61">
        <f t="shared" si="8"/>
        <v>1.2399176248498369</v>
      </c>
      <c r="D88" s="71"/>
      <c r="E88" s="49">
        <v>287</v>
      </c>
      <c r="F88" s="61">
        <f t="shared" si="5"/>
        <v>99.307958477508649</v>
      </c>
      <c r="G88" s="171"/>
      <c r="H88" s="49">
        <v>0</v>
      </c>
      <c r="I88" s="61">
        <f t="shared" si="6"/>
        <v>0</v>
      </c>
      <c r="J88" s="171"/>
      <c r="K88" s="49">
        <v>2</v>
      </c>
      <c r="L88" s="168">
        <f t="shared" si="7"/>
        <v>0.69204152249134954</v>
      </c>
    </row>
    <row r="89" spans="1:12" s="172" customFormat="1">
      <c r="A89" s="9" t="s">
        <v>164</v>
      </c>
      <c r="B89" s="123">
        <f t="shared" si="9"/>
        <v>303</v>
      </c>
      <c r="C89" s="61">
        <f t="shared" si="8"/>
        <v>1.2999828385103827</v>
      </c>
      <c r="D89" s="71"/>
      <c r="E89" s="49">
        <v>297</v>
      </c>
      <c r="F89" s="61">
        <f t="shared" si="5"/>
        <v>98.019801980198025</v>
      </c>
      <c r="G89" s="171"/>
      <c r="H89" s="49">
        <v>4</v>
      </c>
      <c r="I89" s="61">
        <f t="shared" si="6"/>
        <v>1.3201320132013201</v>
      </c>
      <c r="J89" s="171"/>
      <c r="K89" s="49">
        <v>2</v>
      </c>
      <c r="L89" s="168">
        <f t="shared" si="7"/>
        <v>0.66006600660066006</v>
      </c>
    </row>
    <row r="90" spans="1:12" s="172" customFormat="1">
      <c r="A90" s="9" t="s">
        <v>248</v>
      </c>
      <c r="B90" s="123">
        <f t="shared" si="9"/>
        <v>275</v>
      </c>
      <c r="C90" s="61">
        <f t="shared" si="8"/>
        <v>1.1798524111892912</v>
      </c>
      <c r="D90" s="71"/>
      <c r="E90" s="49">
        <v>274</v>
      </c>
      <c r="F90" s="61">
        <f t="shared" si="5"/>
        <v>99.63636363636364</v>
      </c>
      <c r="G90" s="171"/>
      <c r="H90" s="49">
        <v>0</v>
      </c>
      <c r="I90" s="61">
        <f t="shared" si="6"/>
        <v>0</v>
      </c>
      <c r="J90" s="171"/>
      <c r="K90" s="49">
        <v>1</v>
      </c>
      <c r="L90" s="168">
        <f t="shared" si="7"/>
        <v>0.36363636363636365</v>
      </c>
    </row>
    <row r="91" spans="1:12" s="172" customFormat="1">
      <c r="A91" s="9" t="s">
        <v>166</v>
      </c>
      <c r="B91" s="123">
        <f t="shared" si="9"/>
        <v>311</v>
      </c>
      <c r="C91" s="61">
        <f t="shared" si="8"/>
        <v>1.3343058177449802</v>
      </c>
      <c r="D91" s="71"/>
      <c r="E91" s="49">
        <v>309</v>
      </c>
      <c r="F91" s="61">
        <f t="shared" si="5"/>
        <v>99.356913183279744</v>
      </c>
      <c r="G91" s="171"/>
      <c r="H91" s="49">
        <v>1</v>
      </c>
      <c r="I91" s="61">
        <f t="shared" si="6"/>
        <v>0.32154340836012862</v>
      </c>
      <c r="J91" s="171"/>
      <c r="K91" s="49">
        <v>1</v>
      </c>
      <c r="L91" s="168">
        <f t="shared" si="7"/>
        <v>0.32154340836012862</v>
      </c>
    </row>
    <row r="92" spans="1:12" s="172" customFormat="1" ht="9" customHeight="1">
      <c r="A92" s="9"/>
      <c r="B92" s="123" t="str">
        <f t="shared" si="9"/>
        <v/>
      </c>
      <c r="C92" s="61" t="str">
        <f t="shared" si="8"/>
        <v/>
      </c>
      <c r="D92" s="71"/>
      <c r="E92" s="128"/>
      <c r="F92" s="61" t="str">
        <f t="shared" si="5"/>
        <v/>
      </c>
      <c r="G92" s="128"/>
      <c r="H92" s="128"/>
      <c r="I92" s="61" t="str">
        <f t="shared" si="6"/>
        <v/>
      </c>
      <c r="J92" s="128"/>
      <c r="K92" s="128"/>
      <c r="L92" s="168" t="str">
        <f t="shared" si="7"/>
        <v/>
      </c>
    </row>
    <row r="93" spans="1:12" s="172" customFormat="1">
      <c r="A93" s="9" t="s">
        <v>167</v>
      </c>
      <c r="B93" s="123">
        <f t="shared" si="9"/>
        <v>393</v>
      </c>
      <c r="C93" s="61">
        <f t="shared" si="8"/>
        <v>1.6861163548996052</v>
      </c>
      <c r="D93" s="71"/>
      <c r="E93" s="49">
        <v>385</v>
      </c>
      <c r="F93" s="61">
        <f t="shared" si="5"/>
        <v>97.964376590330787</v>
      </c>
      <c r="G93" s="171"/>
      <c r="H93" s="49">
        <v>2</v>
      </c>
      <c r="I93" s="61">
        <f t="shared" si="6"/>
        <v>0.5089058524173028</v>
      </c>
      <c r="J93" s="171"/>
      <c r="K93" s="49">
        <v>6</v>
      </c>
      <c r="L93" s="168">
        <f t="shared" si="7"/>
        <v>1.5267175572519083</v>
      </c>
    </row>
    <row r="94" spans="1:12" ht="10" customHeight="1">
      <c r="A94" s="9"/>
      <c r="B94" s="123" t="str">
        <f t="shared" si="9"/>
        <v/>
      </c>
      <c r="C94" s="62" t="str">
        <f t="shared" si="8"/>
        <v/>
      </c>
      <c r="D94" s="71"/>
      <c r="E94" s="123"/>
      <c r="F94" s="61" t="str">
        <f t="shared" si="5"/>
        <v/>
      </c>
      <c r="G94" s="85"/>
      <c r="H94" s="123"/>
      <c r="I94" s="61" t="str">
        <f t="shared" si="6"/>
        <v/>
      </c>
      <c r="J94" s="85"/>
      <c r="K94" s="123"/>
      <c r="L94" s="168" t="str">
        <f t="shared" si="7"/>
        <v/>
      </c>
    </row>
    <row r="95" spans="1:12" s="14" customFormat="1" ht="13">
      <c r="A95" s="14" t="s">
        <v>232</v>
      </c>
      <c r="B95" s="123">
        <f t="shared" si="9"/>
        <v>8423</v>
      </c>
      <c r="C95" s="61">
        <f t="shared" si="8"/>
        <v>36.137806761626912</v>
      </c>
      <c r="D95" s="71"/>
      <c r="E95" s="123">
        <f>SUM(E96:E101)</f>
        <v>8309</v>
      </c>
      <c r="F95" s="61">
        <f t="shared" si="5"/>
        <v>98.646562982310343</v>
      </c>
      <c r="G95" s="85"/>
      <c r="H95" s="123">
        <f>SUM(H96:H101)</f>
        <v>66</v>
      </c>
      <c r="I95" s="61">
        <f t="shared" si="6"/>
        <v>0.78356879971506577</v>
      </c>
      <c r="J95" s="85"/>
      <c r="K95" s="123">
        <f>SUM(K96:K101)</f>
        <v>48</v>
      </c>
      <c r="L95" s="168">
        <f t="shared" si="7"/>
        <v>0.56986821797459331</v>
      </c>
    </row>
    <row r="96" spans="1:12">
      <c r="A96" s="9" t="s">
        <v>169</v>
      </c>
      <c r="B96" s="123">
        <f t="shared" si="9"/>
        <v>2321</v>
      </c>
      <c r="C96" s="61">
        <f t="shared" si="8"/>
        <v>9.9579543504376193</v>
      </c>
      <c r="D96" s="71"/>
      <c r="E96" s="49">
        <v>2296</v>
      </c>
      <c r="F96" s="61">
        <f t="shared" si="5"/>
        <v>98.922878069797505</v>
      </c>
      <c r="G96" s="171"/>
      <c r="H96" s="49">
        <v>11</v>
      </c>
      <c r="I96" s="61">
        <f t="shared" si="6"/>
        <v>0.47393364928909953</v>
      </c>
      <c r="J96" s="171"/>
      <c r="K96" s="49">
        <v>14</v>
      </c>
      <c r="L96" s="168">
        <f t="shared" si="7"/>
        <v>0.60318828091339938</v>
      </c>
    </row>
    <row r="97" spans="1:13">
      <c r="A97" s="9" t="s">
        <v>170</v>
      </c>
      <c r="B97" s="123">
        <f t="shared" si="9"/>
        <v>1699</v>
      </c>
      <c r="C97" s="61">
        <f t="shared" si="8"/>
        <v>7.289342714947658</v>
      </c>
      <c r="D97" s="71"/>
      <c r="E97" s="49">
        <v>1685</v>
      </c>
      <c r="F97" s="61">
        <f t="shared" si="5"/>
        <v>99.175985874043562</v>
      </c>
      <c r="G97" s="171"/>
      <c r="H97" s="49">
        <v>7</v>
      </c>
      <c r="I97" s="61">
        <f t="shared" si="6"/>
        <v>0.41200706297822248</v>
      </c>
      <c r="J97" s="171"/>
      <c r="K97" s="49">
        <v>7</v>
      </c>
      <c r="L97" s="168">
        <f t="shared" si="7"/>
        <v>0.41200706297822248</v>
      </c>
    </row>
    <row r="98" spans="1:13">
      <c r="A98" s="9" t="s">
        <v>171</v>
      </c>
      <c r="B98" s="123">
        <f t="shared" si="9"/>
        <v>1737</v>
      </c>
      <c r="C98" s="61">
        <f t="shared" si="8"/>
        <v>7.4523768663119956</v>
      </c>
      <c r="D98" s="71"/>
      <c r="E98" s="49">
        <v>1701</v>
      </c>
      <c r="F98" s="61">
        <f t="shared" si="5"/>
        <v>97.92746113989638</v>
      </c>
      <c r="G98" s="171"/>
      <c r="H98" s="49">
        <v>26</v>
      </c>
      <c r="I98" s="61">
        <f t="shared" si="6"/>
        <v>1.496833621185953</v>
      </c>
      <c r="J98" s="171"/>
      <c r="K98" s="49">
        <v>10</v>
      </c>
      <c r="L98" s="168">
        <f t="shared" si="7"/>
        <v>0.57570523891767411</v>
      </c>
    </row>
    <row r="99" spans="1:13">
      <c r="A99" s="9" t="s">
        <v>172</v>
      </c>
      <c r="B99" s="123">
        <f t="shared" si="9"/>
        <v>1120</v>
      </c>
      <c r="C99" s="61">
        <f t="shared" si="8"/>
        <v>4.8052170928436588</v>
      </c>
      <c r="D99" s="71"/>
      <c r="E99" s="49">
        <v>1094</v>
      </c>
      <c r="F99" s="61">
        <f t="shared" si="5"/>
        <v>97.678571428571431</v>
      </c>
      <c r="G99" s="171"/>
      <c r="H99" s="49">
        <v>14</v>
      </c>
      <c r="I99" s="61">
        <f t="shared" si="6"/>
        <v>1.25</v>
      </c>
      <c r="J99" s="171"/>
      <c r="K99" s="49">
        <v>12</v>
      </c>
      <c r="L99" s="168">
        <f t="shared" si="7"/>
        <v>1.0714285714285714</v>
      </c>
    </row>
    <row r="100" spans="1:13">
      <c r="A100" s="9" t="s">
        <v>173</v>
      </c>
      <c r="B100" s="123">
        <f>IF(A100&lt;&gt;0,E100+H100+K100,"")</f>
        <v>1093</v>
      </c>
      <c r="C100" s="61">
        <f>IF($A100&lt;&gt;0,B100/$B$11*100,"")</f>
        <v>4.6893770379268922</v>
      </c>
      <c r="D100" s="71"/>
      <c r="E100" s="49">
        <v>1081</v>
      </c>
      <c r="F100" s="61">
        <f>IF(A100&lt;&gt;0,E100/B100*100,"")</f>
        <v>98.90210430009148</v>
      </c>
      <c r="G100" s="171"/>
      <c r="H100" s="49">
        <v>8</v>
      </c>
      <c r="I100" s="61">
        <f>IF(A100&lt;&gt;0,H100/B100*100,"")</f>
        <v>0.73193046660567251</v>
      </c>
      <c r="J100" s="171"/>
      <c r="K100" s="49">
        <v>4</v>
      </c>
      <c r="L100" s="168">
        <f>IF(A100&lt;&gt;0,K100/B100*100,"")</f>
        <v>0.36596523330283626</v>
      </c>
    </row>
    <row r="101" spans="1:13">
      <c r="A101" s="9" t="s">
        <v>174</v>
      </c>
      <c r="B101" s="123">
        <f t="shared" si="9"/>
        <v>453</v>
      </c>
      <c r="C101" s="61">
        <f t="shared" si="8"/>
        <v>1.9435386991590871</v>
      </c>
      <c r="D101" s="71"/>
      <c r="E101" s="49">
        <v>452</v>
      </c>
      <c r="F101" s="61">
        <f t="shared" si="5"/>
        <v>99.779249448123622</v>
      </c>
      <c r="G101" s="171"/>
      <c r="H101" s="49">
        <v>0</v>
      </c>
      <c r="I101" s="61">
        <f t="shared" si="6"/>
        <v>0</v>
      </c>
      <c r="J101" s="171"/>
      <c r="K101" s="49">
        <v>1</v>
      </c>
      <c r="L101" s="168">
        <f t="shared" si="7"/>
        <v>0.22075055187637968</v>
      </c>
    </row>
    <row r="102" spans="1:13" ht="10" customHeight="1" thickBot="1">
      <c r="A102" s="115"/>
      <c r="B102" s="160"/>
      <c r="C102" s="161"/>
      <c r="D102" s="118"/>
      <c r="E102" s="163"/>
      <c r="F102" s="164"/>
      <c r="G102" s="118"/>
      <c r="H102" s="163"/>
      <c r="I102" s="164"/>
      <c r="J102" s="118"/>
      <c r="K102" s="163"/>
      <c r="L102" s="164"/>
    </row>
    <row r="103" spans="1:13" ht="10" customHeight="1">
      <c r="C103" s="61"/>
      <c r="F103" s="145"/>
      <c r="I103" s="145"/>
      <c r="L103" s="145"/>
      <c r="M103" s="153"/>
    </row>
    <row r="104" spans="1:13" ht="14.25" customHeight="1">
      <c r="A104" s="9" t="s">
        <v>224</v>
      </c>
      <c r="C104" s="85"/>
      <c r="D104" s="71"/>
      <c r="F104" s="71"/>
    </row>
    <row r="105" spans="1:13" ht="15" customHeight="1">
      <c r="A105" t="s">
        <v>176</v>
      </c>
      <c r="C105" s="85"/>
      <c r="D105" s="71"/>
      <c r="F105" s="71"/>
    </row>
    <row r="106" spans="1:13" ht="8.25" customHeight="1">
      <c r="C106" s="85"/>
      <c r="D106" s="71"/>
      <c r="F106" s="71"/>
    </row>
    <row r="107" spans="1:13">
      <c r="A107" t="s">
        <v>177</v>
      </c>
    </row>
    <row r="108" spans="1:13">
      <c r="A108" t="s">
        <v>178</v>
      </c>
    </row>
  </sheetData>
  <mergeCells count="4">
    <mergeCell ref="B7:C7"/>
    <mergeCell ref="E7:F7"/>
    <mergeCell ref="H7:I7"/>
    <mergeCell ref="K7:L7"/>
  </mergeCells>
  <conditionalFormatting sqref="A1:XFD56 A58:XFD1048576 B57:XFD57">
    <cfRule type="cellIs" dxfId="7" priority="2" operator="equal">
      <formula>0</formula>
    </cfRule>
  </conditionalFormatting>
  <conditionalFormatting sqref="A57">
    <cfRule type="cellIs" dxfId="6" priority="1" operator="equal">
      <formula>0</formula>
    </cfRule>
  </conditionalFormatting>
  <pageMargins left="0.7" right="0.7" top="0.75" bottom="0.75" header="0.3" footer="0.3"/>
  <pageSetup orientation="portrait" horizontalDpi="4294967293" vertic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7446F-45AA-4592-9959-5DF6DF1C71B9}">
  <sheetPr>
    <tabColor theme="4" tint="-0.249977111117893"/>
  </sheetPr>
  <dimension ref="A1:L59"/>
  <sheetViews>
    <sheetView topLeftCell="A25" workbookViewId="0">
      <selection activeCell="A2" sqref="A2"/>
    </sheetView>
  </sheetViews>
  <sheetFormatPr baseColWidth="10" defaultColWidth="9.1796875" defaultRowHeight="14.5"/>
  <cols>
    <col min="1" max="1" width="37.453125" customWidth="1"/>
    <col min="2" max="2" width="8.1796875" style="127" customWidth="1"/>
    <col min="3" max="3" width="8.1796875" style="107" customWidth="1"/>
    <col min="4" max="4" width="2.81640625" style="70" customWidth="1"/>
    <col min="5" max="5" width="8.1796875" style="174" customWidth="1"/>
    <col min="6" max="6" width="8.1796875" style="107" customWidth="1"/>
    <col min="7" max="7" width="2.81640625" style="70" customWidth="1"/>
    <col min="8" max="9" width="9.1796875" style="70" customWidth="1"/>
    <col min="10" max="10" width="2.453125" style="70" customWidth="1"/>
    <col min="11" max="11" width="4.1796875" customWidth="1"/>
    <col min="257" max="257" width="37.453125" customWidth="1"/>
    <col min="258" max="259" width="8.1796875" customWidth="1"/>
    <col min="260" max="260" width="2.81640625" customWidth="1"/>
    <col min="261" max="262" width="8.1796875" customWidth="1"/>
    <col min="263" max="263" width="2.81640625" customWidth="1"/>
    <col min="264" max="265" width="9.1796875" customWidth="1"/>
    <col min="266" max="266" width="2.453125" customWidth="1"/>
    <col min="267" max="267" width="4.1796875" customWidth="1"/>
    <col min="513" max="513" width="37.453125" customWidth="1"/>
    <col min="514" max="515" width="8.1796875" customWidth="1"/>
    <col min="516" max="516" width="2.81640625" customWidth="1"/>
    <col min="517" max="518" width="8.1796875" customWidth="1"/>
    <col min="519" max="519" width="2.81640625" customWidth="1"/>
    <col min="520" max="521" width="9.1796875" customWidth="1"/>
    <col min="522" max="522" width="2.453125" customWidth="1"/>
    <col min="523" max="523" width="4.1796875" customWidth="1"/>
    <col min="769" max="769" width="37.453125" customWidth="1"/>
    <col min="770" max="771" width="8.1796875" customWidth="1"/>
    <col min="772" max="772" width="2.81640625" customWidth="1"/>
    <col min="773" max="774" width="8.1796875" customWidth="1"/>
    <col min="775" max="775" width="2.81640625" customWidth="1"/>
    <col min="776" max="777" width="9.1796875" customWidth="1"/>
    <col min="778" max="778" width="2.453125" customWidth="1"/>
    <col min="779" max="779" width="4.1796875" customWidth="1"/>
    <col min="1025" max="1025" width="37.453125" customWidth="1"/>
    <col min="1026" max="1027" width="8.1796875" customWidth="1"/>
    <col min="1028" max="1028" width="2.81640625" customWidth="1"/>
    <col min="1029" max="1030" width="8.1796875" customWidth="1"/>
    <col min="1031" max="1031" width="2.81640625" customWidth="1"/>
    <col min="1032" max="1033" width="9.1796875" customWidth="1"/>
    <col min="1034" max="1034" width="2.453125" customWidth="1"/>
    <col min="1035" max="1035" width="4.1796875" customWidth="1"/>
    <col min="1281" max="1281" width="37.453125" customWidth="1"/>
    <col min="1282" max="1283" width="8.1796875" customWidth="1"/>
    <col min="1284" max="1284" width="2.81640625" customWidth="1"/>
    <col min="1285" max="1286" width="8.1796875" customWidth="1"/>
    <col min="1287" max="1287" width="2.81640625" customWidth="1"/>
    <col min="1288" max="1289" width="9.1796875" customWidth="1"/>
    <col min="1290" max="1290" width="2.453125" customWidth="1"/>
    <col min="1291" max="1291" width="4.1796875" customWidth="1"/>
    <col min="1537" max="1537" width="37.453125" customWidth="1"/>
    <col min="1538" max="1539" width="8.1796875" customWidth="1"/>
    <col min="1540" max="1540" width="2.81640625" customWidth="1"/>
    <col min="1541" max="1542" width="8.1796875" customWidth="1"/>
    <col min="1543" max="1543" width="2.81640625" customWidth="1"/>
    <col min="1544" max="1545" width="9.1796875" customWidth="1"/>
    <col min="1546" max="1546" width="2.453125" customWidth="1"/>
    <col min="1547" max="1547" width="4.1796875" customWidth="1"/>
    <col min="1793" max="1793" width="37.453125" customWidth="1"/>
    <col min="1794" max="1795" width="8.1796875" customWidth="1"/>
    <col min="1796" max="1796" width="2.81640625" customWidth="1"/>
    <col min="1797" max="1798" width="8.1796875" customWidth="1"/>
    <col min="1799" max="1799" width="2.81640625" customWidth="1"/>
    <col min="1800" max="1801" width="9.1796875" customWidth="1"/>
    <col min="1802" max="1802" width="2.453125" customWidth="1"/>
    <col min="1803" max="1803" width="4.1796875" customWidth="1"/>
    <col min="2049" max="2049" width="37.453125" customWidth="1"/>
    <col min="2050" max="2051" width="8.1796875" customWidth="1"/>
    <col min="2052" max="2052" width="2.81640625" customWidth="1"/>
    <col min="2053" max="2054" width="8.1796875" customWidth="1"/>
    <col min="2055" max="2055" width="2.81640625" customWidth="1"/>
    <col min="2056" max="2057" width="9.1796875" customWidth="1"/>
    <col min="2058" max="2058" width="2.453125" customWidth="1"/>
    <col min="2059" max="2059" width="4.1796875" customWidth="1"/>
    <col min="2305" max="2305" width="37.453125" customWidth="1"/>
    <col min="2306" max="2307" width="8.1796875" customWidth="1"/>
    <col min="2308" max="2308" width="2.81640625" customWidth="1"/>
    <col min="2309" max="2310" width="8.1796875" customWidth="1"/>
    <col min="2311" max="2311" width="2.81640625" customWidth="1"/>
    <col min="2312" max="2313" width="9.1796875" customWidth="1"/>
    <col min="2314" max="2314" width="2.453125" customWidth="1"/>
    <col min="2315" max="2315" width="4.1796875" customWidth="1"/>
    <col min="2561" max="2561" width="37.453125" customWidth="1"/>
    <col min="2562" max="2563" width="8.1796875" customWidth="1"/>
    <col min="2564" max="2564" width="2.81640625" customWidth="1"/>
    <col min="2565" max="2566" width="8.1796875" customWidth="1"/>
    <col min="2567" max="2567" width="2.81640625" customWidth="1"/>
    <col min="2568" max="2569" width="9.1796875" customWidth="1"/>
    <col min="2570" max="2570" width="2.453125" customWidth="1"/>
    <col min="2571" max="2571" width="4.1796875" customWidth="1"/>
    <col min="2817" max="2817" width="37.453125" customWidth="1"/>
    <col min="2818" max="2819" width="8.1796875" customWidth="1"/>
    <col min="2820" max="2820" width="2.81640625" customWidth="1"/>
    <col min="2821" max="2822" width="8.1796875" customWidth="1"/>
    <col min="2823" max="2823" width="2.81640625" customWidth="1"/>
    <col min="2824" max="2825" width="9.1796875" customWidth="1"/>
    <col min="2826" max="2826" width="2.453125" customWidth="1"/>
    <col min="2827" max="2827" width="4.1796875" customWidth="1"/>
    <col min="3073" max="3073" width="37.453125" customWidth="1"/>
    <col min="3074" max="3075" width="8.1796875" customWidth="1"/>
    <col min="3076" max="3076" width="2.81640625" customWidth="1"/>
    <col min="3077" max="3078" width="8.1796875" customWidth="1"/>
    <col min="3079" max="3079" width="2.81640625" customWidth="1"/>
    <col min="3080" max="3081" width="9.1796875" customWidth="1"/>
    <col min="3082" max="3082" width="2.453125" customWidth="1"/>
    <col min="3083" max="3083" width="4.1796875" customWidth="1"/>
    <col min="3329" max="3329" width="37.453125" customWidth="1"/>
    <col min="3330" max="3331" width="8.1796875" customWidth="1"/>
    <col min="3332" max="3332" width="2.81640625" customWidth="1"/>
    <col min="3333" max="3334" width="8.1796875" customWidth="1"/>
    <col min="3335" max="3335" width="2.81640625" customWidth="1"/>
    <col min="3336" max="3337" width="9.1796875" customWidth="1"/>
    <col min="3338" max="3338" width="2.453125" customWidth="1"/>
    <col min="3339" max="3339" width="4.1796875" customWidth="1"/>
    <col min="3585" max="3585" width="37.453125" customWidth="1"/>
    <col min="3586" max="3587" width="8.1796875" customWidth="1"/>
    <col min="3588" max="3588" width="2.81640625" customWidth="1"/>
    <col min="3589" max="3590" width="8.1796875" customWidth="1"/>
    <col min="3591" max="3591" width="2.81640625" customWidth="1"/>
    <col min="3592" max="3593" width="9.1796875" customWidth="1"/>
    <col min="3594" max="3594" width="2.453125" customWidth="1"/>
    <col min="3595" max="3595" width="4.1796875" customWidth="1"/>
    <col min="3841" max="3841" width="37.453125" customWidth="1"/>
    <col min="3842" max="3843" width="8.1796875" customWidth="1"/>
    <col min="3844" max="3844" width="2.81640625" customWidth="1"/>
    <col min="3845" max="3846" width="8.1796875" customWidth="1"/>
    <col min="3847" max="3847" width="2.81640625" customWidth="1"/>
    <col min="3848" max="3849" width="9.1796875" customWidth="1"/>
    <col min="3850" max="3850" width="2.453125" customWidth="1"/>
    <col min="3851" max="3851" width="4.1796875" customWidth="1"/>
    <col min="4097" max="4097" width="37.453125" customWidth="1"/>
    <col min="4098" max="4099" width="8.1796875" customWidth="1"/>
    <col min="4100" max="4100" width="2.81640625" customWidth="1"/>
    <col min="4101" max="4102" width="8.1796875" customWidth="1"/>
    <col min="4103" max="4103" width="2.81640625" customWidth="1"/>
    <col min="4104" max="4105" width="9.1796875" customWidth="1"/>
    <col min="4106" max="4106" width="2.453125" customWidth="1"/>
    <col min="4107" max="4107" width="4.1796875" customWidth="1"/>
    <col min="4353" max="4353" width="37.453125" customWidth="1"/>
    <col min="4354" max="4355" width="8.1796875" customWidth="1"/>
    <col min="4356" max="4356" width="2.81640625" customWidth="1"/>
    <col min="4357" max="4358" width="8.1796875" customWidth="1"/>
    <col min="4359" max="4359" width="2.81640625" customWidth="1"/>
    <col min="4360" max="4361" width="9.1796875" customWidth="1"/>
    <col min="4362" max="4362" width="2.453125" customWidth="1"/>
    <col min="4363" max="4363" width="4.1796875" customWidth="1"/>
    <col min="4609" max="4609" width="37.453125" customWidth="1"/>
    <col min="4610" max="4611" width="8.1796875" customWidth="1"/>
    <col min="4612" max="4612" width="2.81640625" customWidth="1"/>
    <col min="4613" max="4614" width="8.1796875" customWidth="1"/>
    <col min="4615" max="4615" width="2.81640625" customWidth="1"/>
    <col min="4616" max="4617" width="9.1796875" customWidth="1"/>
    <col min="4618" max="4618" width="2.453125" customWidth="1"/>
    <col min="4619" max="4619" width="4.1796875" customWidth="1"/>
    <col min="4865" max="4865" width="37.453125" customWidth="1"/>
    <col min="4866" max="4867" width="8.1796875" customWidth="1"/>
    <col min="4868" max="4868" width="2.81640625" customWidth="1"/>
    <col min="4869" max="4870" width="8.1796875" customWidth="1"/>
    <col min="4871" max="4871" width="2.81640625" customWidth="1"/>
    <col min="4872" max="4873" width="9.1796875" customWidth="1"/>
    <col min="4874" max="4874" width="2.453125" customWidth="1"/>
    <col min="4875" max="4875" width="4.1796875" customWidth="1"/>
    <col min="5121" max="5121" width="37.453125" customWidth="1"/>
    <col min="5122" max="5123" width="8.1796875" customWidth="1"/>
    <col min="5124" max="5124" width="2.81640625" customWidth="1"/>
    <col min="5125" max="5126" width="8.1796875" customWidth="1"/>
    <col min="5127" max="5127" width="2.81640625" customWidth="1"/>
    <col min="5128" max="5129" width="9.1796875" customWidth="1"/>
    <col min="5130" max="5130" width="2.453125" customWidth="1"/>
    <col min="5131" max="5131" width="4.1796875" customWidth="1"/>
    <col min="5377" max="5377" width="37.453125" customWidth="1"/>
    <col min="5378" max="5379" width="8.1796875" customWidth="1"/>
    <col min="5380" max="5380" width="2.81640625" customWidth="1"/>
    <col min="5381" max="5382" width="8.1796875" customWidth="1"/>
    <col min="5383" max="5383" width="2.81640625" customWidth="1"/>
    <col min="5384" max="5385" width="9.1796875" customWidth="1"/>
    <col min="5386" max="5386" width="2.453125" customWidth="1"/>
    <col min="5387" max="5387" width="4.1796875" customWidth="1"/>
    <col min="5633" max="5633" width="37.453125" customWidth="1"/>
    <col min="5634" max="5635" width="8.1796875" customWidth="1"/>
    <col min="5636" max="5636" width="2.81640625" customWidth="1"/>
    <col min="5637" max="5638" width="8.1796875" customWidth="1"/>
    <col min="5639" max="5639" width="2.81640625" customWidth="1"/>
    <col min="5640" max="5641" width="9.1796875" customWidth="1"/>
    <col min="5642" max="5642" width="2.453125" customWidth="1"/>
    <col min="5643" max="5643" width="4.1796875" customWidth="1"/>
    <col min="5889" max="5889" width="37.453125" customWidth="1"/>
    <col min="5890" max="5891" width="8.1796875" customWidth="1"/>
    <col min="5892" max="5892" width="2.81640625" customWidth="1"/>
    <col min="5893" max="5894" width="8.1796875" customWidth="1"/>
    <col min="5895" max="5895" width="2.81640625" customWidth="1"/>
    <col min="5896" max="5897" width="9.1796875" customWidth="1"/>
    <col min="5898" max="5898" width="2.453125" customWidth="1"/>
    <col min="5899" max="5899" width="4.1796875" customWidth="1"/>
    <col min="6145" max="6145" width="37.453125" customWidth="1"/>
    <col min="6146" max="6147" width="8.1796875" customWidth="1"/>
    <col min="6148" max="6148" width="2.81640625" customWidth="1"/>
    <col min="6149" max="6150" width="8.1796875" customWidth="1"/>
    <col min="6151" max="6151" width="2.81640625" customWidth="1"/>
    <col min="6152" max="6153" width="9.1796875" customWidth="1"/>
    <col min="6154" max="6154" width="2.453125" customWidth="1"/>
    <col min="6155" max="6155" width="4.1796875" customWidth="1"/>
    <col min="6401" max="6401" width="37.453125" customWidth="1"/>
    <col min="6402" max="6403" width="8.1796875" customWidth="1"/>
    <col min="6404" max="6404" width="2.81640625" customWidth="1"/>
    <col min="6405" max="6406" width="8.1796875" customWidth="1"/>
    <col min="6407" max="6407" width="2.81640625" customWidth="1"/>
    <col min="6408" max="6409" width="9.1796875" customWidth="1"/>
    <col min="6410" max="6410" width="2.453125" customWidth="1"/>
    <col min="6411" max="6411" width="4.1796875" customWidth="1"/>
    <col min="6657" max="6657" width="37.453125" customWidth="1"/>
    <col min="6658" max="6659" width="8.1796875" customWidth="1"/>
    <col min="6660" max="6660" width="2.81640625" customWidth="1"/>
    <col min="6661" max="6662" width="8.1796875" customWidth="1"/>
    <col min="6663" max="6663" width="2.81640625" customWidth="1"/>
    <col min="6664" max="6665" width="9.1796875" customWidth="1"/>
    <col min="6666" max="6666" width="2.453125" customWidth="1"/>
    <col min="6667" max="6667" width="4.1796875" customWidth="1"/>
    <col min="6913" max="6913" width="37.453125" customWidth="1"/>
    <col min="6914" max="6915" width="8.1796875" customWidth="1"/>
    <col min="6916" max="6916" width="2.81640625" customWidth="1"/>
    <col min="6917" max="6918" width="8.1796875" customWidth="1"/>
    <col min="6919" max="6919" width="2.81640625" customWidth="1"/>
    <col min="6920" max="6921" width="9.1796875" customWidth="1"/>
    <col min="6922" max="6922" width="2.453125" customWidth="1"/>
    <col min="6923" max="6923" width="4.1796875" customWidth="1"/>
    <col min="7169" max="7169" width="37.453125" customWidth="1"/>
    <col min="7170" max="7171" width="8.1796875" customWidth="1"/>
    <col min="7172" max="7172" width="2.81640625" customWidth="1"/>
    <col min="7173" max="7174" width="8.1796875" customWidth="1"/>
    <col min="7175" max="7175" width="2.81640625" customWidth="1"/>
    <col min="7176" max="7177" width="9.1796875" customWidth="1"/>
    <col min="7178" max="7178" width="2.453125" customWidth="1"/>
    <col min="7179" max="7179" width="4.1796875" customWidth="1"/>
    <col min="7425" max="7425" width="37.453125" customWidth="1"/>
    <col min="7426" max="7427" width="8.1796875" customWidth="1"/>
    <col min="7428" max="7428" width="2.81640625" customWidth="1"/>
    <col min="7429" max="7430" width="8.1796875" customWidth="1"/>
    <col min="7431" max="7431" width="2.81640625" customWidth="1"/>
    <col min="7432" max="7433" width="9.1796875" customWidth="1"/>
    <col min="7434" max="7434" width="2.453125" customWidth="1"/>
    <col min="7435" max="7435" width="4.1796875" customWidth="1"/>
    <col min="7681" max="7681" width="37.453125" customWidth="1"/>
    <col min="7682" max="7683" width="8.1796875" customWidth="1"/>
    <col min="7684" max="7684" width="2.81640625" customWidth="1"/>
    <col min="7685" max="7686" width="8.1796875" customWidth="1"/>
    <col min="7687" max="7687" width="2.81640625" customWidth="1"/>
    <col min="7688" max="7689" width="9.1796875" customWidth="1"/>
    <col min="7690" max="7690" width="2.453125" customWidth="1"/>
    <col min="7691" max="7691" width="4.1796875" customWidth="1"/>
    <col min="7937" max="7937" width="37.453125" customWidth="1"/>
    <col min="7938" max="7939" width="8.1796875" customWidth="1"/>
    <col min="7940" max="7940" width="2.81640625" customWidth="1"/>
    <col min="7941" max="7942" width="8.1796875" customWidth="1"/>
    <col min="7943" max="7943" width="2.81640625" customWidth="1"/>
    <col min="7944" max="7945" width="9.1796875" customWidth="1"/>
    <col min="7946" max="7946" width="2.453125" customWidth="1"/>
    <col min="7947" max="7947" width="4.1796875" customWidth="1"/>
    <col min="8193" max="8193" width="37.453125" customWidth="1"/>
    <col min="8194" max="8195" width="8.1796875" customWidth="1"/>
    <col min="8196" max="8196" width="2.81640625" customWidth="1"/>
    <col min="8197" max="8198" width="8.1796875" customWidth="1"/>
    <col min="8199" max="8199" width="2.81640625" customWidth="1"/>
    <col min="8200" max="8201" width="9.1796875" customWidth="1"/>
    <col min="8202" max="8202" width="2.453125" customWidth="1"/>
    <col min="8203" max="8203" width="4.1796875" customWidth="1"/>
    <col min="8449" max="8449" width="37.453125" customWidth="1"/>
    <col min="8450" max="8451" width="8.1796875" customWidth="1"/>
    <col min="8452" max="8452" width="2.81640625" customWidth="1"/>
    <col min="8453" max="8454" width="8.1796875" customWidth="1"/>
    <col min="8455" max="8455" width="2.81640625" customWidth="1"/>
    <col min="8456" max="8457" width="9.1796875" customWidth="1"/>
    <col min="8458" max="8458" width="2.453125" customWidth="1"/>
    <col min="8459" max="8459" width="4.1796875" customWidth="1"/>
    <col min="8705" max="8705" width="37.453125" customWidth="1"/>
    <col min="8706" max="8707" width="8.1796875" customWidth="1"/>
    <col min="8708" max="8708" width="2.81640625" customWidth="1"/>
    <col min="8709" max="8710" width="8.1796875" customWidth="1"/>
    <col min="8711" max="8711" width="2.81640625" customWidth="1"/>
    <col min="8712" max="8713" width="9.1796875" customWidth="1"/>
    <col min="8714" max="8714" width="2.453125" customWidth="1"/>
    <col min="8715" max="8715" width="4.1796875" customWidth="1"/>
    <col min="8961" max="8961" width="37.453125" customWidth="1"/>
    <col min="8962" max="8963" width="8.1796875" customWidth="1"/>
    <col min="8964" max="8964" width="2.81640625" customWidth="1"/>
    <col min="8965" max="8966" width="8.1796875" customWidth="1"/>
    <col min="8967" max="8967" width="2.81640625" customWidth="1"/>
    <col min="8968" max="8969" width="9.1796875" customWidth="1"/>
    <col min="8970" max="8970" width="2.453125" customWidth="1"/>
    <col min="8971" max="8971" width="4.1796875" customWidth="1"/>
    <col min="9217" max="9217" width="37.453125" customWidth="1"/>
    <col min="9218" max="9219" width="8.1796875" customWidth="1"/>
    <col min="9220" max="9220" width="2.81640625" customWidth="1"/>
    <col min="9221" max="9222" width="8.1796875" customWidth="1"/>
    <col min="9223" max="9223" width="2.81640625" customWidth="1"/>
    <col min="9224" max="9225" width="9.1796875" customWidth="1"/>
    <col min="9226" max="9226" width="2.453125" customWidth="1"/>
    <col min="9227" max="9227" width="4.1796875" customWidth="1"/>
    <col min="9473" max="9473" width="37.453125" customWidth="1"/>
    <col min="9474" max="9475" width="8.1796875" customWidth="1"/>
    <col min="9476" max="9476" width="2.81640625" customWidth="1"/>
    <col min="9477" max="9478" width="8.1796875" customWidth="1"/>
    <col min="9479" max="9479" width="2.81640625" customWidth="1"/>
    <col min="9480" max="9481" width="9.1796875" customWidth="1"/>
    <col min="9482" max="9482" width="2.453125" customWidth="1"/>
    <col min="9483" max="9483" width="4.1796875" customWidth="1"/>
    <col min="9729" max="9729" width="37.453125" customWidth="1"/>
    <col min="9730" max="9731" width="8.1796875" customWidth="1"/>
    <col min="9732" max="9732" width="2.81640625" customWidth="1"/>
    <col min="9733" max="9734" width="8.1796875" customWidth="1"/>
    <col min="9735" max="9735" width="2.81640625" customWidth="1"/>
    <col min="9736" max="9737" width="9.1796875" customWidth="1"/>
    <col min="9738" max="9738" width="2.453125" customWidth="1"/>
    <col min="9739" max="9739" width="4.1796875" customWidth="1"/>
    <col min="9985" max="9985" width="37.453125" customWidth="1"/>
    <col min="9986" max="9987" width="8.1796875" customWidth="1"/>
    <col min="9988" max="9988" width="2.81640625" customWidth="1"/>
    <col min="9989" max="9990" width="8.1796875" customWidth="1"/>
    <col min="9991" max="9991" width="2.81640625" customWidth="1"/>
    <col min="9992" max="9993" width="9.1796875" customWidth="1"/>
    <col min="9994" max="9994" width="2.453125" customWidth="1"/>
    <col min="9995" max="9995" width="4.1796875" customWidth="1"/>
    <col min="10241" max="10241" width="37.453125" customWidth="1"/>
    <col min="10242" max="10243" width="8.1796875" customWidth="1"/>
    <col min="10244" max="10244" width="2.81640625" customWidth="1"/>
    <col min="10245" max="10246" width="8.1796875" customWidth="1"/>
    <col min="10247" max="10247" width="2.81640625" customWidth="1"/>
    <col min="10248" max="10249" width="9.1796875" customWidth="1"/>
    <col min="10250" max="10250" width="2.453125" customWidth="1"/>
    <col min="10251" max="10251" width="4.1796875" customWidth="1"/>
    <col min="10497" max="10497" width="37.453125" customWidth="1"/>
    <col min="10498" max="10499" width="8.1796875" customWidth="1"/>
    <col min="10500" max="10500" width="2.81640625" customWidth="1"/>
    <col min="10501" max="10502" width="8.1796875" customWidth="1"/>
    <col min="10503" max="10503" width="2.81640625" customWidth="1"/>
    <col min="10504" max="10505" width="9.1796875" customWidth="1"/>
    <col min="10506" max="10506" width="2.453125" customWidth="1"/>
    <col min="10507" max="10507" width="4.1796875" customWidth="1"/>
    <col min="10753" max="10753" width="37.453125" customWidth="1"/>
    <col min="10754" max="10755" width="8.1796875" customWidth="1"/>
    <col min="10756" max="10756" width="2.81640625" customWidth="1"/>
    <col min="10757" max="10758" width="8.1796875" customWidth="1"/>
    <col min="10759" max="10759" width="2.81640625" customWidth="1"/>
    <col min="10760" max="10761" width="9.1796875" customWidth="1"/>
    <col min="10762" max="10762" width="2.453125" customWidth="1"/>
    <col min="10763" max="10763" width="4.1796875" customWidth="1"/>
    <col min="11009" max="11009" width="37.453125" customWidth="1"/>
    <col min="11010" max="11011" width="8.1796875" customWidth="1"/>
    <col min="11012" max="11012" width="2.81640625" customWidth="1"/>
    <col min="11013" max="11014" width="8.1796875" customWidth="1"/>
    <col min="11015" max="11015" width="2.81640625" customWidth="1"/>
    <col min="11016" max="11017" width="9.1796875" customWidth="1"/>
    <col min="11018" max="11018" width="2.453125" customWidth="1"/>
    <col min="11019" max="11019" width="4.1796875" customWidth="1"/>
    <col min="11265" max="11265" width="37.453125" customWidth="1"/>
    <col min="11266" max="11267" width="8.1796875" customWidth="1"/>
    <col min="11268" max="11268" width="2.81640625" customWidth="1"/>
    <col min="11269" max="11270" width="8.1796875" customWidth="1"/>
    <col min="11271" max="11271" width="2.81640625" customWidth="1"/>
    <col min="11272" max="11273" width="9.1796875" customWidth="1"/>
    <col min="11274" max="11274" width="2.453125" customWidth="1"/>
    <col min="11275" max="11275" width="4.1796875" customWidth="1"/>
    <col min="11521" max="11521" width="37.453125" customWidth="1"/>
    <col min="11522" max="11523" width="8.1796875" customWidth="1"/>
    <col min="11524" max="11524" width="2.81640625" customWidth="1"/>
    <col min="11525" max="11526" width="8.1796875" customWidth="1"/>
    <col min="11527" max="11527" width="2.81640625" customWidth="1"/>
    <col min="11528" max="11529" width="9.1796875" customWidth="1"/>
    <col min="11530" max="11530" width="2.453125" customWidth="1"/>
    <col min="11531" max="11531" width="4.1796875" customWidth="1"/>
    <col min="11777" max="11777" width="37.453125" customWidth="1"/>
    <col min="11778" max="11779" width="8.1796875" customWidth="1"/>
    <col min="11780" max="11780" width="2.81640625" customWidth="1"/>
    <col min="11781" max="11782" width="8.1796875" customWidth="1"/>
    <col min="11783" max="11783" width="2.81640625" customWidth="1"/>
    <col min="11784" max="11785" width="9.1796875" customWidth="1"/>
    <col min="11786" max="11786" width="2.453125" customWidth="1"/>
    <col min="11787" max="11787" width="4.1796875" customWidth="1"/>
    <col min="12033" max="12033" width="37.453125" customWidth="1"/>
    <col min="12034" max="12035" width="8.1796875" customWidth="1"/>
    <col min="12036" max="12036" width="2.81640625" customWidth="1"/>
    <col min="12037" max="12038" width="8.1796875" customWidth="1"/>
    <col min="12039" max="12039" width="2.81640625" customWidth="1"/>
    <col min="12040" max="12041" width="9.1796875" customWidth="1"/>
    <col min="12042" max="12042" width="2.453125" customWidth="1"/>
    <col min="12043" max="12043" width="4.1796875" customWidth="1"/>
    <col min="12289" max="12289" width="37.453125" customWidth="1"/>
    <col min="12290" max="12291" width="8.1796875" customWidth="1"/>
    <col min="12292" max="12292" width="2.81640625" customWidth="1"/>
    <col min="12293" max="12294" width="8.1796875" customWidth="1"/>
    <col min="12295" max="12295" width="2.81640625" customWidth="1"/>
    <col min="12296" max="12297" width="9.1796875" customWidth="1"/>
    <col min="12298" max="12298" width="2.453125" customWidth="1"/>
    <col min="12299" max="12299" width="4.1796875" customWidth="1"/>
    <col min="12545" max="12545" width="37.453125" customWidth="1"/>
    <col min="12546" max="12547" width="8.1796875" customWidth="1"/>
    <col min="12548" max="12548" width="2.81640625" customWidth="1"/>
    <col min="12549" max="12550" width="8.1796875" customWidth="1"/>
    <col min="12551" max="12551" width="2.81640625" customWidth="1"/>
    <col min="12552" max="12553" width="9.1796875" customWidth="1"/>
    <col min="12554" max="12554" width="2.453125" customWidth="1"/>
    <col min="12555" max="12555" width="4.1796875" customWidth="1"/>
    <col min="12801" max="12801" width="37.453125" customWidth="1"/>
    <col min="12802" max="12803" width="8.1796875" customWidth="1"/>
    <col min="12804" max="12804" width="2.81640625" customWidth="1"/>
    <col min="12805" max="12806" width="8.1796875" customWidth="1"/>
    <col min="12807" max="12807" width="2.81640625" customWidth="1"/>
    <col min="12808" max="12809" width="9.1796875" customWidth="1"/>
    <col min="12810" max="12810" width="2.453125" customWidth="1"/>
    <col min="12811" max="12811" width="4.1796875" customWidth="1"/>
    <col min="13057" max="13057" width="37.453125" customWidth="1"/>
    <col min="13058" max="13059" width="8.1796875" customWidth="1"/>
    <col min="13060" max="13060" width="2.81640625" customWidth="1"/>
    <col min="13061" max="13062" width="8.1796875" customWidth="1"/>
    <col min="13063" max="13063" width="2.81640625" customWidth="1"/>
    <col min="13064" max="13065" width="9.1796875" customWidth="1"/>
    <col min="13066" max="13066" width="2.453125" customWidth="1"/>
    <col min="13067" max="13067" width="4.1796875" customWidth="1"/>
    <col min="13313" max="13313" width="37.453125" customWidth="1"/>
    <col min="13314" max="13315" width="8.1796875" customWidth="1"/>
    <col min="13316" max="13316" width="2.81640625" customWidth="1"/>
    <col min="13317" max="13318" width="8.1796875" customWidth="1"/>
    <col min="13319" max="13319" width="2.81640625" customWidth="1"/>
    <col min="13320" max="13321" width="9.1796875" customWidth="1"/>
    <col min="13322" max="13322" width="2.453125" customWidth="1"/>
    <col min="13323" max="13323" width="4.1796875" customWidth="1"/>
    <col min="13569" max="13569" width="37.453125" customWidth="1"/>
    <col min="13570" max="13571" width="8.1796875" customWidth="1"/>
    <col min="13572" max="13572" width="2.81640625" customWidth="1"/>
    <col min="13573" max="13574" width="8.1796875" customWidth="1"/>
    <col min="13575" max="13575" width="2.81640625" customWidth="1"/>
    <col min="13576" max="13577" width="9.1796875" customWidth="1"/>
    <col min="13578" max="13578" width="2.453125" customWidth="1"/>
    <col min="13579" max="13579" width="4.1796875" customWidth="1"/>
    <col min="13825" max="13825" width="37.453125" customWidth="1"/>
    <col min="13826" max="13827" width="8.1796875" customWidth="1"/>
    <col min="13828" max="13828" width="2.81640625" customWidth="1"/>
    <col min="13829" max="13830" width="8.1796875" customWidth="1"/>
    <col min="13831" max="13831" width="2.81640625" customWidth="1"/>
    <col min="13832" max="13833" width="9.1796875" customWidth="1"/>
    <col min="13834" max="13834" width="2.453125" customWidth="1"/>
    <col min="13835" max="13835" width="4.1796875" customWidth="1"/>
    <col min="14081" max="14081" width="37.453125" customWidth="1"/>
    <col min="14082" max="14083" width="8.1796875" customWidth="1"/>
    <col min="14084" max="14084" width="2.81640625" customWidth="1"/>
    <col min="14085" max="14086" width="8.1796875" customWidth="1"/>
    <col min="14087" max="14087" width="2.81640625" customWidth="1"/>
    <col min="14088" max="14089" width="9.1796875" customWidth="1"/>
    <col min="14090" max="14090" width="2.453125" customWidth="1"/>
    <col min="14091" max="14091" width="4.1796875" customWidth="1"/>
    <col min="14337" max="14337" width="37.453125" customWidth="1"/>
    <col min="14338" max="14339" width="8.1796875" customWidth="1"/>
    <col min="14340" max="14340" width="2.81640625" customWidth="1"/>
    <col min="14341" max="14342" width="8.1796875" customWidth="1"/>
    <col min="14343" max="14343" width="2.81640625" customWidth="1"/>
    <col min="14344" max="14345" width="9.1796875" customWidth="1"/>
    <col min="14346" max="14346" width="2.453125" customWidth="1"/>
    <col min="14347" max="14347" width="4.1796875" customWidth="1"/>
    <col min="14593" max="14593" width="37.453125" customWidth="1"/>
    <col min="14594" max="14595" width="8.1796875" customWidth="1"/>
    <col min="14596" max="14596" width="2.81640625" customWidth="1"/>
    <col min="14597" max="14598" width="8.1796875" customWidth="1"/>
    <col min="14599" max="14599" width="2.81640625" customWidth="1"/>
    <col min="14600" max="14601" width="9.1796875" customWidth="1"/>
    <col min="14602" max="14602" width="2.453125" customWidth="1"/>
    <col min="14603" max="14603" width="4.1796875" customWidth="1"/>
    <col min="14849" max="14849" width="37.453125" customWidth="1"/>
    <col min="14850" max="14851" width="8.1796875" customWidth="1"/>
    <col min="14852" max="14852" width="2.81640625" customWidth="1"/>
    <col min="14853" max="14854" width="8.1796875" customWidth="1"/>
    <col min="14855" max="14855" width="2.81640625" customWidth="1"/>
    <col min="14856" max="14857" width="9.1796875" customWidth="1"/>
    <col min="14858" max="14858" width="2.453125" customWidth="1"/>
    <col min="14859" max="14859" width="4.1796875" customWidth="1"/>
    <col min="15105" max="15105" width="37.453125" customWidth="1"/>
    <col min="15106" max="15107" width="8.1796875" customWidth="1"/>
    <col min="15108" max="15108" width="2.81640625" customWidth="1"/>
    <col min="15109" max="15110" width="8.1796875" customWidth="1"/>
    <col min="15111" max="15111" width="2.81640625" customWidth="1"/>
    <col min="15112" max="15113" width="9.1796875" customWidth="1"/>
    <col min="15114" max="15114" width="2.453125" customWidth="1"/>
    <col min="15115" max="15115" width="4.1796875" customWidth="1"/>
    <col min="15361" max="15361" width="37.453125" customWidth="1"/>
    <col min="15362" max="15363" width="8.1796875" customWidth="1"/>
    <col min="15364" max="15364" width="2.81640625" customWidth="1"/>
    <col min="15365" max="15366" width="8.1796875" customWidth="1"/>
    <col min="15367" max="15367" width="2.81640625" customWidth="1"/>
    <col min="15368" max="15369" width="9.1796875" customWidth="1"/>
    <col min="15370" max="15370" width="2.453125" customWidth="1"/>
    <col min="15371" max="15371" width="4.1796875" customWidth="1"/>
    <col min="15617" max="15617" width="37.453125" customWidth="1"/>
    <col min="15618" max="15619" width="8.1796875" customWidth="1"/>
    <col min="15620" max="15620" width="2.81640625" customWidth="1"/>
    <col min="15621" max="15622" width="8.1796875" customWidth="1"/>
    <col min="15623" max="15623" width="2.81640625" customWidth="1"/>
    <col min="15624" max="15625" width="9.1796875" customWidth="1"/>
    <col min="15626" max="15626" width="2.453125" customWidth="1"/>
    <col min="15627" max="15627" width="4.1796875" customWidth="1"/>
    <col min="15873" max="15873" width="37.453125" customWidth="1"/>
    <col min="15874" max="15875" width="8.1796875" customWidth="1"/>
    <col min="15876" max="15876" width="2.81640625" customWidth="1"/>
    <col min="15877" max="15878" width="8.1796875" customWidth="1"/>
    <col min="15879" max="15879" width="2.81640625" customWidth="1"/>
    <col min="15880" max="15881" width="9.1796875" customWidth="1"/>
    <col min="15882" max="15882" width="2.453125" customWidth="1"/>
    <col min="15883" max="15883" width="4.1796875" customWidth="1"/>
    <col min="16129" max="16129" width="37.453125" customWidth="1"/>
    <col min="16130" max="16131" width="8.1796875" customWidth="1"/>
    <col min="16132" max="16132" width="2.81640625" customWidth="1"/>
    <col min="16133" max="16134" width="8.1796875" customWidth="1"/>
    <col min="16135" max="16135" width="2.81640625" customWidth="1"/>
    <col min="16136" max="16137" width="9.1796875" customWidth="1"/>
    <col min="16138" max="16138" width="2.453125" customWidth="1"/>
    <col min="16139" max="16139" width="4.1796875" customWidth="1"/>
  </cols>
  <sheetData>
    <row r="1" spans="1:12">
      <c r="A1" s="9" t="s">
        <v>233</v>
      </c>
      <c r="B1" s="174"/>
      <c r="C1" s="145"/>
      <c r="D1" s="71"/>
      <c r="F1" s="145"/>
    </row>
    <row r="2" spans="1:12">
      <c r="A2" s="9" t="s">
        <v>234</v>
      </c>
      <c r="B2" s="174"/>
      <c r="C2" s="145"/>
      <c r="D2" s="71"/>
      <c r="F2" s="145"/>
    </row>
    <row r="3" spans="1:12" ht="9.75" customHeight="1">
      <c r="A3" s="9"/>
      <c r="B3" s="174"/>
      <c r="C3" s="145"/>
      <c r="D3" s="71"/>
      <c r="F3" s="145"/>
    </row>
    <row r="4" spans="1:12">
      <c r="A4" s="9" t="s">
        <v>297</v>
      </c>
      <c r="B4" s="174"/>
      <c r="C4" s="145"/>
      <c r="D4" s="71"/>
      <c r="F4" s="145"/>
    </row>
    <row r="5" spans="1:12" ht="10.5" customHeight="1" thickBot="1">
      <c r="A5" s="9"/>
      <c r="B5" s="174"/>
      <c r="C5" s="145"/>
      <c r="D5" s="71"/>
      <c r="F5" s="145"/>
    </row>
    <row r="6" spans="1:12" ht="12.75" customHeight="1">
      <c r="A6" s="79"/>
      <c r="B6" s="175"/>
      <c r="C6" s="151"/>
      <c r="D6" s="149"/>
      <c r="E6" s="175"/>
      <c r="F6" s="151"/>
      <c r="G6" s="151"/>
      <c r="H6" s="111"/>
      <c r="I6" s="111"/>
      <c r="J6" s="111"/>
    </row>
    <row r="7" spans="1:12" ht="15" customHeight="1">
      <c r="A7" s="9" t="s">
        <v>298</v>
      </c>
      <c r="B7" s="174" t="s">
        <v>299</v>
      </c>
      <c r="C7" s="145"/>
      <c r="D7" s="71"/>
      <c r="E7" s="58" t="s">
        <v>291</v>
      </c>
      <c r="F7" s="58"/>
      <c r="H7" s="132" t="s">
        <v>300</v>
      </c>
      <c r="I7" s="156"/>
    </row>
    <row r="8" spans="1:12" ht="15" customHeight="1">
      <c r="A8" s="9" t="s">
        <v>294</v>
      </c>
      <c r="B8" s="80" t="s">
        <v>98</v>
      </c>
      <c r="C8" s="81" t="s">
        <v>99</v>
      </c>
      <c r="D8" s="71"/>
      <c r="E8" s="80" t="s">
        <v>98</v>
      </c>
      <c r="F8" s="81" t="s">
        <v>99</v>
      </c>
      <c r="H8" s="70" t="s">
        <v>295</v>
      </c>
      <c r="I8" s="70" t="s">
        <v>68</v>
      </c>
    </row>
    <row r="9" spans="1:12" ht="14.25" customHeight="1" thickBot="1">
      <c r="A9" s="84"/>
      <c r="B9" s="176"/>
      <c r="C9" s="164"/>
      <c r="D9" s="162"/>
      <c r="E9" s="176"/>
      <c r="F9" s="164"/>
      <c r="H9" s="118"/>
      <c r="I9" s="118"/>
    </row>
    <row r="10" spans="1:12" ht="11.25" customHeight="1">
      <c r="A10" s="9"/>
      <c r="B10" s="174"/>
      <c r="C10" s="145"/>
      <c r="D10" s="71"/>
      <c r="F10" s="145"/>
      <c r="G10" s="151"/>
      <c r="I10" s="145"/>
      <c r="J10" s="111"/>
    </row>
    <row r="11" spans="1:12" ht="13" customHeight="1">
      <c r="A11" s="14" t="s">
        <v>183</v>
      </c>
      <c r="B11" s="62">
        <f>IF(A11&lt;&gt;0,E11+H11,"")</f>
        <v>137</v>
      </c>
      <c r="C11" s="168">
        <f>SUM(C12:C52)</f>
        <v>99.999999999999943</v>
      </c>
      <c r="D11" s="85"/>
      <c r="E11" s="62">
        <f>SUM(E12:E53)</f>
        <v>136</v>
      </c>
      <c r="F11" s="61">
        <f>IF(A11&lt;&gt;0,E11/B11*100,"")</f>
        <v>99.270072992700733</v>
      </c>
      <c r="G11" s="121"/>
      <c r="H11" s="62">
        <f>SUM(H12:H53)</f>
        <v>1</v>
      </c>
      <c r="I11" s="61">
        <f>IF(A11&lt;&gt;0,H11/B11*100,"")</f>
        <v>0.72992700729927007</v>
      </c>
    </row>
    <row r="12" spans="1:12" ht="12" customHeight="1">
      <c r="A12" s="14"/>
      <c r="B12" s="62" t="str">
        <f>IF(A12&lt;&gt;0,E12+#REF!+H12,"")</f>
        <v/>
      </c>
      <c r="C12" s="61"/>
      <c r="D12" s="85"/>
      <c r="E12" s="62"/>
      <c r="F12" s="61"/>
      <c r="G12" s="121"/>
      <c r="H12"/>
      <c r="I12" s="61" t="str">
        <f t="shared" ref="I12:I52" si="0">IF(A12&lt;&gt;0,H12/B12*100,"")</f>
        <v/>
      </c>
      <c r="L12" s="177"/>
    </row>
    <row r="13" spans="1:12" ht="15" customHeight="1">
      <c r="A13" s="64" t="s">
        <v>184</v>
      </c>
      <c r="B13" s="62">
        <f>IF(A13&lt;&gt;0,E13+H13,"")</f>
        <v>1</v>
      </c>
      <c r="C13" s="61">
        <f t="shared" ref="C13:C52" si="1">IF(A13&lt;&gt;0,B13/$B$11*100,"")</f>
        <v>0.72992700729927007</v>
      </c>
      <c r="D13" s="85"/>
      <c r="E13" s="95">
        <v>1</v>
      </c>
      <c r="F13" s="61">
        <f>IF(A13&lt;&gt;0,E13/$B$11*100,"")</f>
        <v>0.72992700729927007</v>
      </c>
      <c r="G13" s="9"/>
      <c r="H13" s="76">
        <v>0</v>
      </c>
      <c r="I13" s="61">
        <f t="shared" si="0"/>
        <v>0</v>
      </c>
      <c r="J13" s="9"/>
      <c r="K13" s="9"/>
    </row>
    <row r="14" spans="1:12" ht="15" customHeight="1">
      <c r="A14" s="64" t="s">
        <v>185</v>
      </c>
      <c r="B14" s="62">
        <f t="shared" ref="B14:B52" si="2">IF(A14&lt;&gt;0,E14+H14,"")</f>
        <v>1</v>
      </c>
      <c r="C14" s="61">
        <f t="shared" si="1"/>
        <v>0.72992700729927007</v>
      </c>
      <c r="D14" s="85"/>
      <c r="E14" s="95">
        <v>1</v>
      </c>
      <c r="F14" s="61">
        <f t="shared" ref="F14:F52" si="3">IF(A14&lt;&gt;0,E14/$B$11*100,"")</f>
        <v>0.72992700729927007</v>
      </c>
      <c r="G14" s="9"/>
      <c r="H14" s="76">
        <v>0</v>
      </c>
      <c r="I14" s="61">
        <f t="shared" si="0"/>
        <v>0</v>
      </c>
      <c r="J14" s="9"/>
      <c r="K14" s="9"/>
    </row>
    <row r="15" spans="1:12" ht="15" customHeight="1">
      <c r="A15" s="64" t="s">
        <v>186</v>
      </c>
      <c r="B15" s="62">
        <f t="shared" si="2"/>
        <v>10</v>
      </c>
      <c r="C15" s="61">
        <f t="shared" si="1"/>
        <v>7.2992700729926998</v>
      </c>
      <c r="D15" s="85"/>
      <c r="E15" s="95">
        <v>10</v>
      </c>
      <c r="F15" s="61">
        <f t="shared" si="3"/>
        <v>7.2992700729926998</v>
      </c>
      <c r="G15" s="9"/>
      <c r="H15" s="76">
        <v>0</v>
      </c>
      <c r="I15" s="61">
        <f t="shared" si="0"/>
        <v>0</v>
      </c>
      <c r="J15" s="9"/>
      <c r="K15" s="9"/>
    </row>
    <row r="16" spans="1:12" ht="15" customHeight="1">
      <c r="A16" s="64" t="s">
        <v>187</v>
      </c>
      <c r="B16" s="62">
        <f t="shared" si="2"/>
        <v>4</v>
      </c>
      <c r="C16" s="61">
        <f t="shared" si="1"/>
        <v>2.9197080291970803</v>
      </c>
      <c r="D16" s="85"/>
      <c r="E16" s="95">
        <v>4</v>
      </c>
      <c r="F16" s="61">
        <f t="shared" si="3"/>
        <v>2.9197080291970803</v>
      </c>
      <c r="G16" s="9"/>
      <c r="H16" s="76">
        <v>0</v>
      </c>
      <c r="I16" s="61">
        <f t="shared" si="0"/>
        <v>0</v>
      </c>
      <c r="J16" s="9"/>
      <c r="K16" s="9"/>
    </row>
    <row r="17" spans="1:11" ht="15" customHeight="1">
      <c r="A17" s="64" t="s">
        <v>188</v>
      </c>
      <c r="B17" s="62">
        <f t="shared" si="2"/>
        <v>11</v>
      </c>
      <c r="C17" s="61">
        <f t="shared" si="1"/>
        <v>8.0291970802919703</v>
      </c>
      <c r="D17" s="85"/>
      <c r="E17" s="95">
        <v>11</v>
      </c>
      <c r="F17" s="61">
        <f t="shared" si="3"/>
        <v>8.0291970802919703</v>
      </c>
      <c r="G17" s="9"/>
      <c r="H17" s="76">
        <v>0</v>
      </c>
      <c r="I17" s="61">
        <f t="shared" si="0"/>
        <v>0</v>
      </c>
      <c r="J17" s="9"/>
      <c r="K17" s="9"/>
    </row>
    <row r="18" spans="1:11" ht="15" customHeight="1">
      <c r="A18" s="64" t="s">
        <v>301</v>
      </c>
      <c r="B18" s="62">
        <f t="shared" si="2"/>
        <v>5</v>
      </c>
      <c r="C18" s="61">
        <f t="shared" si="1"/>
        <v>3.6496350364963499</v>
      </c>
      <c r="D18" s="85"/>
      <c r="E18" s="95">
        <v>5</v>
      </c>
      <c r="F18" s="61">
        <f t="shared" si="3"/>
        <v>3.6496350364963499</v>
      </c>
      <c r="G18" s="9"/>
      <c r="H18" s="76">
        <v>0</v>
      </c>
      <c r="I18" s="61">
        <f t="shared" si="0"/>
        <v>0</v>
      </c>
      <c r="J18" s="9"/>
      <c r="K18" s="9"/>
    </row>
    <row r="19" spans="1:11" ht="15" customHeight="1">
      <c r="A19" s="64" t="s">
        <v>190</v>
      </c>
      <c r="B19" s="62">
        <f t="shared" si="2"/>
        <v>1</v>
      </c>
      <c r="C19" s="61">
        <f t="shared" si="1"/>
        <v>0.72992700729927007</v>
      </c>
      <c r="D19" s="85"/>
      <c r="E19" s="95">
        <v>1</v>
      </c>
      <c r="F19" s="61">
        <f t="shared" si="3"/>
        <v>0.72992700729927007</v>
      </c>
      <c r="G19" s="9"/>
      <c r="H19" s="76">
        <v>0</v>
      </c>
      <c r="I19" s="61">
        <f t="shared" si="0"/>
        <v>0</v>
      </c>
      <c r="J19" s="9"/>
      <c r="K19" s="9"/>
    </row>
    <row r="20" spans="1:11" ht="15" customHeight="1">
      <c r="A20" s="64" t="s">
        <v>191</v>
      </c>
      <c r="B20" s="62">
        <f t="shared" si="2"/>
        <v>1</v>
      </c>
      <c r="C20" s="61">
        <f t="shared" si="1"/>
        <v>0.72992700729927007</v>
      </c>
      <c r="D20" s="85"/>
      <c r="E20" s="95">
        <v>1</v>
      </c>
      <c r="F20" s="61">
        <f t="shared" si="3"/>
        <v>0.72992700729927007</v>
      </c>
      <c r="G20" s="9"/>
      <c r="H20" s="76">
        <v>0</v>
      </c>
      <c r="I20" s="61">
        <f t="shared" si="0"/>
        <v>0</v>
      </c>
      <c r="J20" s="9"/>
      <c r="K20" s="9"/>
    </row>
    <row r="21" spans="1:11" ht="15" customHeight="1">
      <c r="A21" s="67" t="s">
        <v>192</v>
      </c>
      <c r="B21" s="62">
        <f t="shared" si="2"/>
        <v>1</v>
      </c>
      <c r="C21" s="61">
        <f t="shared" si="1"/>
        <v>0.72992700729927007</v>
      </c>
      <c r="D21" s="85"/>
      <c r="E21" s="95">
        <v>1</v>
      </c>
      <c r="F21" s="61">
        <f t="shared" si="3"/>
        <v>0.72992700729927007</v>
      </c>
      <c r="G21" s="9"/>
      <c r="H21" s="76"/>
      <c r="I21" s="61">
        <f t="shared" si="0"/>
        <v>0</v>
      </c>
      <c r="J21" s="9"/>
      <c r="K21" s="9"/>
    </row>
    <row r="22" spans="1:11" ht="15" customHeight="1">
      <c r="A22" s="97" t="s">
        <v>193</v>
      </c>
      <c r="B22" s="62">
        <f t="shared" si="2"/>
        <v>4</v>
      </c>
      <c r="C22" s="61">
        <f t="shared" si="1"/>
        <v>2.9197080291970803</v>
      </c>
      <c r="D22" s="85"/>
      <c r="E22" s="95">
        <v>4</v>
      </c>
      <c r="F22" s="61">
        <f t="shared" si="3"/>
        <v>2.9197080291970803</v>
      </c>
      <c r="G22" s="9"/>
      <c r="H22" s="76">
        <v>0</v>
      </c>
      <c r="I22" s="61">
        <f t="shared" si="0"/>
        <v>0</v>
      </c>
      <c r="J22" s="9"/>
      <c r="K22" s="9"/>
    </row>
    <row r="23" spans="1:11" ht="15" customHeight="1">
      <c r="A23" s="64" t="s">
        <v>194</v>
      </c>
      <c r="B23" s="62">
        <f t="shared" si="2"/>
        <v>7</v>
      </c>
      <c r="C23" s="61">
        <f t="shared" si="1"/>
        <v>5.1094890510948909</v>
      </c>
      <c r="D23" s="85"/>
      <c r="E23" s="95">
        <v>7</v>
      </c>
      <c r="F23" s="61">
        <f t="shared" si="3"/>
        <v>5.1094890510948909</v>
      </c>
      <c r="G23" s="9"/>
      <c r="H23" s="76">
        <v>0</v>
      </c>
      <c r="I23" s="61">
        <f t="shared" si="0"/>
        <v>0</v>
      </c>
      <c r="J23" s="9"/>
      <c r="K23" s="9"/>
    </row>
    <row r="24" spans="1:11" ht="15" customHeight="1">
      <c r="A24" s="64" t="s">
        <v>195</v>
      </c>
      <c r="B24" s="62">
        <f t="shared" si="2"/>
        <v>2</v>
      </c>
      <c r="C24" s="61">
        <f t="shared" si="1"/>
        <v>1.4598540145985401</v>
      </c>
      <c r="D24" s="85"/>
      <c r="E24" s="95">
        <v>2</v>
      </c>
      <c r="F24" s="61">
        <f t="shared" si="3"/>
        <v>1.4598540145985401</v>
      </c>
      <c r="G24" s="9"/>
      <c r="H24" s="76">
        <v>0</v>
      </c>
      <c r="I24" s="61">
        <f t="shared" si="0"/>
        <v>0</v>
      </c>
      <c r="J24" s="9"/>
      <c r="K24" s="9"/>
    </row>
    <row r="25" spans="1:11" ht="15" customHeight="1">
      <c r="A25" s="64" t="s">
        <v>196</v>
      </c>
      <c r="B25" s="62">
        <f t="shared" si="2"/>
        <v>3</v>
      </c>
      <c r="C25" s="61">
        <f t="shared" si="1"/>
        <v>2.1897810218978102</v>
      </c>
      <c r="D25" s="85"/>
      <c r="E25" s="95">
        <v>3</v>
      </c>
      <c r="F25" s="61">
        <f t="shared" si="3"/>
        <v>2.1897810218978102</v>
      </c>
      <c r="G25" s="9"/>
      <c r="H25" s="76">
        <v>0</v>
      </c>
      <c r="I25" s="61">
        <f t="shared" si="0"/>
        <v>0</v>
      </c>
      <c r="J25" s="9"/>
      <c r="K25" s="9"/>
    </row>
    <row r="26" spans="1:11" ht="15" customHeight="1">
      <c r="A26" s="64" t="s">
        <v>197</v>
      </c>
      <c r="B26" s="62">
        <f t="shared" si="2"/>
        <v>2</v>
      </c>
      <c r="C26" s="61">
        <f t="shared" si="1"/>
        <v>1.4598540145985401</v>
      </c>
      <c r="D26" s="85"/>
      <c r="E26" s="95">
        <v>2</v>
      </c>
      <c r="F26" s="61">
        <f t="shared" si="3"/>
        <v>1.4598540145985401</v>
      </c>
      <c r="G26" s="9"/>
      <c r="H26" s="76">
        <v>0</v>
      </c>
      <c r="I26" s="61">
        <f t="shared" si="0"/>
        <v>0</v>
      </c>
      <c r="J26" s="9"/>
      <c r="K26" s="9"/>
    </row>
    <row r="27" spans="1:11" ht="15" customHeight="1">
      <c r="A27" s="69" t="s">
        <v>198</v>
      </c>
      <c r="B27" s="62">
        <f t="shared" si="2"/>
        <v>1</v>
      </c>
      <c r="C27" s="61">
        <f t="shared" si="1"/>
        <v>0.72992700729927007</v>
      </c>
      <c r="D27" s="85"/>
      <c r="E27" s="95">
        <v>1</v>
      </c>
      <c r="F27" s="61">
        <f t="shared" si="3"/>
        <v>0.72992700729927007</v>
      </c>
      <c r="G27" s="9"/>
      <c r="H27" s="76">
        <v>0</v>
      </c>
      <c r="I27" s="61">
        <f t="shared" si="0"/>
        <v>0</v>
      </c>
      <c r="J27" s="9"/>
      <c r="K27" s="9"/>
    </row>
    <row r="28" spans="1:11" ht="15" customHeight="1">
      <c r="A28" s="64" t="s">
        <v>199</v>
      </c>
      <c r="B28" s="62">
        <f t="shared" si="2"/>
        <v>2</v>
      </c>
      <c r="C28" s="61">
        <f t="shared" si="1"/>
        <v>1.4598540145985401</v>
      </c>
      <c r="D28" s="85"/>
      <c r="E28" s="95">
        <v>2</v>
      </c>
      <c r="F28" s="61">
        <f t="shared" si="3"/>
        <v>1.4598540145985401</v>
      </c>
      <c r="G28" s="9"/>
      <c r="H28" s="76">
        <v>0</v>
      </c>
      <c r="I28" s="61">
        <f t="shared" si="0"/>
        <v>0</v>
      </c>
      <c r="J28" s="9"/>
      <c r="K28" s="9"/>
    </row>
    <row r="29" spans="1:11" ht="15" customHeight="1">
      <c r="A29" s="64" t="s">
        <v>200</v>
      </c>
      <c r="B29" s="62">
        <f t="shared" si="2"/>
        <v>11</v>
      </c>
      <c r="C29" s="61">
        <f t="shared" si="1"/>
        <v>8.0291970802919703</v>
      </c>
      <c r="D29" s="85"/>
      <c r="E29" s="95">
        <v>11</v>
      </c>
      <c r="F29" s="61">
        <f t="shared" si="3"/>
        <v>8.0291970802919703</v>
      </c>
      <c r="G29" s="9"/>
      <c r="H29" s="76">
        <v>0</v>
      </c>
      <c r="I29" s="61">
        <f t="shared" si="0"/>
        <v>0</v>
      </c>
      <c r="J29" s="9"/>
      <c r="K29" s="9"/>
    </row>
    <row r="30" spans="1:11" ht="15" customHeight="1">
      <c r="A30" s="67" t="s">
        <v>201</v>
      </c>
      <c r="B30" s="62">
        <f>IF(A30&lt;&gt;0,E30+H30,"")</f>
        <v>1</v>
      </c>
      <c r="C30" s="61">
        <f>IF(A30&lt;&gt;0,B30/$B$11*100,"")</f>
        <v>0.72992700729927007</v>
      </c>
      <c r="D30" s="85"/>
      <c r="E30" s="95">
        <v>1</v>
      </c>
      <c r="F30" s="61">
        <f t="shared" si="3"/>
        <v>0.72992700729927007</v>
      </c>
      <c r="G30" s="9"/>
      <c r="H30" s="76">
        <v>0</v>
      </c>
      <c r="I30" s="61">
        <f t="shared" si="0"/>
        <v>0</v>
      </c>
      <c r="J30" s="9"/>
      <c r="K30" s="9"/>
    </row>
    <row r="31" spans="1:11" ht="15" customHeight="1">
      <c r="A31" s="64" t="s">
        <v>202</v>
      </c>
      <c r="B31" s="62">
        <f>IF(A31&lt;&gt;0,E31+H31,"")</f>
        <v>2</v>
      </c>
      <c r="C31" s="61">
        <f>IF(A31&lt;&gt;0,B31/$B$11*100,"")</f>
        <v>1.4598540145985401</v>
      </c>
      <c r="D31" s="85"/>
      <c r="E31" s="95">
        <v>2</v>
      </c>
      <c r="F31" s="61">
        <f t="shared" si="3"/>
        <v>1.4598540145985401</v>
      </c>
      <c r="G31" s="9"/>
      <c r="H31" s="76">
        <v>0</v>
      </c>
      <c r="I31" s="61">
        <f t="shared" si="0"/>
        <v>0</v>
      </c>
      <c r="J31" s="9"/>
      <c r="K31" s="9"/>
    </row>
    <row r="32" spans="1:11" ht="15" customHeight="1">
      <c r="A32" s="64" t="s">
        <v>203</v>
      </c>
      <c r="B32" s="62">
        <f t="shared" si="2"/>
        <v>3</v>
      </c>
      <c r="C32" s="61">
        <f t="shared" si="1"/>
        <v>2.1897810218978102</v>
      </c>
      <c r="D32" s="85"/>
      <c r="E32" s="95">
        <v>3</v>
      </c>
      <c r="F32" s="61">
        <f t="shared" si="3"/>
        <v>2.1897810218978102</v>
      </c>
      <c r="G32" s="9"/>
      <c r="H32" s="76">
        <v>0</v>
      </c>
      <c r="I32" s="61">
        <f t="shared" si="0"/>
        <v>0</v>
      </c>
      <c r="J32" s="9"/>
      <c r="K32" s="9"/>
    </row>
    <row r="33" spans="1:11" ht="15" customHeight="1">
      <c r="A33" s="97" t="s">
        <v>204</v>
      </c>
      <c r="B33" s="62">
        <f t="shared" si="2"/>
        <v>5</v>
      </c>
      <c r="C33" s="61">
        <f t="shared" si="1"/>
        <v>3.6496350364963499</v>
      </c>
      <c r="D33" s="85"/>
      <c r="E33" s="95">
        <v>5</v>
      </c>
      <c r="F33" s="61">
        <f t="shared" si="3"/>
        <v>3.6496350364963499</v>
      </c>
      <c r="G33" s="9"/>
      <c r="H33" s="76">
        <v>0</v>
      </c>
      <c r="I33" s="61">
        <f t="shared" si="0"/>
        <v>0</v>
      </c>
      <c r="J33" s="9"/>
      <c r="K33" s="9"/>
    </row>
    <row r="34" spans="1:11" ht="15" customHeight="1">
      <c r="A34" s="69" t="s">
        <v>205</v>
      </c>
      <c r="B34" s="62">
        <f t="shared" si="2"/>
        <v>1</v>
      </c>
      <c r="C34" s="61">
        <f t="shared" si="1"/>
        <v>0.72992700729927007</v>
      </c>
      <c r="D34" s="85"/>
      <c r="E34" s="95">
        <v>1</v>
      </c>
      <c r="F34" s="61">
        <f t="shared" si="3"/>
        <v>0.72992700729927007</v>
      </c>
      <c r="G34" s="9"/>
      <c r="H34" s="76">
        <v>0</v>
      </c>
      <c r="I34" s="61">
        <f t="shared" si="0"/>
        <v>0</v>
      </c>
      <c r="J34" s="9"/>
      <c r="K34" s="9"/>
    </row>
    <row r="35" spans="1:11" ht="15" customHeight="1">
      <c r="A35" s="64" t="s">
        <v>206</v>
      </c>
      <c r="B35" s="62">
        <f t="shared" si="2"/>
        <v>8</v>
      </c>
      <c r="C35" s="61">
        <f t="shared" si="1"/>
        <v>5.8394160583941606</v>
      </c>
      <c r="D35" s="85"/>
      <c r="E35" s="95">
        <v>8</v>
      </c>
      <c r="F35" s="61">
        <f t="shared" si="3"/>
        <v>5.8394160583941606</v>
      </c>
      <c r="G35" s="9"/>
      <c r="H35" s="76">
        <v>0</v>
      </c>
      <c r="I35" s="61">
        <f t="shared" si="0"/>
        <v>0</v>
      </c>
      <c r="J35" s="9"/>
      <c r="K35" s="9"/>
    </row>
    <row r="36" spans="1:11" ht="15" customHeight="1">
      <c r="A36" s="64" t="s">
        <v>207</v>
      </c>
      <c r="B36" s="62">
        <f>IF(A36&lt;&gt;0,E36+H36,"")</f>
        <v>1</v>
      </c>
      <c r="C36" s="61">
        <f>IF(A36&lt;&gt;0,B36/$B$11*100,"")</f>
        <v>0.72992700729927007</v>
      </c>
      <c r="D36" s="85"/>
      <c r="E36" s="95">
        <v>1</v>
      </c>
      <c r="F36" s="61">
        <f t="shared" si="3"/>
        <v>0.72992700729927007</v>
      </c>
      <c r="G36" s="9"/>
      <c r="H36" s="76">
        <v>0</v>
      </c>
      <c r="I36" s="61">
        <f t="shared" si="0"/>
        <v>0</v>
      </c>
      <c r="J36" s="9"/>
      <c r="K36" s="9"/>
    </row>
    <row r="37" spans="1:11" ht="15" customHeight="1">
      <c r="A37" s="64" t="s">
        <v>208</v>
      </c>
      <c r="B37" s="62">
        <f>IF(A37&lt;&gt;0,E37+H37,"")</f>
        <v>2</v>
      </c>
      <c r="C37" s="61">
        <f>IF(A37&lt;&gt;0,B37/$B$11*100,"")</f>
        <v>1.4598540145985401</v>
      </c>
      <c r="D37" s="85"/>
      <c r="E37" s="95">
        <v>2</v>
      </c>
      <c r="F37" s="61">
        <f t="shared" si="3"/>
        <v>1.4598540145985401</v>
      </c>
      <c r="G37" s="9"/>
      <c r="H37" s="76">
        <v>0</v>
      </c>
      <c r="I37" s="61">
        <f t="shared" si="0"/>
        <v>0</v>
      </c>
      <c r="J37" s="9"/>
      <c r="K37" s="9"/>
    </row>
    <row r="38" spans="1:11" ht="15" customHeight="1">
      <c r="A38" s="64" t="s">
        <v>209</v>
      </c>
      <c r="B38" s="62">
        <f>IF(A38&lt;&gt;0,E38+H38,"")</f>
        <v>1</v>
      </c>
      <c r="C38" s="61">
        <f>IF(A38&lt;&gt;0,B38/$B$11*100,"")</f>
        <v>0.72992700729927007</v>
      </c>
      <c r="D38" s="85"/>
      <c r="E38" s="95">
        <v>1</v>
      </c>
      <c r="F38" s="61">
        <f t="shared" si="3"/>
        <v>0.72992700729927007</v>
      </c>
      <c r="G38" s="9"/>
      <c r="H38" s="76">
        <v>0</v>
      </c>
      <c r="I38" s="61">
        <f t="shared" si="0"/>
        <v>0</v>
      </c>
      <c r="J38" s="9"/>
      <c r="K38" s="9"/>
    </row>
    <row r="39" spans="1:11" ht="15" customHeight="1">
      <c r="A39" s="97" t="s">
        <v>210</v>
      </c>
      <c r="B39" s="62">
        <f t="shared" si="2"/>
        <v>1</v>
      </c>
      <c r="C39" s="61">
        <f t="shared" si="1"/>
        <v>0.72992700729927007</v>
      </c>
      <c r="D39" s="85"/>
      <c r="E39" s="95">
        <v>1</v>
      </c>
      <c r="F39" s="61">
        <f t="shared" si="3"/>
        <v>0.72992700729927007</v>
      </c>
      <c r="G39" s="9"/>
      <c r="H39" s="76">
        <v>0</v>
      </c>
      <c r="I39" s="61">
        <f t="shared" si="0"/>
        <v>0</v>
      </c>
      <c r="J39" s="9"/>
      <c r="K39" s="9"/>
    </row>
    <row r="40" spans="1:11" ht="15" customHeight="1">
      <c r="A40" s="64" t="s">
        <v>211</v>
      </c>
      <c r="B40" s="62">
        <f t="shared" si="2"/>
        <v>1</v>
      </c>
      <c r="C40" s="61">
        <f t="shared" si="1"/>
        <v>0.72992700729927007</v>
      </c>
      <c r="D40" s="85"/>
      <c r="E40" s="95">
        <v>1</v>
      </c>
      <c r="F40" s="61">
        <f t="shared" si="3"/>
        <v>0.72992700729927007</v>
      </c>
      <c r="G40" s="9"/>
      <c r="H40" s="76">
        <v>0</v>
      </c>
      <c r="I40" s="61">
        <f t="shared" si="0"/>
        <v>0</v>
      </c>
      <c r="J40" s="9"/>
      <c r="K40" s="9"/>
    </row>
    <row r="41" spans="1:11" ht="15" customHeight="1">
      <c r="A41" s="64" t="s">
        <v>212</v>
      </c>
      <c r="B41" s="62">
        <f t="shared" si="2"/>
        <v>5</v>
      </c>
      <c r="C41" s="61">
        <f t="shared" si="1"/>
        <v>3.6496350364963499</v>
      </c>
      <c r="D41" s="85"/>
      <c r="E41" s="95">
        <v>5</v>
      </c>
      <c r="F41" s="61">
        <f t="shared" si="3"/>
        <v>3.6496350364963499</v>
      </c>
      <c r="G41" s="9"/>
      <c r="H41" s="76">
        <v>0</v>
      </c>
      <c r="I41" s="61">
        <f t="shared" si="0"/>
        <v>0</v>
      </c>
      <c r="J41" s="9"/>
      <c r="K41" s="9"/>
    </row>
    <row r="42" spans="1:11" ht="15" customHeight="1">
      <c r="A42" s="64" t="s">
        <v>213</v>
      </c>
      <c r="B42" s="62">
        <f t="shared" si="2"/>
        <v>1</v>
      </c>
      <c r="C42" s="61">
        <f t="shared" si="1"/>
        <v>0.72992700729927007</v>
      </c>
      <c r="D42" s="85"/>
      <c r="E42" s="95">
        <v>1</v>
      </c>
      <c r="F42" s="61">
        <f t="shared" si="3"/>
        <v>0.72992700729927007</v>
      </c>
      <c r="G42" s="9"/>
      <c r="H42" s="76">
        <v>0</v>
      </c>
      <c r="I42" s="61">
        <f t="shared" si="0"/>
        <v>0</v>
      </c>
      <c r="J42" s="9"/>
      <c r="K42" s="9"/>
    </row>
    <row r="43" spans="1:11" ht="15" customHeight="1">
      <c r="A43" s="67" t="s">
        <v>214</v>
      </c>
      <c r="B43" s="62">
        <f t="shared" si="2"/>
        <v>1</v>
      </c>
      <c r="C43" s="61">
        <f t="shared" si="1"/>
        <v>0.72992700729927007</v>
      </c>
      <c r="D43" s="85"/>
      <c r="E43" s="95">
        <v>1</v>
      </c>
      <c r="F43" s="61">
        <f t="shared" si="3"/>
        <v>0.72992700729927007</v>
      </c>
      <c r="G43" s="9"/>
      <c r="H43" s="76">
        <v>0</v>
      </c>
      <c r="I43" s="61">
        <f t="shared" si="0"/>
        <v>0</v>
      </c>
      <c r="J43" s="9"/>
      <c r="K43" s="9"/>
    </row>
    <row r="44" spans="1:11" ht="15" customHeight="1">
      <c r="A44" s="67" t="s">
        <v>215</v>
      </c>
      <c r="B44" s="62">
        <f t="shared" si="2"/>
        <v>1</v>
      </c>
      <c r="C44" s="61">
        <f t="shared" si="1"/>
        <v>0.72992700729927007</v>
      </c>
      <c r="D44" s="85"/>
      <c r="E44" s="95">
        <v>1</v>
      </c>
      <c r="F44" s="61">
        <f t="shared" si="3"/>
        <v>0.72992700729927007</v>
      </c>
      <c r="G44" s="9"/>
      <c r="H44" s="76">
        <v>0</v>
      </c>
      <c r="I44" s="61">
        <f t="shared" si="0"/>
        <v>0</v>
      </c>
      <c r="J44" s="9"/>
      <c r="K44" s="9"/>
    </row>
    <row r="45" spans="1:11" ht="15" customHeight="1">
      <c r="A45" s="67" t="s">
        <v>216</v>
      </c>
      <c r="B45" s="62">
        <f t="shared" si="2"/>
        <v>1</v>
      </c>
      <c r="C45" s="61">
        <f t="shared" si="1"/>
        <v>0.72992700729927007</v>
      </c>
      <c r="D45" s="85"/>
      <c r="E45" s="95">
        <v>1</v>
      </c>
      <c r="F45" s="61">
        <f t="shared" si="3"/>
        <v>0.72992700729927007</v>
      </c>
      <c r="G45" s="9"/>
      <c r="H45" s="76">
        <v>0</v>
      </c>
      <c r="I45" s="61">
        <f t="shared" si="0"/>
        <v>0</v>
      </c>
      <c r="J45" s="9"/>
      <c r="K45" s="9"/>
    </row>
    <row r="46" spans="1:11" ht="15" customHeight="1">
      <c r="A46" s="67" t="s">
        <v>217</v>
      </c>
      <c r="B46" s="62">
        <f t="shared" si="2"/>
        <v>1</v>
      </c>
      <c r="C46" s="61">
        <f t="shared" si="1"/>
        <v>0.72992700729927007</v>
      </c>
      <c r="D46" s="85"/>
      <c r="E46" s="95">
        <v>1</v>
      </c>
      <c r="F46" s="61">
        <f t="shared" si="3"/>
        <v>0.72992700729927007</v>
      </c>
      <c r="G46" s="9"/>
      <c r="H46" s="76">
        <v>0</v>
      </c>
      <c r="I46" s="61">
        <f t="shared" si="0"/>
        <v>0</v>
      </c>
      <c r="J46" s="9"/>
      <c r="K46" s="9"/>
    </row>
    <row r="47" spans="1:11" ht="15" customHeight="1">
      <c r="A47" s="64" t="s">
        <v>218</v>
      </c>
      <c r="B47" s="62">
        <f t="shared" si="2"/>
        <v>8</v>
      </c>
      <c r="C47" s="61">
        <f t="shared" si="1"/>
        <v>5.8394160583941606</v>
      </c>
      <c r="D47" s="85"/>
      <c r="E47" s="95">
        <v>8</v>
      </c>
      <c r="F47" s="61">
        <f t="shared" si="3"/>
        <v>5.8394160583941606</v>
      </c>
      <c r="G47" s="9"/>
      <c r="H47" s="76">
        <v>0</v>
      </c>
      <c r="I47" s="61">
        <f t="shared" si="0"/>
        <v>0</v>
      </c>
      <c r="J47" s="9"/>
      <c r="K47" s="9"/>
    </row>
    <row r="48" spans="1:11" ht="15" customHeight="1">
      <c r="A48" s="64" t="s">
        <v>219</v>
      </c>
      <c r="B48" s="62">
        <f t="shared" si="2"/>
        <v>15</v>
      </c>
      <c r="C48" s="61">
        <f t="shared" si="1"/>
        <v>10.948905109489052</v>
      </c>
      <c r="D48" s="85"/>
      <c r="E48" s="95">
        <v>15</v>
      </c>
      <c r="F48" s="61">
        <f t="shared" si="3"/>
        <v>10.948905109489052</v>
      </c>
      <c r="G48" s="9"/>
      <c r="H48" s="76">
        <v>0</v>
      </c>
      <c r="I48" s="61">
        <f t="shared" si="0"/>
        <v>0</v>
      </c>
      <c r="J48" s="9"/>
      <c r="K48" s="9"/>
    </row>
    <row r="49" spans="1:11" ht="15" customHeight="1">
      <c r="A49" s="69" t="s">
        <v>220</v>
      </c>
      <c r="B49" s="62">
        <f>IF(A49&lt;&gt;0,E49+H49,"")</f>
        <v>3</v>
      </c>
      <c r="C49" s="61">
        <f>IF(A49&lt;&gt;0,B49/$B$11*100,"")</f>
        <v>2.1897810218978102</v>
      </c>
      <c r="D49" s="85"/>
      <c r="E49" s="95">
        <v>3</v>
      </c>
      <c r="F49" s="61">
        <f t="shared" si="3"/>
        <v>2.1897810218978102</v>
      </c>
      <c r="G49" s="9"/>
      <c r="H49" s="76">
        <v>0</v>
      </c>
      <c r="I49" s="61">
        <f t="shared" si="0"/>
        <v>0</v>
      </c>
      <c r="J49" s="9"/>
      <c r="K49" s="9"/>
    </row>
    <row r="50" spans="1:11" ht="15" customHeight="1">
      <c r="A50" s="64" t="s">
        <v>221</v>
      </c>
      <c r="B50" s="62">
        <f>IF(A50&lt;&gt;0,E50+H50,"")</f>
        <v>5</v>
      </c>
      <c r="C50" s="61">
        <f t="shared" si="1"/>
        <v>3.6496350364963499</v>
      </c>
      <c r="D50" s="85"/>
      <c r="E50" s="95">
        <v>4</v>
      </c>
      <c r="F50" s="61">
        <f t="shared" si="3"/>
        <v>2.9197080291970803</v>
      </c>
      <c r="G50" s="9"/>
      <c r="H50" s="76">
        <v>1</v>
      </c>
      <c r="I50" s="61">
        <f t="shared" si="0"/>
        <v>20</v>
      </c>
      <c r="J50" s="9"/>
      <c r="K50" s="9"/>
    </row>
    <row r="51" spans="1:11" ht="15" customHeight="1">
      <c r="A51" s="64" t="s">
        <v>222</v>
      </c>
      <c r="B51" s="62">
        <f t="shared" si="2"/>
        <v>1</v>
      </c>
      <c r="C51" s="61">
        <f t="shared" si="1"/>
        <v>0.72992700729927007</v>
      </c>
      <c r="D51" s="85"/>
      <c r="E51" s="95">
        <v>1</v>
      </c>
      <c r="F51" s="61">
        <f t="shared" si="3"/>
        <v>0.72992700729927007</v>
      </c>
      <c r="G51" s="9"/>
      <c r="H51" s="76"/>
      <c r="I51" s="61">
        <f t="shared" si="0"/>
        <v>0</v>
      </c>
      <c r="J51" s="9"/>
      <c r="K51" s="9"/>
    </row>
    <row r="52" spans="1:11" ht="15" customHeight="1">
      <c r="A52" s="64" t="s">
        <v>223</v>
      </c>
      <c r="B52" s="62">
        <f t="shared" si="2"/>
        <v>2</v>
      </c>
      <c r="C52" s="61">
        <f t="shared" si="1"/>
        <v>1.4598540145985401</v>
      </c>
      <c r="D52" s="85"/>
      <c r="E52" s="95">
        <v>2</v>
      </c>
      <c r="F52" s="61">
        <f t="shared" si="3"/>
        <v>1.4598540145985401</v>
      </c>
      <c r="G52" s="9"/>
      <c r="H52" s="76"/>
      <c r="I52" s="61">
        <f t="shared" si="0"/>
        <v>0</v>
      </c>
      <c r="J52" s="9"/>
      <c r="K52" s="9"/>
    </row>
    <row r="53" spans="1:11" ht="5.25" customHeight="1" thickBot="1">
      <c r="A53" s="9"/>
      <c r="B53" s="62"/>
      <c r="C53" s="61"/>
      <c r="D53" s="71"/>
      <c r="E53" s="76"/>
      <c r="F53" s="61"/>
      <c r="H53" s="118"/>
      <c r="I53" s="118"/>
      <c r="J53" s="118"/>
    </row>
    <row r="54" spans="1:11" ht="10.5" customHeight="1">
      <c r="A54" s="79"/>
      <c r="B54" s="175"/>
      <c r="C54" s="151"/>
      <c r="D54" s="149"/>
      <c r="E54" s="175"/>
      <c r="F54" s="151"/>
      <c r="G54" s="151"/>
    </row>
    <row r="55" spans="1:11" ht="15.75" customHeight="1">
      <c r="A55" s="9" t="s">
        <v>224</v>
      </c>
      <c r="D55" s="127"/>
      <c r="E55" s="127"/>
    </row>
    <row r="56" spans="1:11" ht="16.5" customHeight="1">
      <c r="A56" s="9" t="s">
        <v>302</v>
      </c>
      <c r="B56" s="174"/>
      <c r="C56" s="145"/>
      <c r="D56" s="71"/>
      <c r="F56" s="145"/>
    </row>
    <row r="57" spans="1:11" ht="7.5" customHeight="1">
      <c r="A57" s="9"/>
      <c r="B57" s="174"/>
      <c r="C57" s="145"/>
      <c r="D57" s="71"/>
      <c r="F57" s="145"/>
    </row>
    <row r="58" spans="1:11">
      <c r="A58" s="9" t="s">
        <v>177</v>
      </c>
      <c r="B58" s="174"/>
      <c r="C58" s="145"/>
      <c r="D58" s="71"/>
      <c r="F58" s="145"/>
    </row>
    <row r="59" spans="1:11">
      <c r="A59" t="s">
        <v>178</v>
      </c>
    </row>
  </sheetData>
  <mergeCells count="2">
    <mergeCell ref="E7:F7"/>
    <mergeCell ref="H7:I7"/>
  </mergeCells>
  <conditionalFormatting sqref="A1:XFD1048576">
    <cfRule type="cellIs" dxfId="5" priority="1" operator="equal">
      <formula>0</formula>
    </cfRule>
  </conditionalFormatting>
  <pageMargins left="0.70866141732283472" right="0.70866141732283472" top="0.74803149606299213" bottom="0.74803149606299213" header="0.31496062992125984" footer="0.31496062992125984"/>
  <pageSetup scale="80" orientation="portrait" horizontalDpi="4294967293" verticalDpi="4294967293"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A5272-64F7-4B27-86EC-3BC6F59A6E33}">
  <sheetPr>
    <tabColor rgb="FFFFC000"/>
  </sheetPr>
  <dimension ref="A1:K39"/>
  <sheetViews>
    <sheetView workbookViewId="0">
      <selection activeCell="J4" sqref="J4"/>
    </sheetView>
  </sheetViews>
  <sheetFormatPr baseColWidth="10" defaultRowHeight="14.5"/>
  <sheetData>
    <row r="1" spans="1:11" ht="12.75" customHeight="1">
      <c r="A1" s="9"/>
      <c r="B1" s="9"/>
      <c r="C1" s="9"/>
    </row>
    <row r="2" spans="1:11" ht="12.75" customHeight="1">
      <c r="A2" s="105"/>
      <c r="B2" s="105"/>
      <c r="C2" s="105"/>
      <c r="J2" s="28"/>
    </row>
    <row r="3" spans="1:11" ht="12.75" customHeight="1">
      <c r="H3" s="29"/>
    </row>
    <row r="4" spans="1:11" ht="12.75" customHeight="1">
      <c r="A4" s="166"/>
      <c r="B4" s="166"/>
      <c r="C4" s="166"/>
      <c r="D4" s="166"/>
      <c r="H4" s="31"/>
      <c r="K4" s="32"/>
    </row>
    <row r="5" spans="1:11">
      <c r="A5" s="62"/>
      <c r="B5" s="62"/>
      <c r="C5" s="63"/>
    </row>
    <row r="6" spans="1:11">
      <c r="A6" s="178"/>
      <c r="B6" s="178"/>
      <c r="C6" s="178"/>
      <c r="D6" s="178"/>
    </row>
    <row r="7" spans="1:11">
      <c r="A7" s="178"/>
      <c r="B7" s="30"/>
      <c r="C7" s="178"/>
    </row>
    <row r="8" spans="1:11">
      <c r="A8" s="178"/>
      <c r="B8" s="30"/>
      <c r="C8" s="30"/>
      <c r="D8" s="30"/>
    </row>
    <row r="9" spans="1:11">
      <c r="A9" s="30"/>
      <c r="B9" s="30"/>
      <c r="C9" s="30"/>
      <c r="D9" s="105"/>
    </row>
    <row r="10" spans="1:11">
      <c r="B10" s="105"/>
    </row>
    <row r="13" spans="1:11">
      <c r="A13" s="9"/>
    </row>
    <row r="14" spans="1:11">
      <c r="A14" s="9"/>
    </row>
    <row r="15" spans="1:11">
      <c r="A15" s="9"/>
    </row>
    <row r="18" spans="2:2">
      <c r="B18" s="105"/>
    </row>
    <row r="19" spans="2:2">
      <c r="B19" s="105"/>
    </row>
    <row r="20" spans="2:2">
      <c r="B20" s="105"/>
    </row>
    <row r="39" spans="4:4">
      <c r="D39" s="105"/>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0C5B-5C97-4E2D-8E8B-B19DAE704057}">
  <sheetPr>
    <tabColor theme="4" tint="-0.249977111117893"/>
  </sheetPr>
  <dimension ref="A1:J108"/>
  <sheetViews>
    <sheetView topLeftCell="A40" workbookViewId="0">
      <selection activeCell="A57" sqref="A57"/>
    </sheetView>
  </sheetViews>
  <sheetFormatPr baseColWidth="10" defaultRowHeight="12.5"/>
  <cols>
    <col min="1" max="1" width="39.453125" style="7" bestFit="1" customWidth="1"/>
    <col min="2" max="2" width="10.54296875" style="34" customWidth="1"/>
    <col min="3" max="3" width="10.54296875" style="94" customWidth="1"/>
    <col min="4" max="4" width="3.54296875" style="7" customWidth="1"/>
    <col min="5" max="5" width="10.54296875" style="62" customWidth="1"/>
    <col min="6" max="6" width="10.54296875" style="85" customWidth="1"/>
    <col min="7" max="7" width="3.54296875" style="9" customWidth="1"/>
    <col min="8" max="8" width="10.54296875" style="62" customWidth="1"/>
    <col min="9" max="9" width="10.54296875" style="35" customWidth="1"/>
    <col min="10" max="10" width="3.81640625" style="7" customWidth="1"/>
    <col min="11" max="256" width="10.90625" style="7"/>
    <col min="257" max="257" width="39.453125" style="7" bestFit="1" customWidth="1"/>
    <col min="258" max="259" width="10.54296875" style="7" customWidth="1"/>
    <col min="260" max="260" width="3.54296875" style="7" customWidth="1"/>
    <col min="261" max="262" width="10.54296875" style="7" customWidth="1"/>
    <col min="263" max="263" width="3.54296875" style="7" customWidth="1"/>
    <col min="264" max="265" width="10.54296875" style="7" customWidth="1"/>
    <col min="266" max="266" width="3.81640625" style="7" customWidth="1"/>
    <col min="267" max="512" width="10.90625" style="7"/>
    <col min="513" max="513" width="39.453125" style="7" bestFit="1" customWidth="1"/>
    <col min="514" max="515" width="10.54296875" style="7" customWidth="1"/>
    <col min="516" max="516" width="3.54296875" style="7" customWidth="1"/>
    <col min="517" max="518" width="10.54296875" style="7" customWidth="1"/>
    <col min="519" max="519" width="3.54296875" style="7" customWidth="1"/>
    <col min="520" max="521" width="10.54296875" style="7" customWidth="1"/>
    <col min="522" max="522" width="3.81640625" style="7" customWidth="1"/>
    <col min="523" max="768" width="10.90625" style="7"/>
    <col min="769" max="769" width="39.453125" style="7" bestFit="1" customWidth="1"/>
    <col min="770" max="771" width="10.54296875" style="7" customWidth="1"/>
    <col min="772" max="772" width="3.54296875" style="7" customWidth="1"/>
    <col min="773" max="774" width="10.54296875" style="7" customWidth="1"/>
    <col min="775" max="775" width="3.54296875" style="7" customWidth="1"/>
    <col min="776" max="777" width="10.54296875" style="7" customWidth="1"/>
    <col min="778" max="778" width="3.81640625" style="7" customWidth="1"/>
    <col min="779" max="1024" width="10.90625" style="7"/>
    <col min="1025" max="1025" width="39.453125" style="7" bestFit="1" customWidth="1"/>
    <col min="1026" max="1027" width="10.54296875" style="7" customWidth="1"/>
    <col min="1028" max="1028" width="3.54296875" style="7" customWidth="1"/>
    <col min="1029" max="1030" width="10.54296875" style="7" customWidth="1"/>
    <col min="1031" max="1031" width="3.54296875" style="7" customWidth="1"/>
    <col min="1032" max="1033" width="10.54296875" style="7" customWidth="1"/>
    <col min="1034" max="1034" width="3.81640625" style="7" customWidth="1"/>
    <col min="1035" max="1280" width="10.90625" style="7"/>
    <col min="1281" max="1281" width="39.453125" style="7" bestFit="1" customWidth="1"/>
    <col min="1282" max="1283" width="10.54296875" style="7" customWidth="1"/>
    <col min="1284" max="1284" width="3.54296875" style="7" customWidth="1"/>
    <col min="1285" max="1286" width="10.54296875" style="7" customWidth="1"/>
    <col min="1287" max="1287" width="3.54296875" style="7" customWidth="1"/>
    <col min="1288" max="1289" width="10.54296875" style="7" customWidth="1"/>
    <col min="1290" max="1290" width="3.81640625" style="7" customWidth="1"/>
    <col min="1291" max="1536" width="10.90625" style="7"/>
    <col min="1537" max="1537" width="39.453125" style="7" bestFit="1" customWidth="1"/>
    <col min="1538" max="1539" width="10.54296875" style="7" customWidth="1"/>
    <col min="1540" max="1540" width="3.54296875" style="7" customWidth="1"/>
    <col min="1541" max="1542" width="10.54296875" style="7" customWidth="1"/>
    <col min="1543" max="1543" width="3.54296875" style="7" customWidth="1"/>
    <col min="1544" max="1545" width="10.54296875" style="7" customWidth="1"/>
    <col min="1546" max="1546" width="3.81640625" style="7" customWidth="1"/>
    <col min="1547" max="1792" width="10.90625" style="7"/>
    <col min="1793" max="1793" width="39.453125" style="7" bestFit="1" customWidth="1"/>
    <col min="1794" max="1795" width="10.54296875" style="7" customWidth="1"/>
    <col min="1796" max="1796" width="3.54296875" style="7" customWidth="1"/>
    <col min="1797" max="1798" width="10.54296875" style="7" customWidth="1"/>
    <col min="1799" max="1799" width="3.54296875" style="7" customWidth="1"/>
    <col min="1800" max="1801" width="10.54296875" style="7" customWidth="1"/>
    <col min="1802" max="1802" width="3.81640625" style="7" customWidth="1"/>
    <col min="1803" max="2048" width="10.90625" style="7"/>
    <col min="2049" max="2049" width="39.453125" style="7" bestFit="1" customWidth="1"/>
    <col min="2050" max="2051" width="10.54296875" style="7" customWidth="1"/>
    <col min="2052" max="2052" width="3.54296875" style="7" customWidth="1"/>
    <col min="2053" max="2054" width="10.54296875" style="7" customWidth="1"/>
    <col min="2055" max="2055" width="3.54296875" style="7" customWidth="1"/>
    <col min="2056" max="2057" width="10.54296875" style="7" customWidth="1"/>
    <col min="2058" max="2058" width="3.81640625" style="7" customWidth="1"/>
    <col min="2059" max="2304" width="10.90625" style="7"/>
    <col min="2305" max="2305" width="39.453125" style="7" bestFit="1" customWidth="1"/>
    <col min="2306" max="2307" width="10.54296875" style="7" customWidth="1"/>
    <col min="2308" max="2308" width="3.54296875" style="7" customWidth="1"/>
    <col min="2309" max="2310" width="10.54296875" style="7" customWidth="1"/>
    <col min="2311" max="2311" width="3.54296875" style="7" customWidth="1"/>
    <col min="2312" max="2313" width="10.54296875" style="7" customWidth="1"/>
    <col min="2314" max="2314" width="3.81640625" style="7" customWidth="1"/>
    <col min="2315" max="2560" width="10.90625" style="7"/>
    <col min="2561" max="2561" width="39.453125" style="7" bestFit="1" customWidth="1"/>
    <col min="2562" max="2563" width="10.54296875" style="7" customWidth="1"/>
    <col min="2564" max="2564" width="3.54296875" style="7" customWidth="1"/>
    <col min="2565" max="2566" width="10.54296875" style="7" customWidth="1"/>
    <col min="2567" max="2567" width="3.54296875" style="7" customWidth="1"/>
    <col min="2568" max="2569" width="10.54296875" style="7" customWidth="1"/>
    <col min="2570" max="2570" width="3.81640625" style="7" customWidth="1"/>
    <col min="2571" max="2816" width="10.90625" style="7"/>
    <col min="2817" max="2817" width="39.453125" style="7" bestFit="1" customWidth="1"/>
    <col min="2818" max="2819" width="10.54296875" style="7" customWidth="1"/>
    <col min="2820" max="2820" width="3.54296875" style="7" customWidth="1"/>
    <col min="2821" max="2822" width="10.54296875" style="7" customWidth="1"/>
    <col min="2823" max="2823" width="3.54296875" style="7" customWidth="1"/>
    <col min="2824" max="2825" width="10.54296875" style="7" customWidth="1"/>
    <col min="2826" max="2826" width="3.81640625" style="7" customWidth="1"/>
    <col min="2827" max="3072" width="10.90625" style="7"/>
    <col min="3073" max="3073" width="39.453125" style="7" bestFit="1" customWidth="1"/>
    <col min="3074" max="3075" width="10.54296875" style="7" customWidth="1"/>
    <col min="3076" max="3076" width="3.54296875" style="7" customWidth="1"/>
    <col min="3077" max="3078" width="10.54296875" style="7" customWidth="1"/>
    <col min="3079" max="3079" width="3.54296875" style="7" customWidth="1"/>
    <col min="3080" max="3081" width="10.54296875" style="7" customWidth="1"/>
    <col min="3082" max="3082" width="3.81640625" style="7" customWidth="1"/>
    <col min="3083" max="3328" width="10.90625" style="7"/>
    <col min="3329" max="3329" width="39.453125" style="7" bestFit="1" customWidth="1"/>
    <col min="3330" max="3331" width="10.54296875" style="7" customWidth="1"/>
    <col min="3332" max="3332" width="3.54296875" style="7" customWidth="1"/>
    <col min="3333" max="3334" width="10.54296875" style="7" customWidth="1"/>
    <col min="3335" max="3335" width="3.54296875" style="7" customWidth="1"/>
    <col min="3336" max="3337" width="10.54296875" style="7" customWidth="1"/>
    <col min="3338" max="3338" width="3.81640625" style="7" customWidth="1"/>
    <col min="3339" max="3584" width="10.90625" style="7"/>
    <col min="3585" max="3585" width="39.453125" style="7" bestFit="1" customWidth="1"/>
    <col min="3586" max="3587" width="10.54296875" style="7" customWidth="1"/>
    <col min="3588" max="3588" width="3.54296875" style="7" customWidth="1"/>
    <col min="3589" max="3590" width="10.54296875" style="7" customWidth="1"/>
    <col min="3591" max="3591" width="3.54296875" style="7" customWidth="1"/>
    <col min="3592" max="3593" width="10.54296875" style="7" customWidth="1"/>
    <col min="3594" max="3594" width="3.81640625" style="7" customWidth="1"/>
    <col min="3595" max="3840" width="10.90625" style="7"/>
    <col min="3841" max="3841" width="39.453125" style="7" bestFit="1" customWidth="1"/>
    <col min="3842" max="3843" width="10.54296875" style="7" customWidth="1"/>
    <col min="3844" max="3844" width="3.54296875" style="7" customWidth="1"/>
    <col min="3845" max="3846" width="10.54296875" style="7" customWidth="1"/>
    <col min="3847" max="3847" width="3.54296875" style="7" customWidth="1"/>
    <col min="3848" max="3849" width="10.54296875" style="7" customWidth="1"/>
    <col min="3850" max="3850" width="3.81640625" style="7" customWidth="1"/>
    <col min="3851" max="4096" width="10.90625" style="7"/>
    <col min="4097" max="4097" width="39.453125" style="7" bestFit="1" customWidth="1"/>
    <col min="4098" max="4099" width="10.54296875" style="7" customWidth="1"/>
    <col min="4100" max="4100" width="3.54296875" style="7" customWidth="1"/>
    <col min="4101" max="4102" width="10.54296875" style="7" customWidth="1"/>
    <col min="4103" max="4103" width="3.54296875" style="7" customWidth="1"/>
    <col min="4104" max="4105" width="10.54296875" style="7" customWidth="1"/>
    <col min="4106" max="4106" width="3.81640625" style="7" customWidth="1"/>
    <col min="4107" max="4352" width="10.90625" style="7"/>
    <col min="4353" max="4353" width="39.453125" style="7" bestFit="1" customWidth="1"/>
    <col min="4354" max="4355" width="10.54296875" style="7" customWidth="1"/>
    <col min="4356" max="4356" width="3.54296875" style="7" customWidth="1"/>
    <col min="4357" max="4358" width="10.54296875" style="7" customWidth="1"/>
    <col min="4359" max="4359" width="3.54296875" style="7" customWidth="1"/>
    <col min="4360" max="4361" width="10.54296875" style="7" customWidth="1"/>
    <col min="4362" max="4362" width="3.81640625" style="7" customWidth="1"/>
    <col min="4363" max="4608" width="10.90625" style="7"/>
    <col min="4609" max="4609" width="39.453125" style="7" bestFit="1" customWidth="1"/>
    <col min="4610" max="4611" width="10.54296875" style="7" customWidth="1"/>
    <col min="4612" max="4612" width="3.54296875" style="7" customWidth="1"/>
    <col min="4613" max="4614" width="10.54296875" style="7" customWidth="1"/>
    <col min="4615" max="4615" width="3.54296875" style="7" customWidth="1"/>
    <col min="4616" max="4617" width="10.54296875" style="7" customWidth="1"/>
    <col min="4618" max="4618" width="3.81640625" style="7" customWidth="1"/>
    <col min="4619" max="4864" width="10.90625" style="7"/>
    <col min="4865" max="4865" width="39.453125" style="7" bestFit="1" customWidth="1"/>
    <col min="4866" max="4867" width="10.54296875" style="7" customWidth="1"/>
    <col min="4868" max="4868" width="3.54296875" style="7" customWidth="1"/>
    <col min="4869" max="4870" width="10.54296875" style="7" customWidth="1"/>
    <col min="4871" max="4871" width="3.54296875" style="7" customWidth="1"/>
    <col min="4872" max="4873" width="10.54296875" style="7" customWidth="1"/>
    <col min="4874" max="4874" width="3.81640625" style="7" customWidth="1"/>
    <col min="4875" max="5120" width="10.90625" style="7"/>
    <col min="5121" max="5121" width="39.453125" style="7" bestFit="1" customWidth="1"/>
    <col min="5122" max="5123" width="10.54296875" style="7" customWidth="1"/>
    <col min="5124" max="5124" width="3.54296875" style="7" customWidth="1"/>
    <col min="5125" max="5126" width="10.54296875" style="7" customWidth="1"/>
    <col min="5127" max="5127" width="3.54296875" style="7" customWidth="1"/>
    <col min="5128" max="5129" width="10.54296875" style="7" customWidth="1"/>
    <col min="5130" max="5130" width="3.81640625" style="7" customWidth="1"/>
    <col min="5131" max="5376" width="10.90625" style="7"/>
    <col min="5377" max="5377" width="39.453125" style="7" bestFit="1" customWidth="1"/>
    <col min="5378" max="5379" width="10.54296875" style="7" customWidth="1"/>
    <col min="5380" max="5380" width="3.54296875" style="7" customWidth="1"/>
    <col min="5381" max="5382" width="10.54296875" style="7" customWidth="1"/>
    <col min="5383" max="5383" width="3.54296875" style="7" customWidth="1"/>
    <col min="5384" max="5385" width="10.54296875" style="7" customWidth="1"/>
    <col min="5386" max="5386" width="3.81640625" style="7" customWidth="1"/>
    <col min="5387" max="5632" width="10.90625" style="7"/>
    <col min="5633" max="5633" width="39.453125" style="7" bestFit="1" customWidth="1"/>
    <col min="5634" max="5635" width="10.54296875" style="7" customWidth="1"/>
    <col min="5636" max="5636" width="3.54296875" style="7" customWidth="1"/>
    <col min="5637" max="5638" width="10.54296875" style="7" customWidth="1"/>
    <col min="5639" max="5639" width="3.54296875" style="7" customWidth="1"/>
    <col min="5640" max="5641" width="10.54296875" style="7" customWidth="1"/>
    <col min="5642" max="5642" width="3.81640625" style="7" customWidth="1"/>
    <col min="5643" max="5888" width="10.90625" style="7"/>
    <col min="5889" max="5889" width="39.453125" style="7" bestFit="1" customWidth="1"/>
    <col min="5890" max="5891" width="10.54296875" style="7" customWidth="1"/>
    <col min="5892" max="5892" width="3.54296875" style="7" customWidth="1"/>
    <col min="5893" max="5894" width="10.54296875" style="7" customWidth="1"/>
    <col min="5895" max="5895" width="3.54296875" style="7" customWidth="1"/>
    <col min="5896" max="5897" width="10.54296875" style="7" customWidth="1"/>
    <col min="5898" max="5898" width="3.81640625" style="7" customWidth="1"/>
    <col min="5899" max="6144" width="10.90625" style="7"/>
    <col min="6145" max="6145" width="39.453125" style="7" bestFit="1" customWidth="1"/>
    <col min="6146" max="6147" width="10.54296875" style="7" customWidth="1"/>
    <col min="6148" max="6148" width="3.54296875" style="7" customWidth="1"/>
    <col min="6149" max="6150" width="10.54296875" style="7" customWidth="1"/>
    <col min="6151" max="6151" width="3.54296875" style="7" customWidth="1"/>
    <col min="6152" max="6153" width="10.54296875" style="7" customWidth="1"/>
    <col min="6154" max="6154" width="3.81640625" style="7" customWidth="1"/>
    <col min="6155" max="6400" width="10.90625" style="7"/>
    <col min="6401" max="6401" width="39.453125" style="7" bestFit="1" customWidth="1"/>
    <col min="6402" max="6403" width="10.54296875" style="7" customWidth="1"/>
    <col min="6404" max="6404" width="3.54296875" style="7" customWidth="1"/>
    <col min="6405" max="6406" width="10.54296875" style="7" customWidth="1"/>
    <col min="6407" max="6407" width="3.54296875" style="7" customWidth="1"/>
    <col min="6408" max="6409" width="10.54296875" style="7" customWidth="1"/>
    <col min="6410" max="6410" width="3.81640625" style="7" customWidth="1"/>
    <col min="6411" max="6656" width="10.90625" style="7"/>
    <col min="6657" max="6657" width="39.453125" style="7" bestFit="1" customWidth="1"/>
    <col min="6658" max="6659" width="10.54296875" style="7" customWidth="1"/>
    <col min="6660" max="6660" width="3.54296875" style="7" customWidth="1"/>
    <col min="6661" max="6662" width="10.54296875" style="7" customWidth="1"/>
    <col min="6663" max="6663" width="3.54296875" style="7" customWidth="1"/>
    <col min="6664" max="6665" width="10.54296875" style="7" customWidth="1"/>
    <col min="6666" max="6666" width="3.81640625" style="7" customWidth="1"/>
    <col min="6667" max="6912" width="10.90625" style="7"/>
    <col min="6913" max="6913" width="39.453125" style="7" bestFit="1" customWidth="1"/>
    <col min="6914" max="6915" width="10.54296875" style="7" customWidth="1"/>
    <col min="6916" max="6916" width="3.54296875" style="7" customWidth="1"/>
    <col min="6917" max="6918" width="10.54296875" style="7" customWidth="1"/>
    <col min="6919" max="6919" width="3.54296875" style="7" customWidth="1"/>
    <col min="6920" max="6921" width="10.54296875" style="7" customWidth="1"/>
    <col min="6922" max="6922" width="3.81640625" style="7" customWidth="1"/>
    <col min="6923" max="7168" width="10.90625" style="7"/>
    <col min="7169" max="7169" width="39.453125" style="7" bestFit="1" customWidth="1"/>
    <col min="7170" max="7171" width="10.54296875" style="7" customWidth="1"/>
    <col min="7172" max="7172" width="3.54296875" style="7" customWidth="1"/>
    <col min="7173" max="7174" width="10.54296875" style="7" customWidth="1"/>
    <col min="7175" max="7175" width="3.54296875" style="7" customWidth="1"/>
    <col min="7176" max="7177" width="10.54296875" style="7" customWidth="1"/>
    <col min="7178" max="7178" width="3.81640625" style="7" customWidth="1"/>
    <col min="7179" max="7424" width="10.90625" style="7"/>
    <col min="7425" max="7425" width="39.453125" style="7" bestFit="1" customWidth="1"/>
    <col min="7426" max="7427" width="10.54296875" style="7" customWidth="1"/>
    <col min="7428" max="7428" width="3.54296875" style="7" customWidth="1"/>
    <col min="7429" max="7430" width="10.54296875" style="7" customWidth="1"/>
    <col min="7431" max="7431" width="3.54296875" style="7" customWidth="1"/>
    <col min="7432" max="7433" width="10.54296875" style="7" customWidth="1"/>
    <col min="7434" max="7434" width="3.81640625" style="7" customWidth="1"/>
    <col min="7435" max="7680" width="10.90625" style="7"/>
    <col min="7681" max="7681" width="39.453125" style="7" bestFit="1" customWidth="1"/>
    <col min="7682" max="7683" width="10.54296875" style="7" customWidth="1"/>
    <col min="7684" max="7684" width="3.54296875" style="7" customWidth="1"/>
    <col min="7685" max="7686" width="10.54296875" style="7" customWidth="1"/>
    <col min="7687" max="7687" width="3.54296875" style="7" customWidth="1"/>
    <col min="7688" max="7689" width="10.54296875" style="7" customWidth="1"/>
    <col min="7690" max="7690" width="3.81640625" style="7" customWidth="1"/>
    <col min="7691" max="7936" width="10.90625" style="7"/>
    <col min="7937" max="7937" width="39.453125" style="7" bestFit="1" customWidth="1"/>
    <col min="7938" max="7939" width="10.54296875" style="7" customWidth="1"/>
    <col min="7940" max="7940" width="3.54296875" style="7" customWidth="1"/>
    <col min="7941" max="7942" width="10.54296875" style="7" customWidth="1"/>
    <col min="7943" max="7943" width="3.54296875" style="7" customWidth="1"/>
    <col min="7944" max="7945" width="10.54296875" style="7" customWidth="1"/>
    <col min="7946" max="7946" width="3.81640625" style="7" customWidth="1"/>
    <col min="7947" max="8192" width="10.90625" style="7"/>
    <col min="8193" max="8193" width="39.453125" style="7" bestFit="1" customWidth="1"/>
    <col min="8194" max="8195" width="10.54296875" style="7" customWidth="1"/>
    <col min="8196" max="8196" width="3.54296875" style="7" customWidth="1"/>
    <col min="8197" max="8198" width="10.54296875" style="7" customWidth="1"/>
    <col min="8199" max="8199" width="3.54296875" style="7" customWidth="1"/>
    <col min="8200" max="8201" width="10.54296875" style="7" customWidth="1"/>
    <col min="8202" max="8202" width="3.81640625" style="7" customWidth="1"/>
    <col min="8203" max="8448" width="10.90625" style="7"/>
    <col min="8449" max="8449" width="39.453125" style="7" bestFit="1" customWidth="1"/>
    <col min="8450" max="8451" width="10.54296875" style="7" customWidth="1"/>
    <col min="8452" max="8452" width="3.54296875" style="7" customWidth="1"/>
    <col min="8453" max="8454" width="10.54296875" style="7" customWidth="1"/>
    <col min="8455" max="8455" width="3.54296875" style="7" customWidth="1"/>
    <col min="8456" max="8457" width="10.54296875" style="7" customWidth="1"/>
    <col min="8458" max="8458" width="3.81640625" style="7" customWidth="1"/>
    <col min="8459" max="8704" width="10.90625" style="7"/>
    <col min="8705" max="8705" width="39.453125" style="7" bestFit="1" customWidth="1"/>
    <col min="8706" max="8707" width="10.54296875" style="7" customWidth="1"/>
    <col min="8708" max="8708" width="3.54296875" style="7" customWidth="1"/>
    <col min="8709" max="8710" width="10.54296875" style="7" customWidth="1"/>
    <col min="8711" max="8711" width="3.54296875" style="7" customWidth="1"/>
    <col min="8712" max="8713" width="10.54296875" style="7" customWidth="1"/>
    <col min="8714" max="8714" width="3.81640625" style="7" customWidth="1"/>
    <col min="8715" max="8960" width="10.90625" style="7"/>
    <col min="8961" max="8961" width="39.453125" style="7" bestFit="1" customWidth="1"/>
    <col min="8962" max="8963" width="10.54296875" style="7" customWidth="1"/>
    <col min="8964" max="8964" width="3.54296875" style="7" customWidth="1"/>
    <col min="8965" max="8966" width="10.54296875" style="7" customWidth="1"/>
    <col min="8967" max="8967" width="3.54296875" style="7" customWidth="1"/>
    <col min="8968" max="8969" width="10.54296875" style="7" customWidth="1"/>
    <col min="8970" max="8970" width="3.81640625" style="7" customWidth="1"/>
    <col min="8971" max="9216" width="10.90625" style="7"/>
    <col min="9217" max="9217" width="39.453125" style="7" bestFit="1" customWidth="1"/>
    <col min="9218" max="9219" width="10.54296875" style="7" customWidth="1"/>
    <col min="9220" max="9220" width="3.54296875" style="7" customWidth="1"/>
    <col min="9221" max="9222" width="10.54296875" style="7" customWidth="1"/>
    <col min="9223" max="9223" width="3.54296875" style="7" customWidth="1"/>
    <col min="9224" max="9225" width="10.54296875" style="7" customWidth="1"/>
    <col min="9226" max="9226" width="3.81640625" style="7" customWidth="1"/>
    <col min="9227" max="9472" width="10.90625" style="7"/>
    <col min="9473" max="9473" width="39.453125" style="7" bestFit="1" customWidth="1"/>
    <col min="9474" max="9475" width="10.54296875" style="7" customWidth="1"/>
    <col min="9476" max="9476" width="3.54296875" style="7" customWidth="1"/>
    <col min="9477" max="9478" width="10.54296875" style="7" customWidth="1"/>
    <col min="9479" max="9479" width="3.54296875" style="7" customWidth="1"/>
    <col min="9480" max="9481" width="10.54296875" style="7" customWidth="1"/>
    <col min="9482" max="9482" width="3.81640625" style="7" customWidth="1"/>
    <col min="9483" max="9728" width="10.90625" style="7"/>
    <col min="9729" max="9729" width="39.453125" style="7" bestFit="1" customWidth="1"/>
    <col min="9730" max="9731" width="10.54296875" style="7" customWidth="1"/>
    <col min="9732" max="9732" width="3.54296875" style="7" customWidth="1"/>
    <col min="9733" max="9734" width="10.54296875" style="7" customWidth="1"/>
    <col min="9735" max="9735" width="3.54296875" style="7" customWidth="1"/>
    <col min="9736" max="9737" width="10.54296875" style="7" customWidth="1"/>
    <col min="9738" max="9738" width="3.81640625" style="7" customWidth="1"/>
    <col min="9739" max="9984" width="10.90625" style="7"/>
    <col min="9985" max="9985" width="39.453125" style="7" bestFit="1" customWidth="1"/>
    <col min="9986" max="9987" width="10.54296875" style="7" customWidth="1"/>
    <col min="9988" max="9988" width="3.54296875" style="7" customWidth="1"/>
    <col min="9989" max="9990" width="10.54296875" style="7" customWidth="1"/>
    <col min="9991" max="9991" width="3.54296875" style="7" customWidth="1"/>
    <col min="9992" max="9993" width="10.54296875" style="7" customWidth="1"/>
    <col min="9994" max="9994" width="3.81640625" style="7" customWidth="1"/>
    <col min="9995" max="10240" width="10.90625" style="7"/>
    <col min="10241" max="10241" width="39.453125" style="7" bestFit="1" customWidth="1"/>
    <col min="10242" max="10243" width="10.54296875" style="7" customWidth="1"/>
    <col min="10244" max="10244" width="3.54296875" style="7" customWidth="1"/>
    <col min="10245" max="10246" width="10.54296875" style="7" customWidth="1"/>
    <col min="10247" max="10247" width="3.54296875" style="7" customWidth="1"/>
    <col min="10248" max="10249" width="10.54296875" style="7" customWidth="1"/>
    <col min="10250" max="10250" width="3.81640625" style="7" customWidth="1"/>
    <col min="10251" max="10496" width="10.90625" style="7"/>
    <col min="10497" max="10497" width="39.453125" style="7" bestFit="1" customWidth="1"/>
    <col min="10498" max="10499" width="10.54296875" style="7" customWidth="1"/>
    <col min="10500" max="10500" width="3.54296875" style="7" customWidth="1"/>
    <col min="10501" max="10502" width="10.54296875" style="7" customWidth="1"/>
    <col min="10503" max="10503" width="3.54296875" style="7" customWidth="1"/>
    <col min="10504" max="10505" width="10.54296875" style="7" customWidth="1"/>
    <col min="10506" max="10506" width="3.81640625" style="7" customWidth="1"/>
    <col min="10507" max="10752" width="10.90625" style="7"/>
    <col min="10753" max="10753" width="39.453125" style="7" bestFit="1" customWidth="1"/>
    <col min="10754" max="10755" width="10.54296875" style="7" customWidth="1"/>
    <col min="10756" max="10756" width="3.54296875" style="7" customWidth="1"/>
    <col min="10757" max="10758" width="10.54296875" style="7" customWidth="1"/>
    <col min="10759" max="10759" width="3.54296875" style="7" customWidth="1"/>
    <col min="10760" max="10761" width="10.54296875" style="7" customWidth="1"/>
    <col min="10762" max="10762" width="3.81640625" style="7" customWidth="1"/>
    <col min="10763" max="11008" width="10.90625" style="7"/>
    <col min="11009" max="11009" width="39.453125" style="7" bestFit="1" customWidth="1"/>
    <col min="11010" max="11011" width="10.54296875" style="7" customWidth="1"/>
    <col min="11012" max="11012" width="3.54296875" style="7" customWidth="1"/>
    <col min="11013" max="11014" width="10.54296875" style="7" customWidth="1"/>
    <col min="11015" max="11015" width="3.54296875" style="7" customWidth="1"/>
    <col min="11016" max="11017" width="10.54296875" style="7" customWidth="1"/>
    <col min="11018" max="11018" width="3.81640625" style="7" customWidth="1"/>
    <col min="11019" max="11264" width="10.90625" style="7"/>
    <col min="11265" max="11265" width="39.453125" style="7" bestFit="1" customWidth="1"/>
    <col min="11266" max="11267" width="10.54296875" style="7" customWidth="1"/>
    <col min="11268" max="11268" width="3.54296875" style="7" customWidth="1"/>
    <col min="11269" max="11270" width="10.54296875" style="7" customWidth="1"/>
    <col min="11271" max="11271" width="3.54296875" style="7" customWidth="1"/>
    <col min="11272" max="11273" width="10.54296875" style="7" customWidth="1"/>
    <col min="11274" max="11274" width="3.81640625" style="7" customWidth="1"/>
    <col min="11275" max="11520" width="10.90625" style="7"/>
    <col min="11521" max="11521" width="39.453125" style="7" bestFit="1" customWidth="1"/>
    <col min="11522" max="11523" width="10.54296875" style="7" customWidth="1"/>
    <col min="11524" max="11524" width="3.54296875" style="7" customWidth="1"/>
    <col min="11525" max="11526" width="10.54296875" style="7" customWidth="1"/>
    <col min="11527" max="11527" width="3.54296875" style="7" customWidth="1"/>
    <col min="11528" max="11529" width="10.54296875" style="7" customWidth="1"/>
    <col min="11530" max="11530" width="3.81640625" style="7" customWidth="1"/>
    <col min="11531" max="11776" width="10.90625" style="7"/>
    <col min="11777" max="11777" width="39.453125" style="7" bestFit="1" customWidth="1"/>
    <col min="11778" max="11779" width="10.54296875" style="7" customWidth="1"/>
    <col min="11780" max="11780" width="3.54296875" style="7" customWidth="1"/>
    <col min="11781" max="11782" width="10.54296875" style="7" customWidth="1"/>
    <col min="11783" max="11783" width="3.54296875" style="7" customWidth="1"/>
    <col min="11784" max="11785" width="10.54296875" style="7" customWidth="1"/>
    <col min="11786" max="11786" width="3.81640625" style="7" customWidth="1"/>
    <col min="11787" max="12032" width="10.90625" style="7"/>
    <col min="12033" max="12033" width="39.453125" style="7" bestFit="1" customWidth="1"/>
    <col min="12034" max="12035" width="10.54296875" style="7" customWidth="1"/>
    <col min="12036" max="12036" width="3.54296875" style="7" customWidth="1"/>
    <col min="12037" max="12038" width="10.54296875" style="7" customWidth="1"/>
    <col min="12039" max="12039" width="3.54296875" style="7" customWidth="1"/>
    <col min="12040" max="12041" width="10.54296875" style="7" customWidth="1"/>
    <col min="12042" max="12042" width="3.81640625" style="7" customWidth="1"/>
    <col min="12043" max="12288" width="10.90625" style="7"/>
    <col min="12289" max="12289" width="39.453125" style="7" bestFit="1" customWidth="1"/>
    <col min="12290" max="12291" width="10.54296875" style="7" customWidth="1"/>
    <col min="12292" max="12292" width="3.54296875" style="7" customWidth="1"/>
    <col min="12293" max="12294" width="10.54296875" style="7" customWidth="1"/>
    <col min="12295" max="12295" width="3.54296875" style="7" customWidth="1"/>
    <col min="12296" max="12297" width="10.54296875" style="7" customWidth="1"/>
    <col min="12298" max="12298" width="3.81640625" style="7" customWidth="1"/>
    <col min="12299" max="12544" width="10.90625" style="7"/>
    <col min="12545" max="12545" width="39.453125" style="7" bestFit="1" customWidth="1"/>
    <col min="12546" max="12547" width="10.54296875" style="7" customWidth="1"/>
    <col min="12548" max="12548" width="3.54296875" style="7" customWidth="1"/>
    <col min="12549" max="12550" width="10.54296875" style="7" customWidth="1"/>
    <col min="12551" max="12551" width="3.54296875" style="7" customWidth="1"/>
    <col min="12552" max="12553" width="10.54296875" style="7" customWidth="1"/>
    <col min="12554" max="12554" width="3.81640625" style="7" customWidth="1"/>
    <col min="12555" max="12800" width="10.90625" style="7"/>
    <col min="12801" max="12801" width="39.453125" style="7" bestFit="1" customWidth="1"/>
    <col min="12802" max="12803" width="10.54296875" style="7" customWidth="1"/>
    <col min="12804" max="12804" width="3.54296875" style="7" customWidth="1"/>
    <col min="12805" max="12806" width="10.54296875" style="7" customWidth="1"/>
    <col min="12807" max="12807" width="3.54296875" style="7" customWidth="1"/>
    <col min="12808" max="12809" width="10.54296875" style="7" customWidth="1"/>
    <col min="12810" max="12810" width="3.81640625" style="7" customWidth="1"/>
    <col min="12811" max="13056" width="10.90625" style="7"/>
    <col min="13057" max="13057" width="39.453125" style="7" bestFit="1" customWidth="1"/>
    <col min="13058" max="13059" width="10.54296875" style="7" customWidth="1"/>
    <col min="13060" max="13060" width="3.54296875" style="7" customWidth="1"/>
    <col min="13061" max="13062" width="10.54296875" style="7" customWidth="1"/>
    <col min="13063" max="13063" width="3.54296875" style="7" customWidth="1"/>
    <col min="13064" max="13065" width="10.54296875" style="7" customWidth="1"/>
    <col min="13066" max="13066" width="3.81640625" style="7" customWidth="1"/>
    <col min="13067" max="13312" width="10.90625" style="7"/>
    <col min="13313" max="13313" width="39.453125" style="7" bestFit="1" customWidth="1"/>
    <col min="13314" max="13315" width="10.54296875" style="7" customWidth="1"/>
    <col min="13316" max="13316" width="3.54296875" style="7" customWidth="1"/>
    <col min="13317" max="13318" width="10.54296875" style="7" customWidth="1"/>
    <col min="13319" max="13319" width="3.54296875" style="7" customWidth="1"/>
    <col min="13320" max="13321" width="10.54296875" style="7" customWidth="1"/>
    <col min="13322" max="13322" width="3.81640625" style="7" customWidth="1"/>
    <col min="13323" max="13568" width="10.90625" style="7"/>
    <col min="13569" max="13569" width="39.453125" style="7" bestFit="1" customWidth="1"/>
    <col min="13570" max="13571" width="10.54296875" style="7" customWidth="1"/>
    <col min="13572" max="13572" width="3.54296875" style="7" customWidth="1"/>
    <col min="13573" max="13574" width="10.54296875" style="7" customWidth="1"/>
    <col min="13575" max="13575" width="3.54296875" style="7" customWidth="1"/>
    <col min="13576" max="13577" width="10.54296875" style="7" customWidth="1"/>
    <col min="13578" max="13578" width="3.81640625" style="7" customWidth="1"/>
    <col min="13579" max="13824" width="10.90625" style="7"/>
    <col min="13825" max="13825" width="39.453125" style="7" bestFit="1" customWidth="1"/>
    <col min="13826" max="13827" width="10.54296875" style="7" customWidth="1"/>
    <col min="13828" max="13828" width="3.54296875" style="7" customWidth="1"/>
    <col min="13829" max="13830" width="10.54296875" style="7" customWidth="1"/>
    <col min="13831" max="13831" width="3.54296875" style="7" customWidth="1"/>
    <col min="13832" max="13833" width="10.54296875" style="7" customWidth="1"/>
    <col min="13834" max="13834" width="3.81640625" style="7" customWidth="1"/>
    <col min="13835" max="14080" width="10.90625" style="7"/>
    <col min="14081" max="14081" width="39.453125" style="7" bestFit="1" customWidth="1"/>
    <col min="14082" max="14083" width="10.54296875" style="7" customWidth="1"/>
    <col min="14084" max="14084" width="3.54296875" style="7" customWidth="1"/>
    <col min="14085" max="14086" width="10.54296875" style="7" customWidth="1"/>
    <col min="14087" max="14087" width="3.54296875" style="7" customWidth="1"/>
    <col min="14088" max="14089" width="10.54296875" style="7" customWidth="1"/>
    <col min="14090" max="14090" width="3.81640625" style="7" customWidth="1"/>
    <col min="14091" max="14336" width="10.90625" style="7"/>
    <col min="14337" max="14337" width="39.453125" style="7" bestFit="1" customWidth="1"/>
    <col min="14338" max="14339" width="10.54296875" style="7" customWidth="1"/>
    <col min="14340" max="14340" width="3.54296875" style="7" customWidth="1"/>
    <col min="14341" max="14342" width="10.54296875" style="7" customWidth="1"/>
    <col min="14343" max="14343" width="3.54296875" style="7" customWidth="1"/>
    <col min="14344" max="14345" width="10.54296875" style="7" customWidth="1"/>
    <col min="14346" max="14346" width="3.81640625" style="7" customWidth="1"/>
    <col min="14347" max="14592" width="10.90625" style="7"/>
    <col min="14593" max="14593" width="39.453125" style="7" bestFit="1" customWidth="1"/>
    <col min="14594" max="14595" width="10.54296875" style="7" customWidth="1"/>
    <col min="14596" max="14596" width="3.54296875" style="7" customWidth="1"/>
    <col min="14597" max="14598" width="10.54296875" style="7" customWidth="1"/>
    <col min="14599" max="14599" width="3.54296875" style="7" customWidth="1"/>
    <col min="14600" max="14601" width="10.54296875" style="7" customWidth="1"/>
    <col min="14602" max="14602" width="3.81640625" style="7" customWidth="1"/>
    <col min="14603" max="14848" width="10.90625" style="7"/>
    <col min="14849" max="14849" width="39.453125" style="7" bestFit="1" customWidth="1"/>
    <col min="14850" max="14851" width="10.54296875" style="7" customWidth="1"/>
    <col min="14852" max="14852" width="3.54296875" style="7" customWidth="1"/>
    <col min="14853" max="14854" width="10.54296875" style="7" customWidth="1"/>
    <col min="14855" max="14855" width="3.54296875" style="7" customWidth="1"/>
    <col min="14856" max="14857" width="10.54296875" style="7" customWidth="1"/>
    <col min="14858" max="14858" width="3.81640625" style="7" customWidth="1"/>
    <col min="14859" max="15104" width="10.90625" style="7"/>
    <col min="15105" max="15105" width="39.453125" style="7" bestFit="1" customWidth="1"/>
    <col min="15106" max="15107" width="10.54296875" style="7" customWidth="1"/>
    <col min="15108" max="15108" width="3.54296875" style="7" customWidth="1"/>
    <col min="15109" max="15110" width="10.54296875" style="7" customWidth="1"/>
    <col min="15111" max="15111" width="3.54296875" style="7" customWidth="1"/>
    <col min="15112" max="15113" width="10.54296875" style="7" customWidth="1"/>
    <col min="15114" max="15114" width="3.81640625" style="7" customWidth="1"/>
    <col min="15115" max="15360" width="10.90625" style="7"/>
    <col min="15361" max="15361" width="39.453125" style="7" bestFit="1" customWidth="1"/>
    <col min="15362" max="15363" width="10.54296875" style="7" customWidth="1"/>
    <col min="15364" max="15364" width="3.54296875" style="7" customWidth="1"/>
    <col min="15365" max="15366" width="10.54296875" style="7" customWidth="1"/>
    <col min="15367" max="15367" width="3.54296875" style="7" customWidth="1"/>
    <col min="15368" max="15369" width="10.54296875" style="7" customWidth="1"/>
    <col min="15370" max="15370" width="3.81640625" style="7" customWidth="1"/>
    <col min="15371" max="15616" width="10.90625" style="7"/>
    <col min="15617" max="15617" width="39.453125" style="7" bestFit="1" customWidth="1"/>
    <col min="15618" max="15619" width="10.54296875" style="7" customWidth="1"/>
    <col min="15620" max="15620" width="3.54296875" style="7" customWidth="1"/>
    <col min="15621" max="15622" width="10.54296875" style="7" customWidth="1"/>
    <col min="15623" max="15623" width="3.54296875" style="7" customWidth="1"/>
    <col min="15624" max="15625" width="10.54296875" style="7" customWidth="1"/>
    <col min="15626" max="15626" width="3.81640625" style="7" customWidth="1"/>
    <col min="15627" max="15872" width="10.90625" style="7"/>
    <col min="15873" max="15873" width="39.453125" style="7" bestFit="1" customWidth="1"/>
    <col min="15874" max="15875" width="10.54296875" style="7" customWidth="1"/>
    <col min="15876" max="15876" width="3.54296875" style="7" customWidth="1"/>
    <col min="15877" max="15878" width="10.54296875" style="7" customWidth="1"/>
    <col min="15879" max="15879" width="3.54296875" style="7" customWidth="1"/>
    <col min="15880" max="15881" width="10.54296875" style="7" customWidth="1"/>
    <col min="15882" max="15882" width="3.81640625" style="7" customWidth="1"/>
    <col min="15883" max="16128" width="10.90625" style="7"/>
    <col min="16129" max="16129" width="39.453125" style="7" bestFit="1" customWidth="1"/>
    <col min="16130" max="16131" width="10.54296875" style="7" customWidth="1"/>
    <col min="16132" max="16132" width="3.54296875" style="7" customWidth="1"/>
    <col min="16133" max="16134" width="10.54296875" style="7" customWidth="1"/>
    <col min="16135" max="16135" width="3.54296875" style="7" customWidth="1"/>
    <col min="16136" max="16137" width="10.54296875" style="7" customWidth="1"/>
    <col min="16138" max="16138" width="3.81640625" style="7" customWidth="1"/>
    <col min="16139" max="16384" width="10.90625" style="7"/>
  </cols>
  <sheetData>
    <row r="1" spans="1:10" ht="11.25" customHeight="1">
      <c r="A1" s="7" t="s">
        <v>233</v>
      </c>
    </row>
    <row r="2" spans="1:10">
      <c r="A2" s="7" t="s">
        <v>234</v>
      </c>
    </row>
    <row r="3" spans="1:10" ht="8.25" customHeight="1"/>
    <row r="4" spans="1:10">
      <c r="A4" s="9" t="s">
        <v>303</v>
      </c>
    </row>
    <row r="5" spans="1:10" ht="10" customHeight="1" thickBot="1">
      <c r="C5" s="35"/>
      <c r="F5" s="61"/>
      <c r="J5" s="23"/>
    </row>
    <row r="6" spans="1:10" s="14" customFormat="1" ht="10" customHeight="1">
      <c r="A6" s="10"/>
      <c r="B6" s="38"/>
      <c r="C6" s="39"/>
      <c r="D6" s="10"/>
      <c r="E6" s="179"/>
      <c r="F6" s="148"/>
      <c r="G6" s="79"/>
      <c r="H6" s="179"/>
      <c r="I6" s="39"/>
      <c r="J6" s="37"/>
    </row>
    <row r="7" spans="1:10" s="14" customFormat="1" ht="13">
      <c r="A7" s="7" t="s">
        <v>304</v>
      </c>
      <c r="B7" s="132" t="s">
        <v>279</v>
      </c>
      <c r="C7" s="132"/>
      <c r="D7" s="7"/>
      <c r="E7" s="58" t="s">
        <v>305</v>
      </c>
      <c r="F7" s="58"/>
      <c r="G7" s="9"/>
      <c r="H7" s="133" t="s">
        <v>306</v>
      </c>
      <c r="I7" s="133"/>
      <c r="J7" s="23"/>
    </row>
    <row r="8" spans="1:10">
      <c r="A8" s="7" t="s">
        <v>307</v>
      </c>
      <c r="B8" s="180" t="s">
        <v>308</v>
      </c>
      <c r="C8" s="181" t="s">
        <v>283</v>
      </c>
      <c r="E8" s="182" t="s">
        <v>308</v>
      </c>
      <c r="F8" s="183" t="s">
        <v>283</v>
      </c>
      <c r="H8" s="182" t="s">
        <v>308</v>
      </c>
      <c r="I8" s="181" t="s">
        <v>283</v>
      </c>
      <c r="J8" s="93"/>
    </row>
    <row r="9" spans="1:10" ht="10" customHeight="1" thickBot="1">
      <c r="A9" s="21"/>
      <c r="B9" s="47"/>
      <c r="C9" s="48"/>
      <c r="D9" s="21"/>
      <c r="E9" s="184"/>
      <c r="F9" s="161"/>
      <c r="G9" s="84"/>
      <c r="H9" s="184"/>
      <c r="I9" s="48"/>
      <c r="J9" s="46"/>
    </row>
    <row r="10" spans="1:10" ht="9" customHeight="1">
      <c r="C10" s="35"/>
      <c r="F10" s="61"/>
      <c r="J10" s="23"/>
    </row>
    <row r="11" spans="1:10" s="14" customFormat="1" ht="13">
      <c r="A11" s="14" t="s">
        <v>100</v>
      </c>
      <c r="B11" s="185">
        <f>IF(A11&lt;&gt;0,E11+H11,"")</f>
        <v>23308</v>
      </c>
      <c r="C11" s="140">
        <f>SUM(C13+C95)</f>
        <v>100</v>
      </c>
      <c r="D11" s="167"/>
      <c r="E11" s="185">
        <f>SUM(E13+E95)</f>
        <v>20916</v>
      </c>
      <c r="F11" s="140">
        <f>IF(A11&lt;&gt;0,E11/B11*100,"")</f>
        <v>89.737429208855318</v>
      </c>
      <c r="G11" s="167"/>
      <c r="H11" s="185">
        <f>SUM(H13+H95)</f>
        <v>2392</v>
      </c>
      <c r="I11" s="140">
        <f>IF(A11&lt;&gt;0,H11/B11*100,"")</f>
        <v>10.262570791144672</v>
      </c>
      <c r="J11" s="186"/>
    </row>
    <row r="12" spans="1:10" ht="7" customHeight="1">
      <c r="B12" s="63" t="str">
        <f t="shared" ref="B12:B75" si="0">IF(A12&lt;&gt;0,E12+H12,"")</f>
        <v/>
      </c>
      <c r="C12" s="61"/>
      <c r="F12" s="61" t="str">
        <f t="shared" ref="F12:F75" si="1">IF(A12&lt;&gt;0,E12/B12*100,"")</f>
        <v/>
      </c>
      <c r="I12" s="23" t="str">
        <f t="shared" ref="I12:I75" si="2">IF(A12&lt;&gt;0,H12/B12*100,"")</f>
        <v/>
      </c>
      <c r="J12" s="186"/>
    </row>
    <row r="13" spans="1:10" s="14" customFormat="1" ht="15">
      <c r="A13" s="14" t="s">
        <v>309</v>
      </c>
      <c r="B13" s="185">
        <f t="shared" si="0"/>
        <v>14885</v>
      </c>
      <c r="C13" s="140">
        <f t="shared" ref="C13:C76" si="3">(B13/$B$11)*100</f>
        <v>63.862193238373088</v>
      </c>
      <c r="D13" s="167"/>
      <c r="E13" s="139">
        <f>E15+E26+E34+E60+E67+E79+E93</f>
        <v>13382</v>
      </c>
      <c r="F13" s="140">
        <f t="shared" si="1"/>
        <v>89.902586496472964</v>
      </c>
      <c r="G13" s="167"/>
      <c r="H13" s="139">
        <f>H15+H26+H34+H60+H67+H79+H93</f>
        <v>1503</v>
      </c>
      <c r="I13" s="140">
        <f t="shared" si="2"/>
        <v>10.09741350352704</v>
      </c>
      <c r="J13" s="186"/>
    </row>
    <row r="14" spans="1:10" ht="7" customHeight="1">
      <c r="A14" s="14"/>
      <c r="B14" s="62" t="str">
        <f t="shared" si="0"/>
        <v/>
      </c>
      <c r="C14" s="61"/>
      <c r="D14" s="94"/>
      <c r="F14" s="61" t="str">
        <f t="shared" si="1"/>
        <v/>
      </c>
      <c r="G14" s="85"/>
      <c r="I14" s="35" t="str">
        <f t="shared" si="2"/>
        <v/>
      </c>
      <c r="J14" s="186"/>
    </row>
    <row r="15" spans="1:10" s="14" customFormat="1" ht="13">
      <c r="A15" s="14" t="s">
        <v>102</v>
      </c>
      <c r="B15" s="139">
        <f t="shared" si="0"/>
        <v>1395</v>
      </c>
      <c r="C15" s="140">
        <f t="shared" si="3"/>
        <v>5.9850695040329498</v>
      </c>
      <c r="D15" s="138"/>
      <c r="E15" s="139">
        <f>E16+E21</f>
        <v>1254</v>
      </c>
      <c r="F15" s="140">
        <f t="shared" si="1"/>
        <v>89.892473118279568</v>
      </c>
      <c r="G15" s="138"/>
      <c r="H15" s="139">
        <f>H16+H21</f>
        <v>141</v>
      </c>
      <c r="I15" s="140">
        <f t="shared" si="2"/>
        <v>10.10752688172043</v>
      </c>
      <c r="J15" s="186"/>
    </row>
    <row r="16" spans="1:10" s="189" customFormat="1" ht="13">
      <c r="A16" s="7" t="s">
        <v>103</v>
      </c>
      <c r="B16" s="62">
        <f t="shared" si="0"/>
        <v>432</v>
      </c>
      <c r="C16" s="61">
        <f t="shared" si="3"/>
        <v>1.8534408786682683</v>
      </c>
      <c r="D16" s="187"/>
      <c r="E16" s="62">
        <f>SUM(E17:E19)</f>
        <v>382</v>
      </c>
      <c r="F16" s="61">
        <f t="shared" si="1"/>
        <v>88.425925925925924</v>
      </c>
      <c r="G16" s="188"/>
      <c r="H16" s="62">
        <f>SUM(H17:H19)</f>
        <v>50</v>
      </c>
      <c r="I16" s="35">
        <f t="shared" si="2"/>
        <v>11.574074074074074</v>
      </c>
      <c r="J16" s="186"/>
    </row>
    <row r="17" spans="1:10" s="192" customFormat="1" ht="13">
      <c r="A17" s="7" t="s">
        <v>104</v>
      </c>
      <c r="B17" s="62">
        <f t="shared" si="0"/>
        <v>68</v>
      </c>
      <c r="C17" s="61">
        <f t="shared" si="3"/>
        <v>0.29174532349407928</v>
      </c>
      <c r="D17" s="190"/>
      <c r="E17" s="191">
        <v>62</v>
      </c>
      <c r="F17" s="61">
        <f t="shared" si="1"/>
        <v>91.17647058823529</v>
      </c>
      <c r="G17" s="191"/>
      <c r="H17" s="191">
        <v>6</v>
      </c>
      <c r="I17" s="35">
        <f t="shared" si="2"/>
        <v>8.8235294117647065</v>
      </c>
      <c r="J17" s="186"/>
    </row>
    <row r="18" spans="1:10" s="192" customFormat="1" ht="13">
      <c r="A18" s="7" t="s">
        <v>106</v>
      </c>
      <c r="B18" s="62">
        <f t="shared" si="0"/>
        <v>106</v>
      </c>
      <c r="C18" s="61">
        <f t="shared" si="3"/>
        <v>0.45477947485841774</v>
      </c>
      <c r="D18" s="190"/>
      <c r="E18" s="191">
        <v>92</v>
      </c>
      <c r="F18" s="61">
        <f t="shared" si="1"/>
        <v>86.79245283018868</v>
      </c>
      <c r="G18" s="191"/>
      <c r="H18" s="191">
        <v>14</v>
      </c>
      <c r="I18" s="35">
        <f t="shared" si="2"/>
        <v>13.20754716981132</v>
      </c>
      <c r="J18" s="186"/>
    </row>
    <row r="19" spans="1:10" s="192" customFormat="1" ht="13">
      <c r="A19" s="7" t="s">
        <v>105</v>
      </c>
      <c r="B19" s="62">
        <f t="shared" si="0"/>
        <v>258</v>
      </c>
      <c r="C19" s="61">
        <f t="shared" si="3"/>
        <v>1.1069160803157714</v>
      </c>
      <c r="D19" s="190"/>
      <c r="E19" s="191">
        <v>228</v>
      </c>
      <c r="F19" s="61">
        <f t="shared" si="1"/>
        <v>88.372093023255815</v>
      </c>
      <c r="G19" s="191"/>
      <c r="H19" s="191">
        <v>30</v>
      </c>
      <c r="I19" s="35">
        <f t="shared" si="2"/>
        <v>11.627906976744185</v>
      </c>
      <c r="J19" s="186"/>
    </row>
    <row r="20" spans="1:10" ht="7" customHeight="1">
      <c r="B20" s="62" t="str">
        <f t="shared" si="0"/>
        <v/>
      </c>
      <c r="C20" s="61"/>
      <c r="D20" s="94"/>
      <c r="F20" s="61" t="str">
        <f t="shared" si="1"/>
        <v/>
      </c>
      <c r="G20" s="85"/>
      <c r="I20" s="35" t="str">
        <f t="shared" si="2"/>
        <v/>
      </c>
      <c r="J20" s="186"/>
    </row>
    <row r="21" spans="1:10" s="193" customFormat="1" ht="13">
      <c r="A21" s="7" t="s">
        <v>107</v>
      </c>
      <c r="B21" s="62">
        <f t="shared" si="0"/>
        <v>963</v>
      </c>
      <c r="C21" s="61">
        <f t="shared" si="3"/>
        <v>4.1316286253646819</v>
      </c>
      <c r="D21" s="188"/>
      <c r="E21" s="62">
        <f>SUM(E22:E24)</f>
        <v>872</v>
      </c>
      <c r="F21" s="61">
        <f t="shared" si="1"/>
        <v>90.550363447559718</v>
      </c>
      <c r="G21" s="188"/>
      <c r="H21" s="62">
        <f>SUM(H22:H24)</f>
        <v>91</v>
      </c>
      <c r="I21" s="35">
        <f t="shared" si="2"/>
        <v>9.4496365524402908</v>
      </c>
      <c r="J21" s="186"/>
    </row>
    <row r="22" spans="1:10" s="192" customFormat="1" ht="13">
      <c r="A22" s="7" t="s">
        <v>108</v>
      </c>
      <c r="B22" s="62">
        <f t="shared" si="0"/>
        <v>329</v>
      </c>
      <c r="C22" s="61">
        <f t="shared" si="3"/>
        <v>1.4115325210228247</v>
      </c>
      <c r="D22" s="190"/>
      <c r="E22" s="191">
        <v>297</v>
      </c>
      <c r="F22" s="61">
        <f t="shared" si="1"/>
        <v>90.273556231003042</v>
      </c>
      <c r="G22" s="191"/>
      <c r="H22" s="191">
        <v>32</v>
      </c>
      <c r="I22" s="35">
        <f t="shared" si="2"/>
        <v>9.7264437689969601</v>
      </c>
      <c r="J22" s="186"/>
    </row>
    <row r="23" spans="1:10" s="192" customFormat="1" ht="13">
      <c r="A23" s="7" t="s">
        <v>109</v>
      </c>
      <c r="B23" s="62">
        <f t="shared" si="0"/>
        <v>100</v>
      </c>
      <c r="C23" s="61">
        <f t="shared" si="3"/>
        <v>0.42903724043246949</v>
      </c>
      <c r="D23" s="190"/>
      <c r="E23" s="191">
        <v>95</v>
      </c>
      <c r="F23" s="61">
        <f t="shared" si="1"/>
        <v>95</v>
      </c>
      <c r="G23" s="191"/>
      <c r="H23" s="191">
        <v>5</v>
      </c>
      <c r="I23" s="35">
        <f t="shared" si="2"/>
        <v>5</v>
      </c>
      <c r="J23" s="186"/>
    </row>
    <row r="24" spans="1:10" s="192" customFormat="1" ht="13">
      <c r="A24" s="7" t="s">
        <v>110</v>
      </c>
      <c r="B24" s="62">
        <f t="shared" si="0"/>
        <v>534</v>
      </c>
      <c r="C24" s="61">
        <f t="shared" si="3"/>
        <v>2.2910588639093876</v>
      </c>
      <c r="D24" s="190"/>
      <c r="E24" s="191">
        <v>480</v>
      </c>
      <c r="F24" s="61">
        <f t="shared" si="1"/>
        <v>89.887640449438194</v>
      </c>
      <c r="G24" s="191"/>
      <c r="H24" s="191">
        <v>54</v>
      </c>
      <c r="I24" s="35">
        <f t="shared" si="2"/>
        <v>10.112359550561797</v>
      </c>
      <c r="J24" s="186"/>
    </row>
    <row r="25" spans="1:10" ht="7" customHeight="1">
      <c r="B25" s="62" t="str">
        <f t="shared" si="0"/>
        <v/>
      </c>
      <c r="C25" s="61"/>
      <c r="D25" s="94"/>
      <c r="F25" s="61" t="str">
        <f t="shared" si="1"/>
        <v/>
      </c>
      <c r="G25" s="85"/>
      <c r="I25" s="35" t="str">
        <f t="shared" si="2"/>
        <v/>
      </c>
      <c r="J25" s="186"/>
    </row>
    <row r="26" spans="1:10" s="14" customFormat="1" ht="13">
      <c r="A26" s="14" t="s">
        <v>111</v>
      </c>
      <c r="B26" s="139">
        <f t="shared" si="0"/>
        <v>1033</v>
      </c>
      <c r="C26" s="140">
        <f t="shared" si="3"/>
        <v>4.4319546936674099</v>
      </c>
      <c r="D26" s="138"/>
      <c r="E26" s="139">
        <f>E27</f>
        <v>913</v>
      </c>
      <c r="F26" s="140">
        <f t="shared" si="1"/>
        <v>88.383349467570184</v>
      </c>
      <c r="G26" s="138"/>
      <c r="H26" s="139">
        <f>H27</f>
        <v>120</v>
      </c>
      <c r="I26" s="140">
        <f t="shared" si="2"/>
        <v>11.616650532429816</v>
      </c>
      <c r="J26" s="186"/>
    </row>
    <row r="27" spans="1:10" s="189" customFormat="1" ht="13">
      <c r="A27" s="7" t="s">
        <v>112</v>
      </c>
      <c r="B27" s="62">
        <f t="shared" si="0"/>
        <v>1033</v>
      </c>
      <c r="C27" s="61">
        <f t="shared" si="3"/>
        <v>4.4319546936674099</v>
      </c>
      <c r="D27" s="187"/>
      <c r="E27" s="62">
        <f>SUM(E28:E32)</f>
        <v>913</v>
      </c>
      <c r="F27" s="61">
        <f t="shared" si="1"/>
        <v>88.383349467570184</v>
      </c>
      <c r="G27" s="188"/>
      <c r="H27" s="62">
        <f>SUM(H28:H32)</f>
        <v>120</v>
      </c>
      <c r="I27" s="35">
        <f t="shared" si="2"/>
        <v>11.616650532429816</v>
      </c>
      <c r="J27" s="186"/>
    </row>
    <row r="28" spans="1:10" s="192" customFormat="1" ht="13">
      <c r="A28" s="7" t="s">
        <v>113</v>
      </c>
      <c r="B28" s="62">
        <f t="shared" si="0"/>
        <v>139</v>
      </c>
      <c r="C28" s="61">
        <f t="shared" si="3"/>
        <v>0.59636176420113274</v>
      </c>
      <c r="D28" s="190"/>
      <c r="E28" s="191">
        <v>123</v>
      </c>
      <c r="F28" s="61">
        <f t="shared" si="1"/>
        <v>88.489208633093526</v>
      </c>
      <c r="G28" s="191"/>
      <c r="H28" s="191">
        <v>16</v>
      </c>
      <c r="I28" s="35">
        <f t="shared" si="2"/>
        <v>11.510791366906476</v>
      </c>
      <c r="J28" s="186"/>
    </row>
    <row r="29" spans="1:10" s="192" customFormat="1" ht="13">
      <c r="A29" s="7" t="s">
        <v>114</v>
      </c>
      <c r="B29" s="62">
        <f t="shared" si="0"/>
        <v>258</v>
      </c>
      <c r="C29" s="61">
        <f t="shared" si="3"/>
        <v>1.1069160803157714</v>
      </c>
      <c r="D29" s="190"/>
      <c r="E29" s="191">
        <v>232</v>
      </c>
      <c r="F29" s="61">
        <f t="shared" si="1"/>
        <v>89.922480620155042</v>
      </c>
      <c r="G29" s="191"/>
      <c r="H29" s="191">
        <v>26</v>
      </c>
      <c r="I29" s="35">
        <f t="shared" si="2"/>
        <v>10.077519379844961</v>
      </c>
      <c r="J29" s="186"/>
    </row>
    <row r="30" spans="1:10" s="192" customFormat="1" ht="13">
      <c r="A30" s="7" t="s">
        <v>115</v>
      </c>
      <c r="B30" s="62">
        <f t="shared" si="0"/>
        <v>175</v>
      </c>
      <c r="C30" s="61">
        <f t="shared" si="3"/>
        <v>0.75081517075682169</v>
      </c>
      <c r="D30" s="190"/>
      <c r="E30" s="191">
        <v>153</v>
      </c>
      <c r="F30" s="61">
        <f t="shared" si="1"/>
        <v>87.428571428571431</v>
      </c>
      <c r="G30" s="191"/>
      <c r="H30" s="191">
        <v>22</v>
      </c>
      <c r="I30" s="35">
        <f t="shared" si="2"/>
        <v>12.571428571428573</v>
      </c>
      <c r="J30" s="186"/>
    </row>
    <row r="31" spans="1:10" s="192" customFormat="1" ht="13">
      <c r="A31" s="7" t="s">
        <v>116</v>
      </c>
      <c r="B31" s="62">
        <f t="shared" si="0"/>
        <v>268</v>
      </c>
      <c r="C31" s="61">
        <f t="shared" si="3"/>
        <v>1.1498198043590182</v>
      </c>
      <c r="D31" s="190"/>
      <c r="E31" s="191">
        <v>233</v>
      </c>
      <c r="F31" s="61">
        <f t="shared" si="1"/>
        <v>86.940298507462686</v>
      </c>
      <c r="G31" s="191"/>
      <c r="H31" s="191">
        <v>35</v>
      </c>
      <c r="I31" s="35">
        <f t="shared" si="2"/>
        <v>13.059701492537313</v>
      </c>
      <c r="J31" s="186"/>
    </row>
    <row r="32" spans="1:10" s="192" customFormat="1" ht="13">
      <c r="A32" s="7" t="s">
        <v>117</v>
      </c>
      <c r="B32" s="62">
        <f t="shared" si="0"/>
        <v>193</v>
      </c>
      <c r="C32" s="61">
        <f t="shared" si="3"/>
        <v>0.82804187403466623</v>
      </c>
      <c r="D32" s="190"/>
      <c r="E32" s="191">
        <v>172</v>
      </c>
      <c r="F32" s="61">
        <f t="shared" si="1"/>
        <v>89.119170984455948</v>
      </c>
      <c r="G32" s="191"/>
      <c r="H32" s="191">
        <v>21</v>
      </c>
      <c r="I32" s="35">
        <f t="shared" si="2"/>
        <v>10.880829015544041</v>
      </c>
      <c r="J32" s="186"/>
    </row>
    <row r="33" spans="1:10" ht="7" customHeight="1">
      <c r="B33" s="62" t="str">
        <f t="shared" si="0"/>
        <v/>
      </c>
      <c r="C33" s="61"/>
      <c r="D33" s="94"/>
      <c r="F33" s="61" t="str">
        <f t="shared" si="1"/>
        <v/>
      </c>
      <c r="G33" s="85"/>
      <c r="I33" s="35" t="str">
        <f t="shared" si="2"/>
        <v/>
      </c>
      <c r="J33" s="186"/>
    </row>
    <row r="34" spans="1:10" s="14" customFormat="1" ht="13">
      <c r="A34" s="14" t="s">
        <v>118</v>
      </c>
      <c r="B34" s="139">
        <f t="shared" si="0"/>
        <v>6692</v>
      </c>
      <c r="C34" s="140">
        <f t="shared" si="3"/>
        <v>28.711172129740863</v>
      </c>
      <c r="D34" s="138"/>
      <c r="E34" s="139">
        <f>E35+E41+E51+E53</f>
        <v>6013</v>
      </c>
      <c r="F34" s="140">
        <f t="shared" si="1"/>
        <v>89.853556485355639</v>
      </c>
      <c r="G34" s="138"/>
      <c r="H34" s="139">
        <f>H35+H41+H51+H53</f>
        <v>679</v>
      </c>
      <c r="I34" s="140">
        <f t="shared" si="2"/>
        <v>10.146443514644352</v>
      </c>
      <c r="J34" s="186"/>
    </row>
    <row r="35" spans="1:10" s="189" customFormat="1" ht="13">
      <c r="A35" s="7" t="s">
        <v>244</v>
      </c>
      <c r="B35" s="62">
        <f t="shared" si="0"/>
        <v>2303</v>
      </c>
      <c r="C35" s="61">
        <f t="shared" si="3"/>
        <v>9.8807276471597731</v>
      </c>
      <c r="D35" s="187"/>
      <c r="E35" s="62">
        <f>SUM(E36:E39)</f>
        <v>2067</v>
      </c>
      <c r="F35" s="61">
        <f t="shared" si="1"/>
        <v>89.752496743378202</v>
      </c>
      <c r="G35" s="188"/>
      <c r="H35" s="62">
        <f>SUM(H36:H39)</f>
        <v>236</v>
      </c>
      <c r="I35" s="35">
        <f t="shared" si="2"/>
        <v>10.247503256621798</v>
      </c>
      <c r="J35" s="186"/>
    </row>
    <row r="36" spans="1:10" s="192" customFormat="1" ht="13">
      <c r="A36" s="7" t="s">
        <v>120</v>
      </c>
      <c r="B36" s="62">
        <f t="shared" si="0"/>
        <v>1212</v>
      </c>
      <c r="C36" s="61">
        <f t="shared" si="3"/>
        <v>5.1999313540415306</v>
      </c>
      <c r="D36" s="190"/>
      <c r="E36" s="191">
        <v>1081</v>
      </c>
      <c r="F36" s="61">
        <f t="shared" si="1"/>
        <v>89.191419141914196</v>
      </c>
      <c r="G36" s="191"/>
      <c r="H36" s="191">
        <v>131</v>
      </c>
      <c r="I36" s="35">
        <f t="shared" si="2"/>
        <v>10.80858085808581</v>
      </c>
      <c r="J36" s="186"/>
    </row>
    <row r="37" spans="1:10" s="192" customFormat="1" ht="13">
      <c r="A37" s="7" t="s">
        <v>121</v>
      </c>
      <c r="B37" s="62">
        <f t="shared" si="0"/>
        <v>663</v>
      </c>
      <c r="C37" s="61">
        <f t="shared" si="3"/>
        <v>2.8445169040672731</v>
      </c>
      <c r="D37" s="190"/>
      <c r="E37" s="191">
        <v>606</v>
      </c>
      <c r="F37" s="61">
        <f t="shared" si="1"/>
        <v>91.402714932126699</v>
      </c>
      <c r="G37" s="191"/>
      <c r="H37" s="191">
        <v>57</v>
      </c>
      <c r="I37" s="35">
        <f t="shared" si="2"/>
        <v>8.5972850678733028</v>
      </c>
      <c r="J37" s="186"/>
    </row>
    <row r="38" spans="1:10" s="192" customFormat="1" ht="13">
      <c r="A38" s="7" t="s">
        <v>122</v>
      </c>
      <c r="B38" s="62">
        <f t="shared" si="0"/>
        <v>184</v>
      </c>
      <c r="C38" s="61">
        <f t="shared" si="3"/>
        <v>0.78942852239574401</v>
      </c>
      <c r="D38" s="190"/>
      <c r="E38" s="191">
        <v>166</v>
      </c>
      <c r="F38" s="61">
        <f t="shared" si="1"/>
        <v>90.217391304347828</v>
      </c>
      <c r="G38" s="191"/>
      <c r="H38" s="191">
        <v>18</v>
      </c>
      <c r="I38" s="35">
        <f t="shared" si="2"/>
        <v>9.7826086956521738</v>
      </c>
      <c r="J38" s="186"/>
    </row>
    <row r="39" spans="1:10" s="192" customFormat="1" ht="13">
      <c r="A39" s="7" t="s">
        <v>123</v>
      </c>
      <c r="B39" s="62">
        <f t="shared" si="0"/>
        <v>244</v>
      </c>
      <c r="C39" s="61">
        <f t="shared" si="3"/>
        <v>1.0468508666552256</v>
      </c>
      <c r="D39" s="190"/>
      <c r="E39" s="191">
        <v>214</v>
      </c>
      <c r="F39" s="61">
        <f t="shared" si="1"/>
        <v>87.704918032786878</v>
      </c>
      <c r="G39" s="191"/>
      <c r="H39" s="191">
        <v>30</v>
      </c>
      <c r="I39" s="35">
        <f t="shared" si="2"/>
        <v>12.295081967213115</v>
      </c>
      <c r="J39" s="186"/>
    </row>
    <row r="40" spans="1:10" ht="7" customHeight="1">
      <c r="B40" s="62" t="str">
        <f t="shared" si="0"/>
        <v/>
      </c>
      <c r="C40" s="61"/>
      <c r="D40" s="94"/>
      <c r="F40" s="61" t="str">
        <f t="shared" si="1"/>
        <v/>
      </c>
      <c r="G40" s="85"/>
      <c r="I40" s="35" t="str">
        <f t="shared" si="2"/>
        <v/>
      </c>
      <c r="J40" s="186"/>
    </row>
    <row r="41" spans="1:10" s="189" customFormat="1" ht="13">
      <c r="A41" s="7" t="s">
        <v>124</v>
      </c>
      <c r="B41" s="62">
        <f t="shared" si="0"/>
        <v>1945</v>
      </c>
      <c r="C41" s="61">
        <f t="shared" si="3"/>
        <v>8.3447743264115335</v>
      </c>
      <c r="D41" s="187"/>
      <c r="E41" s="62">
        <f>SUM(E42:E49)</f>
        <v>1763</v>
      </c>
      <c r="F41" s="61">
        <f t="shared" si="1"/>
        <v>90.642673521850909</v>
      </c>
      <c r="G41" s="188"/>
      <c r="H41" s="62">
        <f>SUM(H42:H49)</f>
        <v>182</v>
      </c>
      <c r="I41" s="35">
        <f t="shared" si="2"/>
        <v>9.3573264781490995</v>
      </c>
      <c r="J41" s="186"/>
    </row>
    <row r="42" spans="1:10" s="192" customFormat="1" ht="13">
      <c r="A42" s="7" t="s">
        <v>245</v>
      </c>
      <c r="B42" s="62">
        <f t="shared" si="0"/>
        <v>202</v>
      </c>
      <c r="C42" s="61">
        <f t="shared" si="3"/>
        <v>0.86665522567358855</v>
      </c>
      <c r="D42" s="190"/>
      <c r="E42" s="191">
        <v>183</v>
      </c>
      <c r="F42" s="61">
        <f t="shared" si="1"/>
        <v>90.594059405940598</v>
      </c>
      <c r="G42" s="191"/>
      <c r="H42" s="191">
        <v>19</v>
      </c>
      <c r="I42" s="35">
        <f t="shared" si="2"/>
        <v>9.4059405940594054</v>
      </c>
      <c r="J42" s="186"/>
    </row>
    <row r="43" spans="1:10" s="192" customFormat="1" ht="13">
      <c r="A43" s="7" t="s">
        <v>125</v>
      </c>
      <c r="B43" s="62">
        <f t="shared" si="0"/>
        <v>229</v>
      </c>
      <c r="C43" s="61">
        <f t="shared" si="3"/>
        <v>0.98249528059035518</v>
      </c>
      <c r="D43" s="190"/>
      <c r="E43" s="191">
        <v>213</v>
      </c>
      <c r="F43" s="61">
        <f t="shared" si="1"/>
        <v>93.013100436681214</v>
      </c>
      <c r="G43" s="191"/>
      <c r="H43" s="191">
        <v>16</v>
      </c>
      <c r="I43" s="35">
        <f t="shared" si="2"/>
        <v>6.9868995633187767</v>
      </c>
      <c r="J43" s="186"/>
    </row>
    <row r="44" spans="1:10" s="192" customFormat="1" ht="13">
      <c r="A44" s="7" t="s">
        <v>127</v>
      </c>
      <c r="B44" s="62">
        <f t="shared" si="0"/>
        <v>116</v>
      </c>
      <c r="C44" s="61">
        <f t="shared" si="3"/>
        <v>0.49768319890166463</v>
      </c>
      <c r="D44" s="190"/>
      <c r="E44" s="191">
        <v>105</v>
      </c>
      <c r="F44" s="61">
        <f t="shared" si="1"/>
        <v>90.517241379310349</v>
      </c>
      <c r="G44" s="191"/>
      <c r="H44" s="191">
        <v>11</v>
      </c>
      <c r="I44" s="35">
        <f t="shared" si="2"/>
        <v>9.4827586206896548</v>
      </c>
      <c r="J44" s="186"/>
    </row>
    <row r="45" spans="1:10" s="192" customFormat="1" ht="13">
      <c r="A45" s="7" t="s">
        <v>128</v>
      </c>
      <c r="B45" s="62">
        <f t="shared" si="0"/>
        <v>298</v>
      </c>
      <c r="C45" s="61">
        <f t="shared" si="3"/>
        <v>1.2785309764887591</v>
      </c>
      <c r="D45" s="190"/>
      <c r="E45" s="191">
        <v>268</v>
      </c>
      <c r="F45" s="61">
        <f t="shared" si="1"/>
        <v>89.932885906040269</v>
      </c>
      <c r="G45" s="191"/>
      <c r="H45" s="191">
        <v>30</v>
      </c>
      <c r="I45" s="35">
        <f t="shared" si="2"/>
        <v>10.067114093959731</v>
      </c>
      <c r="J45" s="186"/>
    </row>
    <row r="46" spans="1:10" s="192" customFormat="1" ht="13">
      <c r="A46" s="7" t="s">
        <v>270</v>
      </c>
      <c r="B46" s="62">
        <f t="shared" si="0"/>
        <v>226</v>
      </c>
      <c r="C46" s="61">
        <f t="shared" si="3"/>
        <v>0.96962416337738111</v>
      </c>
      <c r="D46" s="190"/>
      <c r="E46" s="191">
        <v>198</v>
      </c>
      <c r="F46" s="61">
        <f t="shared" si="1"/>
        <v>87.610619469026545</v>
      </c>
      <c r="G46" s="191"/>
      <c r="H46" s="191">
        <v>28</v>
      </c>
      <c r="I46" s="35">
        <f t="shared" si="2"/>
        <v>12.389380530973451</v>
      </c>
      <c r="J46" s="186"/>
    </row>
    <row r="47" spans="1:10" s="192" customFormat="1" ht="13">
      <c r="A47" s="7" t="s">
        <v>130</v>
      </c>
      <c r="B47" s="62">
        <f t="shared" si="0"/>
        <v>411</v>
      </c>
      <c r="C47" s="61">
        <f t="shared" si="3"/>
        <v>1.7633430581774499</v>
      </c>
      <c r="D47" s="190"/>
      <c r="E47" s="191">
        <v>371</v>
      </c>
      <c r="F47" s="61">
        <f t="shared" si="1"/>
        <v>90.267639902676393</v>
      </c>
      <c r="G47" s="191"/>
      <c r="H47" s="191">
        <v>40</v>
      </c>
      <c r="I47" s="35">
        <f t="shared" si="2"/>
        <v>9.7323600973236015</v>
      </c>
      <c r="J47" s="186"/>
    </row>
    <row r="48" spans="1:10" s="192" customFormat="1" ht="13">
      <c r="A48" s="7" t="s">
        <v>131</v>
      </c>
      <c r="B48" s="62">
        <f t="shared" si="0"/>
        <v>164</v>
      </c>
      <c r="C48" s="61">
        <f t="shared" si="3"/>
        <v>0.70362107430925003</v>
      </c>
      <c r="D48" s="190"/>
      <c r="E48" s="191">
        <v>155</v>
      </c>
      <c r="F48" s="61">
        <f t="shared" si="1"/>
        <v>94.512195121951208</v>
      </c>
      <c r="G48" s="191"/>
      <c r="H48" s="191">
        <v>9</v>
      </c>
      <c r="I48" s="35">
        <f t="shared" si="2"/>
        <v>5.4878048780487809</v>
      </c>
      <c r="J48" s="186"/>
    </row>
    <row r="49" spans="1:10" s="192" customFormat="1" ht="13">
      <c r="A49" s="7" t="s">
        <v>132</v>
      </c>
      <c r="B49" s="62">
        <f t="shared" si="0"/>
        <v>299</v>
      </c>
      <c r="C49" s="61">
        <f t="shared" si="3"/>
        <v>1.282821348893084</v>
      </c>
      <c r="D49" s="190"/>
      <c r="E49" s="191">
        <v>270</v>
      </c>
      <c r="F49" s="61">
        <f t="shared" si="1"/>
        <v>90.3010033444816</v>
      </c>
      <c r="G49" s="191"/>
      <c r="H49" s="191">
        <v>29</v>
      </c>
      <c r="I49" s="35">
        <f t="shared" si="2"/>
        <v>9.6989966555183944</v>
      </c>
      <c r="J49" s="186"/>
    </row>
    <row r="50" spans="1:10" ht="7.5" customHeight="1">
      <c r="B50" s="62" t="str">
        <f t="shared" si="0"/>
        <v/>
      </c>
      <c r="C50" s="61"/>
      <c r="D50" s="94"/>
      <c r="E50" s="194"/>
      <c r="F50" s="61" t="str">
        <f t="shared" si="1"/>
        <v/>
      </c>
      <c r="G50" s="194"/>
      <c r="H50" s="194"/>
      <c r="I50" s="35" t="str">
        <f t="shared" si="2"/>
        <v/>
      </c>
      <c r="J50" s="186"/>
    </row>
    <row r="51" spans="1:10" s="189" customFormat="1" ht="13">
      <c r="A51" s="7" t="s">
        <v>133</v>
      </c>
      <c r="B51" s="62">
        <f t="shared" si="0"/>
        <v>439</v>
      </c>
      <c r="C51" s="61">
        <f t="shared" si="3"/>
        <v>1.8834734854985411</v>
      </c>
      <c r="D51" s="187"/>
      <c r="E51" s="191">
        <v>394</v>
      </c>
      <c r="F51" s="61">
        <f t="shared" si="1"/>
        <v>89.749430523917994</v>
      </c>
      <c r="G51" s="191"/>
      <c r="H51" s="191">
        <v>45</v>
      </c>
      <c r="I51" s="35">
        <f t="shared" si="2"/>
        <v>10.250569476082005</v>
      </c>
      <c r="J51" s="186"/>
    </row>
    <row r="52" spans="1:10" ht="8.25" customHeight="1">
      <c r="B52" s="62" t="str">
        <f t="shared" si="0"/>
        <v/>
      </c>
      <c r="C52" s="61"/>
      <c r="D52" s="94"/>
      <c r="F52" s="61" t="str">
        <f t="shared" si="1"/>
        <v/>
      </c>
      <c r="G52" s="85"/>
      <c r="I52" s="35" t="str">
        <f t="shared" si="2"/>
        <v/>
      </c>
      <c r="J52" s="186"/>
    </row>
    <row r="53" spans="1:10" s="189" customFormat="1" ht="13">
      <c r="A53" s="7" t="s">
        <v>134</v>
      </c>
      <c r="B53" s="62">
        <f t="shared" si="0"/>
        <v>2005</v>
      </c>
      <c r="C53" s="61">
        <f t="shared" si="3"/>
        <v>8.6021966706710131</v>
      </c>
      <c r="D53" s="187"/>
      <c r="E53" s="62">
        <f>SUM(E54:E58)</f>
        <v>1789</v>
      </c>
      <c r="F53" s="61">
        <f t="shared" si="1"/>
        <v>89.226932668329169</v>
      </c>
      <c r="G53" s="188"/>
      <c r="H53" s="62">
        <f>SUM(H54:H58)</f>
        <v>216</v>
      </c>
      <c r="I53" s="35">
        <f t="shared" si="2"/>
        <v>10.773067331670823</v>
      </c>
      <c r="J53" s="186"/>
    </row>
    <row r="54" spans="1:10" s="192" customFormat="1" ht="13">
      <c r="A54" s="7" t="s">
        <v>135</v>
      </c>
      <c r="B54" s="62">
        <f t="shared" si="0"/>
        <v>61</v>
      </c>
      <c r="C54" s="61">
        <f t="shared" si="3"/>
        <v>0.26171271666380641</v>
      </c>
      <c r="D54" s="190"/>
      <c r="E54" s="191">
        <v>56</v>
      </c>
      <c r="F54" s="61">
        <f t="shared" si="1"/>
        <v>91.803278688524586</v>
      </c>
      <c r="G54" s="191"/>
      <c r="H54" s="191">
        <v>5</v>
      </c>
      <c r="I54" s="35">
        <f t="shared" si="2"/>
        <v>8.1967213114754092</v>
      </c>
      <c r="J54" s="186"/>
    </row>
    <row r="55" spans="1:10" s="192" customFormat="1" ht="13">
      <c r="A55" s="7" t="s">
        <v>136</v>
      </c>
      <c r="B55" s="62">
        <f t="shared" si="0"/>
        <v>1228</v>
      </c>
      <c r="C55" s="61">
        <f t="shared" si="3"/>
        <v>5.2685773125107254</v>
      </c>
      <c r="D55" s="190"/>
      <c r="E55" s="191">
        <v>1100</v>
      </c>
      <c r="F55" s="61">
        <f t="shared" si="1"/>
        <v>89.576547231270354</v>
      </c>
      <c r="G55" s="191"/>
      <c r="H55" s="191">
        <v>128</v>
      </c>
      <c r="I55" s="35">
        <f t="shared" si="2"/>
        <v>10.423452768729643</v>
      </c>
      <c r="J55" s="186"/>
    </row>
    <row r="56" spans="1:10" s="192" customFormat="1" ht="13">
      <c r="A56" s="7" t="s">
        <v>137</v>
      </c>
      <c r="B56" s="62">
        <f t="shared" si="0"/>
        <v>231</v>
      </c>
      <c r="C56" s="61">
        <f t="shared" si="3"/>
        <v>0.99107602539900475</v>
      </c>
      <c r="D56" s="190"/>
      <c r="E56" s="191">
        <v>203</v>
      </c>
      <c r="F56" s="61">
        <f t="shared" si="1"/>
        <v>87.878787878787875</v>
      </c>
      <c r="G56" s="191"/>
      <c r="H56" s="191">
        <v>28</v>
      </c>
      <c r="I56" s="35">
        <f t="shared" si="2"/>
        <v>12.121212121212121</v>
      </c>
      <c r="J56" s="186"/>
    </row>
    <row r="57" spans="1:10" s="192" customFormat="1" ht="13">
      <c r="A57" s="9" t="s">
        <v>138</v>
      </c>
      <c r="B57" s="62">
        <f t="shared" si="0"/>
        <v>331</v>
      </c>
      <c r="C57" s="61">
        <f t="shared" si="3"/>
        <v>1.4201132658314741</v>
      </c>
      <c r="D57" s="190"/>
      <c r="E57" s="191">
        <v>297</v>
      </c>
      <c r="F57" s="61">
        <f t="shared" si="1"/>
        <v>89.728096676737152</v>
      </c>
      <c r="G57" s="191"/>
      <c r="H57" s="191">
        <v>34</v>
      </c>
      <c r="I57" s="35">
        <f t="shared" si="2"/>
        <v>10.271903323262841</v>
      </c>
      <c r="J57" s="186"/>
    </row>
    <row r="58" spans="1:10" s="192" customFormat="1" ht="13">
      <c r="A58" s="7" t="s">
        <v>139</v>
      </c>
      <c r="B58" s="62">
        <f t="shared" si="0"/>
        <v>154</v>
      </c>
      <c r="C58" s="61">
        <f t="shared" si="3"/>
        <v>0.66071735026600309</v>
      </c>
      <c r="D58" s="190"/>
      <c r="E58" s="191">
        <v>133</v>
      </c>
      <c r="F58" s="61">
        <f t="shared" si="1"/>
        <v>86.36363636363636</v>
      </c>
      <c r="G58" s="191"/>
      <c r="H58" s="191">
        <v>21</v>
      </c>
      <c r="I58" s="35">
        <f t="shared" si="2"/>
        <v>13.636363636363635</v>
      </c>
      <c r="J58" s="186"/>
    </row>
    <row r="59" spans="1:10" ht="7" customHeight="1">
      <c r="B59" s="62" t="str">
        <f t="shared" si="0"/>
        <v/>
      </c>
      <c r="C59" s="61"/>
      <c r="D59" s="94"/>
      <c r="F59" s="61" t="str">
        <f t="shared" si="1"/>
        <v/>
      </c>
      <c r="G59" s="85"/>
      <c r="I59" s="35" t="str">
        <f t="shared" si="2"/>
        <v/>
      </c>
      <c r="J59" s="186"/>
    </row>
    <row r="60" spans="1:10" s="14" customFormat="1" ht="13">
      <c r="A60" s="14" t="s">
        <v>150</v>
      </c>
      <c r="B60" s="139">
        <f t="shared" si="0"/>
        <v>734</v>
      </c>
      <c r="C60" s="140">
        <f t="shared" si="3"/>
        <v>3.1491333447743264</v>
      </c>
      <c r="D60" s="138"/>
      <c r="E60" s="139">
        <f>E61</f>
        <v>637</v>
      </c>
      <c r="F60" s="140">
        <f t="shared" si="1"/>
        <v>86.78474114441417</v>
      </c>
      <c r="G60" s="138"/>
      <c r="H60" s="139">
        <f>H61</f>
        <v>97</v>
      </c>
      <c r="I60" s="140">
        <f t="shared" si="2"/>
        <v>13.215258855585832</v>
      </c>
      <c r="J60" s="186"/>
    </row>
    <row r="61" spans="1:10" s="189" customFormat="1" ht="13">
      <c r="A61" s="7" t="s">
        <v>151</v>
      </c>
      <c r="B61" s="62">
        <f t="shared" si="0"/>
        <v>734</v>
      </c>
      <c r="C61" s="61">
        <f t="shared" si="3"/>
        <v>3.1491333447743264</v>
      </c>
      <c r="D61" s="187"/>
      <c r="E61" s="62">
        <f>SUM(E62:E65)</f>
        <v>637</v>
      </c>
      <c r="F61" s="61">
        <f t="shared" si="1"/>
        <v>86.78474114441417</v>
      </c>
      <c r="G61" s="188"/>
      <c r="H61" s="62">
        <f>SUM(H62:H65)</f>
        <v>97</v>
      </c>
      <c r="I61" s="35">
        <f t="shared" si="2"/>
        <v>13.215258855585832</v>
      </c>
      <c r="J61" s="186"/>
    </row>
    <row r="62" spans="1:10" s="192" customFormat="1" ht="13">
      <c r="A62" s="7" t="s">
        <v>152</v>
      </c>
      <c r="B62" s="62">
        <f t="shared" si="0"/>
        <v>226</v>
      </c>
      <c r="C62" s="61">
        <f t="shared" si="3"/>
        <v>0.96962416337738111</v>
      </c>
      <c r="D62" s="190"/>
      <c r="E62" s="191">
        <v>193</v>
      </c>
      <c r="F62" s="61">
        <f t="shared" si="1"/>
        <v>85.398230088495581</v>
      </c>
      <c r="G62" s="191"/>
      <c r="H62" s="191">
        <v>33</v>
      </c>
      <c r="I62" s="35">
        <f t="shared" si="2"/>
        <v>14.601769911504425</v>
      </c>
      <c r="J62" s="186"/>
    </row>
    <row r="63" spans="1:10" s="192" customFormat="1" ht="13">
      <c r="A63" s="7" t="s">
        <v>153</v>
      </c>
      <c r="B63" s="62">
        <f t="shared" si="0"/>
        <v>263</v>
      </c>
      <c r="C63" s="61">
        <f t="shared" si="3"/>
        <v>1.1283679423373949</v>
      </c>
      <c r="D63" s="190"/>
      <c r="E63" s="191">
        <v>225</v>
      </c>
      <c r="F63" s="61">
        <f t="shared" si="1"/>
        <v>85.551330798479086</v>
      </c>
      <c r="G63" s="191"/>
      <c r="H63" s="191">
        <v>38</v>
      </c>
      <c r="I63" s="35">
        <f t="shared" si="2"/>
        <v>14.448669201520911</v>
      </c>
      <c r="J63" s="186"/>
    </row>
    <row r="64" spans="1:10" s="192" customFormat="1" ht="13">
      <c r="A64" s="7" t="s">
        <v>154</v>
      </c>
      <c r="B64" s="62">
        <f t="shared" si="0"/>
        <v>173</v>
      </c>
      <c r="C64" s="61">
        <f t="shared" si="3"/>
        <v>0.74223442594817235</v>
      </c>
      <c r="D64" s="190"/>
      <c r="E64" s="191">
        <v>156</v>
      </c>
      <c r="F64" s="61">
        <f t="shared" si="1"/>
        <v>90.173410404624278</v>
      </c>
      <c r="G64" s="191"/>
      <c r="H64" s="191">
        <v>17</v>
      </c>
      <c r="I64" s="35">
        <f t="shared" si="2"/>
        <v>9.8265895953757223</v>
      </c>
      <c r="J64" s="186"/>
    </row>
    <row r="65" spans="1:10" s="192" customFormat="1" ht="13">
      <c r="A65" s="7" t="s">
        <v>155</v>
      </c>
      <c r="B65" s="62">
        <f t="shared" si="0"/>
        <v>72</v>
      </c>
      <c r="C65" s="61">
        <f t="shared" si="3"/>
        <v>0.30890681311137808</v>
      </c>
      <c r="D65" s="190"/>
      <c r="E65" s="191">
        <v>63</v>
      </c>
      <c r="F65" s="61">
        <f t="shared" si="1"/>
        <v>87.5</v>
      </c>
      <c r="G65" s="191"/>
      <c r="H65" s="191">
        <v>9</v>
      </c>
      <c r="I65" s="35">
        <f t="shared" si="2"/>
        <v>12.5</v>
      </c>
      <c r="J65" s="186"/>
    </row>
    <row r="66" spans="1:10" ht="7" customHeight="1">
      <c r="B66" s="62" t="str">
        <f t="shared" si="0"/>
        <v/>
      </c>
      <c r="C66" s="61"/>
      <c r="D66" s="94"/>
      <c r="F66" s="61" t="str">
        <f t="shared" si="1"/>
        <v/>
      </c>
      <c r="G66" s="85"/>
      <c r="I66" s="35" t="str">
        <f t="shared" si="2"/>
        <v/>
      </c>
      <c r="J66" s="186"/>
    </row>
    <row r="67" spans="1:10" s="14" customFormat="1" ht="13">
      <c r="A67" s="14" t="s">
        <v>156</v>
      </c>
      <c r="B67" s="139">
        <f t="shared" si="0"/>
        <v>2794</v>
      </c>
      <c r="C67" s="140">
        <f t="shared" si="3"/>
        <v>11.987300497683199</v>
      </c>
      <c r="D67" s="138"/>
      <c r="E67" s="139">
        <f>E68</f>
        <v>2546</v>
      </c>
      <c r="F67" s="140">
        <f t="shared" si="1"/>
        <v>91.123836793128135</v>
      </c>
      <c r="G67" s="138"/>
      <c r="H67" s="139">
        <f>H68</f>
        <v>248</v>
      </c>
      <c r="I67" s="140">
        <f t="shared" si="2"/>
        <v>8.8761632068718672</v>
      </c>
      <c r="J67" s="186"/>
    </row>
    <row r="68" spans="1:10" s="189" customFormat="1" ht="13">
      <c r="A68" s="7" t="s">
        <v>157</v>
      </c>
      <c r="B68" s="62">
        <f t="shared" si="0"/>
        <v>2794</v>
      </c>
      <c r="C68" s="61">
        <f t="shared" si="3"/>
        <v>11.987300497683199</v>
      </c>
      <c r="D68" s="187"/>
      <c r="E68" s="62">
        <f>SUM(E69:E77)</f>
        <v>2546</v>
      </c>
      <c r="F68" s="61">
        <f t="shared" si="1"/>
        <v>91.123836793128135</v>
      </c>
      <c r="G68" s="188"/>
      <c r="H68" s="62">
        <f>SUM(H69:H77)</f>
        <v>248</v>
      </c>
      <c r="I68" s="35">
        <f t="shared" si="2"/>
        <v>8.8761632068718672</v>
      </c>
      <c r="J68" s="186"/>
    </row>
    <row r="69" spans="1:10" s="192" customFormat="1" ht="13">
      <c r="A69" s="9" t="s">
        <v>158</v>
      </c>
      <c r="B69" s="62">
        <f t="shared" si="0"/>
        <v>330</v>
      </c>
      <c r="C69" s="61">
        <f t="shared" si="3"/>
        <v>1.4158228934271495</v>
      </c>
      <c r="D69" s="190"/>
      <c r="E69" s="191">
        <v>294</v>
      </c>
      <c r="F69" s="61">
        <f t="shared" si="1"/>
        <v>89.090909090909093</v>
      </c>
      <c r="G69" s="191"/>
      <c r="H69" s="191">
        <v>36</v>
      </c>
      <c r="I69" s="35">
        <f t="shared" si="2"/>
        <v>10.909090909090908</v>
      </c>
      <c r="J69" s="186"/>
    </row>
    <row r="70" spans="1:10" s="192" customFormat="1" ht="13">
      <c r="A70" s="7" t="s">
        <v>159</v>
      </c>
      <c r="B70" s="62">
        <f t="shared" si="0"/>
        <v>411</v>
      </c>
      <c r="C70" s="61">
        <f t="shared" si="3"/>
        <v>1.7633430581774499</v>
      </c>
      <c r="D70" s="190"/>
      <c r="E70" s="191">
        <v>369</v>
      </c>
      <c r="F70" s="61">
        <f t="shared" si="1"/>
        <v>89.78102189781022</v>
      </c>
      <c r="G70" s="191"/>
      <c r="H70" s="191">
        <v>42</v>
      </c>
      <c r="I70" s="35">
        <f t="shared" si="2"/>
        <v>10.218978102189782</v>
      </c>
      <c r="J70" s="186"/>
    </row>
    <row r="71" spans="1:10" s="192" customFormat="1" ht="13">
      <c r="A71" s="7" t="s">
        <v>160</v>
      </c>
      <c r="B71" s="62">
        <f t="shared" si="0"/>
        <v>510</v>
      </c>
      <c r="C71" s="61">
        <f t="shared" si="3"/>
        <v>2.1880899262055946</v>
      </c>
      <c r="D71" s="190"/>
      <c r="E71" s="191">
        <v>462</v>
      </c>
      <c r="F71" s="61">
        <f t="shared" si="1"/>
        <v>90.588235294117652</v>
      </c>
      <c r="G71" s="191"/>
      <c r="H71" s="191">
        <v>48</v>
      </c>
      <c r="I71" s="35">
        <f t="shared" si="2"/>
        <v>9.4117647058823533</v>
      </c>
      <c r="J71" s="186"/>
    </row>
    <row r="72" spans="1:10" s="192" customFormat="1" ht="13">
      <c r="A72" s="7" t="s">
        <v>161</v>
      </c>
      <c r="B72" s="62">
        <f t="shared" si="0"/>
        <v>160</v>
      </c>
      <c r="C72" s="61">
        <f t="shared" si="3"/>
        <v>0.68645958469195123</v>
      </c>
      <c r="D72" s="190"/>
      <c r="E72" s="191">
        <v>152</v>
      </c>
      <c r="F72" s="61">
        <f t="shared" si="1"/>
        <v>95</v>
      </c>
      <c r="G72" s="191"/>
      <c r="H72" s="191">
        <v>8</v>
      </c>
      <c r="I72" s="35">
        <f t="shared" si="2"/>
        <v>5</v>
      </c>
      <c r="J72" s="186"/>
    </row>
    <row r="73" spans="1:10" s="192" customFormat="1" ht="13">
      <c r="A73" s="7" t="s">
        <v>162</v>
      </c>
      <c r="B73" s="62">
        <f t="shared" si="0"/>
        <v>205</v>
      </c>
      <c r="C73" s="61">
        <f t="shared" si="3"/>
        <v>0.87952634288656262</v>
      </c>
      <c r="D73" s="190"/>
      <c r="E73" s="191">
        <v>187</v>
      </c>
      <c r="F73" s="61">
        <f t="shared" si="1"/>
        <v>91.219512195121951</v>
      </c>
      <c r="G73" s="191"/>
      <c r="H73" s="191">
        <v>18</v>
      </c>
      <c r="I73" s="35">
        <f t="shared" si="2"/>
        <v>8.7804878048780477</v>
      </c>
      <c r="J73" s="186"/>
    </row>
    <row r="74" spans="1:10" s="192" customFormat="1" ht="13">
      <c r="A74" s="7" t="s">
        <v>163</v>
      </c>
      <c r="B74" s="62">
        <f t="shared" si="0"/>
        <v>289</v>
      </c>
      <c r="C74" s="61">
        <f t="shared" si="3"/>
        <v>1.2399176248498369</v>
      </c>
      <c r="D74" s="190"/>
      <c r="E74" s="191">
        <v>274</v>
      </c>
      <c r="F74" s="61">
        <f t="shared" si="1"/>
        <v>94.809688581314873</v>
      </c>
      <c r="G74" s="191"/>
      <c r="H74" s="191">
        <v>15</v>
      </c>
      <c r="I74" s="35">
        <f t="shared" si="2"/>
        <v>5.1903114186851207</v>
      </c>
      <c r="J74" s="186"/>
    </row>
    <row r="75" spans="1:10" s="192" customFormat="1" ht="13">
      <c r="A75" s="7" t="s">
        <v>164</v>
      </c>
      <c r="B75" s="62">
        <f t="shared" si="0"/>
        <v>303</v>
      </c>
      <c r="C75" s="61">
        <f t="shared" si="3"/>
        <v>1.2999828385103827</v>
      </c>
      <c r="D75" s="190"/>
      <c r="E75" s="191">
        <v>280</v>
      </c>
      <c r="F75" s="61">
        <f t="shared" si="1"/>
        <v>92.409240924092401</v>
      </c>
      <c r="G75" s="191"/>
      <c r="H75" s="191">
        <v>23</v>
      </c>
      <c r="I75" s="35">
        <f t="shared" si="2"/>
        <v>7.5907590759075907</v>
      </c>
      <c r="J75" s="186"/>
    </row>
    <row r="76" spans="1:10" s="192" customFormat="1" ht="13">
      <c r="A76" s="7" t="s">
        <v>310</v>
      </c>
      <c r="B76" s="62">
        <f t="shared" ref="B76:B101" si="4">IF(A76&lt;&gt;0,E76+H76,"")</f>
        <v>275</v>
      </c>
      <c r="C76" s="61">
        <f t="shared" si="3"/>
        <v>1.1798524111892912</v>
      </c>
      <c r="D76" s="190"/>
      <c r="E76" s="191">
        <v>239</v>
      </c>
      <c r="F76" s="61">
        <f t="shared" ref="F76:F101" si="5">IF(A76&lt;&gt;0,E76/B76*100,"")</f>
        <v>86.909090909090907</v>
      </c>
      <c r="G76" s="191"/>
      <c r="H76" s="191">
        <v>36</v>
      </c>
      <c r="I76" s="35">
        <f t="shared" ref="I76:I101" si="6">IF(A76&lt;&gt;0,H76/B76*100,"")</f>
        <v>13.090909090909092</v>
      </c>
      <c r="J76" s="186"/>
    </row>
    <row r="77" spans="1:10" s="192" customFormat="1" ht="13">
      <c r="A77" s="7" t="s">
        <v>166</v>
      </c>
      <c r="B77" s="62">
        <f t="shared" si="4"/>
        <v>311</v>
      </c>
      <c r="C77" s="61">
        <f t="shared" ref="C77:C101" si="7">(B77/$B$11)*100</f>
        <v>1.3343058177449802</v>
      </c>
      <c r="D77" s="190"/>
      <c r="E77" s="191">
        <v>289</v>
      </c>
      <c r="F77" s="61">
        <f t="shared" si="5"/>
        <v>92.926045016077168</v>
      </c>
      <c r="G77" s="191"/>
      <c r="H77" s="191">
        <v>22</v>
      </c>
      <c r="I77" s="35">
        <f t="shared" si="6"/>
        <v>7.07395498392283</v>
      </c>
      <c r="J77" s="186"/>
    </row>
    <row r="78" spans="1:10" ht="8.25" customHeight="1">
      <c r="B78" s="62" t="str">
        <f t="shared" si="4"/>
        <v/>
      </c>
      <c r="C78" s="61"/>
      <c r="D78" s="94"/>
      <c r="F78" s="61" t="str">
        <f t="shared" si="5"/>
        <v/>
      </c>
      <c r="G78" s="85"/>
      <c r="I78" s="35" t="str">
        <f t="shared" si="6"/>
        <v/>
      </c>
      <c r="J78" s="186"/>
    </row>
    <row r="79" spans="1:10" s="14" customFormat="1" ht="13">
      <c r="A79" s="14" t="s">
        <v>140</v>
      </c>
      <c r="B79" s="139">
        <f t="shared" si="4"/>
        <v>1844</v>
      </c>
      <c r="C79" s="140">
        <f t="shared" si="7"/>
        <v>7.9114467135747377</v>
      </c>
      <c r="D79" s="138"/>
      <c r="E79" s="139">
        <f>E80+E82+E89+E91</f>
        <v>1669</v>
      </c>
      <c r="F79" s="140">
        <f t="shared" si="5"/>
        <v>90.509761388286336</v>
      </c>
      <c r="G79" s="138"/>
      <c r="H79" s="139">
        <f>H80+H82+H89+H91</f>
        <v>175</v>
      </c>
      <c r="I79" s="140">
        <f t="shared" si="6"/>
        <v>9.4902386117136661</v>
      </c>
      <c r="J79" s="186"/>
    </row>
    <row r="80" spans="1:10" s="189" customFormat="1" ht="13">
      <c r="A80" s="7" t="s">
        <v>141</v>
      </c>
      <c r="B80" s="62">
        <f t="shared" si="4"/>
        <v>252</v>
      </c>
      <c r="C80" s="61">
        <f t="shared" si="7"/>
        <v>1.0811738458898232</v>
      </c>
      <c r="D80" s="187"/>
      <c r="E80" s="191">
        <v>232</v>
      </c>
      <c r="F80" s="61">
        <f t="shared" si="5"/>
        <v>92.063492063492063</v>
      </c>
      <c r="G80" s="191"/>
      <c r="H80" s="191">
        <v>20</v>
      </c>
      <c r="I80" s="35">
        <f t="shared" si="6"/>
        <v>7.9365079365079358</v>
      </c>
      <c r="J80" s="186"/>
    </row>
    <row r="81" spans="1:10" ht="9" customHeight="1">
      <c r="B81" s="62" t="str">
        <f t="shared" si="4"/>
        <v/>
      </c>
      <c r="C81" s="61"/>
      <c r="D81" s="94"/>
      <c r="F81" s="61" t="str">
        <f t="shared" si="5"/>
        <v/>
      </c>
      <c r="G81" s="85"/>
      <c r="I81" s="35" t="str">
        <f t="shared" si="6"/>
        <v/>
      </c>
      <c r="J81" s="186"/>
    </row>
    <row r="82" spans="1:10" s="189" customFormat="1" ht="13">
      <c r="A82" s="7" t="s">
        <v>142</v>
      </c>
      <c r="B82" s="62">
        <f t="shared" si="4"/>
        <v>1154</v>
      </c>
      <c r="C82" s="61">
        <f t="shared" si="7"/>
        <v>4.9510897545906989</v>
      </c>
      <c r="D82" s="187"/>
      <c r="E82" s="62">
        <f>SUM(E83:E87)</f>
        <v>1038</v>
      </c>
      <c r="F82" s="61">
        <f t="shared" si="5"/>
        <v>89.948006932409015</v>
      </c>
      <c r="G82" s="188"/>
      <c r="H82" s="62">
        <f>SUM(H83:H87)</f>
        <v>116</v>
      </c>
      <c r="I82" s="35">
        <f t="shared" si="6"/>
        <v>10.051993067590988</v>
      </c>
      <c r="J82" s="186"/>
    </row>
    <row r="83" spans="1:10" s="192" customFormat="1" ht="13">
      <c r="A83" s="7" t="s">
        <v>143</v>
      </c>
      <c r="B83" s="62">
        <f>IF(A83&lt;&gt;0,E83+H83,"")</f>
        <v>242</v>
      </c>
      <c r="C83" s="61">
        <f t="shared" si="7"/>
        <v>1.0382701218465762</v>
      </c>
      <c r="D83" s="190"/>
      <c r="E83" s="191">
        <v>224</v>
      </c>
      <c r="F83" s="61">
        <f t="shared" si="5"/>
        <v>92.561983471074385</v>
      </c>
      <c r="G83" s="191"/>
      <c r="H83" s="191">
        <v>18</v>
      </c>
      <c r="I83" s="35">
        <f>IF(A83&lt;&gt;0,H83/B83*100,"")</f>
        <v>7.4380165289256199</v>
      </c>
      <c r="J83" s="186"/>
    </row>
    <row r="84" spans="1:10" s="192" customFormat="1" ht="13">
      <c r="A84" s="7" t="s">
        <v>144</v>
      </c>
      <c r="B84" s="62">
        <f>IF(A84&lt;&gt;0,E84+H84,"")</f>
        <v>297</v>
      </c>
      <c r="C84" s="61">
        <f t="shared" si="7"/>
        <v>1.2742406040844345</v>
      </c>
      <c r="D84" s="190"/>
      <c r="E84" s="191">
        <v>262</v>
      </c>
      <c r="F84" s="61">
        <f t="shared" si="5"/>
        <v>88.215488215488207</v>
      </c>
      <c r="G84" s="191"/>
      <c r="H84" s="191">
        <v>35</v>
      </c>
      <c r="I84" s="35">
        <f>IF(A84&lt;&gt;0,H84/B84*100,"")</f>
        <v>11.784511784511785</v>
      </c>
      <c r="J84" s="186"/>
    </row>
    <row r="85" spans="1:10" s="192" customFormat="1" ht="13">
      <c r="A85" s="7" t="s">
        <v>145</v>
      </c>
      <c r="B85" s="62">
        <f t="shared" si="4"/>
        <v>125</v>
      </c>
      <c r="C85" s="61">
        <f t="shared" si="7"/>
        <v>0.53629655054058689</v>
      </c>
      <c r="D85" s="190"/>
      <c r="E85" s="191">
        <v>113</v>
      </c>
      <c r="F85" s="61">
        <f t="shared" si="5"/>
        <v>90.4</v>
      </c>
      <c r="G85" s="191"/>
      <c r="H85" s="191">
        <v>12</v>
      </c>
      <c r="I85" s="35">
        <f t="shared" si="6"/>
        <v>9.6</v>
      </c>
      <c r="J85" s="186"/>
    </row>
    <row r="86" spans="1:10" s="192" customFormat="1" ht="13">
      <c r="A86" s="7" t="s">
        <v>146</v>
      </c>
      <c r="B86" s="62">
        <f t="shared" si="4"/>
        <v>81</v>
      </c>
      <c r="C86" s="61">
        <f t="shared" si="7"/>
        <v>0.34752016475030034</v>
      </c>
      <c r="D86" s="190"/>
      <c r="E86" s="191">
        <v>75</v>
      </c>
      <c r="F86" s="61">
        <f t="shared" si="5"/>
        <v>92.592592592592595</v>
      </c>
      <c r="G86" s="191"/>
      <c r="H86" s="191">
        <v>6</v>
      </c>
      <c r="I86" s="35">
        <f t="shared" si="6"/>
        <v>7.4074074074074066</v>
      </c>
      <c r="J86" s="186"/>
    </row>
    <row r="87" spans="1:10" s="192" customFormat="1" ht="13">
      <c r="A87" s="7" t="s">
        <v>147</v>
      </c>
      <c r="B87" s="62">
        <f t="shared" si="4"/>
        <v>409</v>
      </c>
      <c r="C87" s="61">
        <f t="shared" si="7"/>
        <v>1.7547623133688004</v>
      </c>
      <c r="D87" s="190"/>
      <c r="E87" s="191">
        <v>364</v>
      </c>
      <c r="F87" s="61">
        <f t="shared" si="5"/>
        <v>88.997555012224936</v>
      </c>
      <c r="G87" s="191"/>
      <c r="H87" s="191">
        <v>45</v>
      </c>
      <c r="I87" s="35">
        <f t="shared" si="6"/>
        <v>11.002444987775061</v>
      </c>
      <c r="J87" s="186"/>
    </row>
    <row r="88" spans="1:10" ht="7.5" customHeight="1">
      <c r="B88" s="62" t="str">
        <f t="shared" si="4"/>
        <v/>
      </c>
      <c r="C88" s="61"/>
      <c r="D88" s="94"/>
      <c r="E88" s="85"/>
      <c r="F88" s="61" t="str">
        <f t="shared" si="5"/>
        <v/>
      </c>
      <c r="G88" s="85"/>
      <c r="H88" s="85"/>
      <c r="I88" s="35" t="str">
        <f t="shared" si="6"/>
        <v/>
      </c>
      <c r="J88" s="186"/>
    </row>
    <row r="89" spans="1:10" s="189" customFormat="1" ht="13">
      <c r="A89" s="7" t="s">
        <v>148</v>
      </c>
      <c r="B89" s="62">
        <f t="shared" si="4"/>
        <v>193</v>
      </c>
      <c r="C89" s="61">
        <f t="shared" si="7"/>
        <v>0.82804187403466623</v>
      </c>
      <c r="D89" s="187"/>
      <c r="E89" s="191">
        <v>176</v>
      </c>
      <c r="F89" s="61">
        <f t="shared" si="5"/>
        <v>91.191709844559583</v>
      </c>
      <c r="G89" s="191"/>
      <c r="H89" s="191">
        <v>17</v>
      </c>
      <c r="I89" s="35">
        <f t="shared" si="6"/>
        <v>8.8082901554404138</v>
      </c>
      <c r="J89" s="186"/>
    </row>
    <row r="90" spans="1:10" ht="6.75" customHeight="1">
      <c r="B90" s="62" t="str">
        <f t="shared" si="4"/>
        <v/>
      </c>
      <c r="C90" s="61"/>
      <c r="D90" s="94"/>
      <c r="E90" s="85"/>
      <c r="F90" s="61" t="str">
        <f t="shared" si="5"/>
        <v/>
      </c>
      <c r="G90" s="85"/>
      <c r="H90" s="85"/>
      <c r="I90" s="35" t="str">
        <f t="shared" si="6"/>
        <v/>
      </c>
      <c r="J90" s="186"/>
    </row>
    <row r="91" spans="1:10" s="189" customFormat="1" ht="13">
      <c r="A91" s="7" t="s">
        <v>149</v>
      </c>
      <c r="B91" s="62">
        <f t="shared" si="4"/>
        <v>245</v>
      </c>
      <c r="C91" s="61">
        <f t="shared" si="7"/>
        <v>1.0511412390595503</v>
      </c>
      <c r="D91" s="187"/>
      <c r="E91" s="191">
        <v>223</v>
      </c>
      <c r="F91" s="61">
        <f t="shared" si="5"/>
        <v>91.020408163265316</v>
      </c>
      <c r="G91" s="191"/>
      <c r="H91" s="191">
        <v>22</v>
      </c>
      <c r="I91" s="35">
        <f t="shared" si="6"/>
        <v>8.9795918367346932</v>
      </c>
      <c r="J91" s="186"/>
    </row>
    <row r="92" spans="1:10" s="189" customFormat="1" ht="9" customHeight="1">
      <c r="A92" s="7"/>
      <c r="B92" s="62" t="str">
        <f t="shared" si="4"/>
        <v/>
      </c>
      <c r="C92" s="61"/>
      <c r="D92" s="187"/>
      <c r="E92" s="85"/>
      <c r="F92" s="61" t="str">
        <f t="shared" si="5"/>
        <v/>
      </c>
      <c r="G92" s="85"/>
      <c r="H92" s="85"/>
      <c r="I92" s="35"/>
      <c r="J92" s="186"/>
    </row>
    <row r="93" spans="1:10" s="189" customFormat="1" ht="13">
      <c r="A93" s="9" t="s">
        <v>167</v>
      </c>
      <c r="B93" s="62">
        <f t="shared" si="4"/>
        <v>393</v>
      </c>
      <c r="C93" s="61">
        <f t="shared" si="7"/>
        <v>1.6861163548996052</v>
      </c>
      <c r="D93" s="187"/>
      <c r="E93" s="86">
        <v>350</v>
      </c>
      <c r="F93" s="61">
        <f t="shared" si="5"/>
        <v>89.05852417302799</v>
      </c>
      <c r="G93" s="86"/>
      <c r="H93" s="191">
        <v>43</v>
      </c>
      <c r="I93" s="35">
        <f t="shared" si="6"/>
        <v>10.941475826972011</v>
      </c>
      <c r="J93" s="186"/>
    </row>
    <row r="94" spans="1:10" ht="7.5" customHeight="1">
      <c r="B94" s="62" t="str">
        <f t="shared" si="4"/>
        <v/>
      </c>
      <c r="C94" s="61"/>
      <c r="D94" s="94"/>
      <c r="F94" s="61" t="str">
        <f t="shared" si="5"/>
        <v/>
      </c>
      <c r="G94" s="85"/>
      <c r="I94" s="35" t="str">
        <f t="shared" si="6"/>
        <v/>
      </c>
      <c r="J94" s="186"/>
    </row>
    <row r="95" spans="1:10" s="14" customFormat="1" ht="13">
      <c r="A95" s="14" t="s">
        <v>168</v>
      </c>
      <c r="B95" s="139">
        <f t="shared" si="4"/>
        <v>8423</v>
      </c>
      <c r="C95" s="140">
        <f t="shared" si="7"/>
        <v>36.137806761626912</v>
      </c>
      <c r="D95" s="138"/>
      <c r="E95" s="139">
        <f>SUM(E96:E101)</f>
        <v>7534</v>
      </c>
      <c r="F95" s="140">
        <f t="shared" si="5"/>
        <v>89.445565712928882</v>
      </c>
      <c r="G95" s="138"/>
      <c r="H95" s="139">
        <f>SUM(H96:H101)</f>
        <v>889</v>
      </c>
      <c r="I95" s="140">
        <f t="shared" si="6"/>
        <v>10.554434287071114</v>
      </c>
      <c r="J95" s="186"/>
    </row>
    <row r="96" spans="1:10" s="192" customFormat="1" ht="13">
      <c r="A96" s="7" t="s">
        <v>169</v>
      </c>
      <c r="B96" s="62">
        <f t="shared" si="4"/>
        <v>2321</v>
      </c>
      <c r="C96" s="61">
        <f t="shared" si="7"/>
        <v>9.9579543504376193</v>
      </c>
      <c r="D96" s="190"/>
      <c r="E96" s="191">
        <v>2093</v>
      </c>
      <c r="F96" s="61">
        <f t="shared" si="5"/>
        <v>90.1766479965532</v>
      </c>
      <c r="G96" s="191"/>
      <c r="H96" s="191">
        <v>228</v>
      </c>
      <c r="I96" s="35">
        <f t="shared" si="6"/>
        <v>9.8233520034467912</v>
      </c>
      <c r="J96" s="186"/>
    </row>
    <row r="97" spans="1:10" s="192" customFormat="1" ht="13">
      <c r="A97" s="7" t="s">
        <v>170</v>
      </c>
      <c r="B97" s="62">
        <f t="shared" si="4"/>
        <v>1699</v>
      </c>
      <c r="C97" s="61">
        <f t="shared" si="7"/>
        <v>7.289342714947658</v>
      </c>
      <c r="D97" s="190"/>
      <c r="E97" s="191">
        <v>1534</v>
      </c>
      <c r="F97" s="61">
        <f t="shared" si="5"/>
        <v>90.28840494408476</v>
      </c>
      <c r="G97" s="191"/>
      <c r="H97" s="191">
        <v>165</v>
      </c>
      <c r="I97" s="35">
        <f t="shared" si="6"/>
        <v>9.7115950559152431</v>
      </c>
      <c r="J97" s="186"/>
    </row>
    <row r="98" spans="1:10" s="192" customFormat="1" ht="13">
      <c r="A98" s="7" t="s">
        <v>171</v>
      </c>
      <c r="B98" s="62">
        <f t="shared" si="4"/>
        <v>1737</v>
      </c>
      <c r="C98" s="61">
        <f t="shared" si="7"/>
        <v>7.4523768663119956</v>
      </c>
      <c r="D98" s="190"/>
      <c r="E98" s="191">
        <v>1533</v>
      </c>
      <c r="F98" s="61">
        <f t="shared" si="5"/>
        <v>88.255613126079453</v>
      </c>
      <c r="G98" s="191"/>
      <c r="H98" s="191">
        <v>204</v>
      </c>
      <c r="I98" s="35">
        <f t="shared" si="6"/>
        <v>11.744386873920552</v>
      </c>
      <c r="J98" s="186"/>
    </row>
    <row r="99" spans="1:10" s="192" customFormat="1" ht="13">
      <c r="A99" s="9" t="s">
        <v>172</v>
      </c>
      <c r="B99" s="62">
        <f t="shared" si="4"/>
        <v>1120</v>
      </c>
      <c r="C99" s="61">
        <f t="shared" si="7"/>
        <v>4.8052170928436588</v>
      </c>
      <c r="D99" s="190"/>
      <c r="E99" s="191">
        <v>993</v>
      </c>
      <c r="F99" s="61">
        <f t="shared" si="5"/>
        <v>88.660714285714278</v>
      </c>
      <c r="G99" s="191"/>
      <c r="H99" s="191">
        <v>127</v>
      </c>
      <c r="I99" s="35">
        <f t="shared" si="6"/>
        <v>11.339285714285714</v>
      </c>
      <c r="J99" s="186"/>
    </row>
    <row r="100" spans="1:10" s="192" customFormat="1" ht="13">
      <c r="A100" s="7" t="s">
        <v>311</v>
      </c>
      <c r="B100" s="62">
        <f>IF(A100&lt;&gt;0,E100+H100,"")</f>
        <v>1093</v>
      </c>
      <c r="C100" s="61">
        <f>(B100/$B$11)*100</f>
        <v>4.6893770379268922</v>
      </c>
      <c r="D100" s="190"/>
      <c r="E100" s="191">
        <v>977</v>
      </c>
      <c r="F100" s="61">
        <f t="shared" si="5"/>
        <v>89.387008234217745</v>
      </c>
      <c r="G100" s="191"/>
      <c r="H100" s="191">
        <v>116</v>
      </c>
      <c r="I100" s="35">
        <f>IF(A100&lt;&gt;0,H100/B100*100,"")</f>
        <v>10.612991765782251</v>
      </c>
      <c r="J100" s="186"/>
    </row>
    <row r="101" spans="1:10" s="192" customFormat="1" ht="13">
      <c r="A101" s="9" t="s">
        <v>250</v>
      </c>
      <c r="B101" s="62">
        <f t="shared" si="4"/>
        <v>453</v>
      </c>
      <c r="C101" s="61">
        <f t="shared" si="7"/>
        <v>1.9435386991590871</v>
      </c>
      <c r="D101" s="190"/>
      <c r="E101" s="191">
        <v>404</v>
      </c>
      <c r="F101" s="61">
        <f t="shared" si="5"/>
        <v>89.183222958057399</v>
      </c>
      <c r="G101" s="191"/>
      <c r="H101" s="191">
        <v>49</v>
      </c>
      <c r="I101" s="35">
        <f t="shared" si="6"/>
        <v>10.816777041942604</v>
      </c>
      <c r="J101" s="186"/>
    </row>
    <row r="102" spans="1:10" s="192" customFormat="1" ht="6.75" customHeight="1" thickBot="1">
      <c r="A102" s="21"/>
      <c r="B102" s="47"/>
      <c r="C102" s="161"/>
      <c r="D102" s="195"/>
      <c r="E102" s="184"/>
      <c r="F102" s="161"/>
      <c r="G102" s="196"/>
      <c r="H102" s="184"/>
      <c r="I102" s="161"/>
      <c r="J102" s="197"/>
    </row>
    <row r="103" spans="1:10" s="192" customFormat="1" ht="7.5" customHeight="1">
      <c r="A103" s="7"/>
      <c r="B103" s="34"/>
      <c r="C103" s="61"/>
      <c r="E103" s="62"/>
      <c r="F103" s="61"/>
      <c r="G103" s="198"/>
      <c r="H103" s="62"/>
      <c r="I103" s="61"/>
      <c r="J103" s="186"/>
    </row>
    <row r="104" spans="1:10">
      <c r="A104" s="9" t="s">
        <v>312</v>
      </c>
    </row>
    <row r="105" spans="1:10">
      <c r="A105" s="7" t="s">
        <v>313</v>
      </c>
    </row>
    <row r="106" spans="1:10" ht="6.75" customHeight="1"/>
    <row r="107" spans="1:10">
      <c r="A107" s="7" t="s">
        <v>177</v>
      </c>
    </row>
    <row r="108" spans="1:10">
      <c r="A108" s="7" t="s">
        <v>178</v>
      </c>
    </row>
  </sheetData>
  <mergeCells count="3">
    <mergeCell ref="B7:C7"/>
    <mergeCell ref="E7:F7"/>
    <mergeCell ref="H7:I7"/>
  </mergeCells>
  <conditionalFormatting sqref="A1:XFD56 A58:XFD1048576 B57:XFD57">
    <cfRule type="cellIs" dxfId="4" priority="2" operator="equal">
      <formula>0</formula>
    </cfRule>
  </conditionalFormatting>
  <conditionalFormatting sqref="A57">
    <cfRule type="cellIs" dxfId="3" priority="1" operator="equal">
      <formula>0</formula>
    </cfRule>
  </conditionalFormatting>
  <pageMargins left="0.7" right="0.7" top="0.75" bottom="0.75" header="0.3" footer="0.3"/>
  <pageSetup orientation="portrait" horizontalDpi="4294967293" vertic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75A78-8BAD-4D52-8C0A-E71143A2CC46}">
  <sheetPr>
    <tabColor theme="4" tint="-0.249977111117893"/>
  </sheetPr>
  <dimension ref="A1:J60"/>
  <sheetViews>
    <sheetView workbookViewId="0">
      <selection activeCell="A2" sqref="A2"/>
    </sheetView>
  </sheetViews>
  <sheetFormatPr baseColWidth="10" defaultRowHeight="12.5"/>
  <cols>
    <col min="1" max="1" width="42.1796875" style="7" customWidth="1"/>
    <col min="2" max="2" width="8.453125" style="128" customWidth="1"/>
    <col min="3" max="3" width="8.7265625" style="128" customWidth="1"/>
    <col min="4" max="4" width="3.7265625" style="128" customWidth="1"/>
    <col min="5" max="5" width="8.7265625" style="44" customWidth="1"/>
    <col min="6" max="6" width="8.54296875" style="128" customWidth="1"/>
    <col min="7" max="7" width="3.7265625" style="128" customWidth="1"/>
    <col min="8" max="8" width="9.453125" style="128" customWidth="1"/>
    <col min="9" max="9" width="10" style="93" customWidth="1"/>
    <col min="10" max="10" width="3.1796875" style="7" customWidth="1"/>
    <col min="11" max="256" width="10.90625" style="7"/>
    <col min="257" max="257" width="42.1796875" style="7" customWidth="1"/>
    <col min="258" max="258" width="8.453125" style="7" customWidth="1"/>
    <col min="259" max="259" width="8.7265625" style="7" customWidth="1"/>
    <col min="260" max="260" width="3.7265625" style="7" customWidth="1"/>
    <col min="261" max="261" width="8.7265625" style="7" customWidth="1"/>
    <col min="262" max="262" width="8.54296875" style="7" customWidth="1"/>
    <col min="263" max="263" width="3.7265625" style="7" customWidth="1"/>
    <col min="264" max="264" width="9.453125" style="7" customWidth="1"/>
    <col min="265" max="265" width="10" style="7" customWidth="1"/>
    <col min="266" max="266" width="3.1796875" style="7" customWidth="1"/>
    <col min="267" max="512" width="10.90625" style="7"/>
    <col min="513" max="513" width="42.1796875" style="7" customWidth="1"/>
    <col min="514" max="514" width="8.453125" style="7" customWidth="1"/>
    <col min="515" max="515" width="8.7265625" style="7" customWidth="1"/>
    <col min="516" max="516" width="3.7265625" style="7" customWidth="1"/>
    <col min="517" max="517" width="8.7265625" style="7" customWidth="1"/>
    <col min="518" max="518" width="8.54296875" style="7" customWidth="1"/>
    <col min="519" max="519" width="3.7265625" style="7" customWidth="1"/>
    <col min="520" max="520" width="9.453125" style="7" customWidth="1"/>
    <col min="521" max="521" width="10" style="7" customWidth="1"/>
    <col min="522" max="522" width="3.1796875" style="7" customWidth="1"/>
    <col min="523" max="768" width="10.90625" style="7"/>
    <col min="769" max="769" width="42.1796875" style="7" customWidth="1"/>
    <col min="770" max="770" width="8.453125" style="7" customWidth="1"/>
    <col min="771" max="771" width="8.7265625" style="7" customWidth="1"/>
    <col min="772" max="772" width="3.7265625" style="7" customWidth="1"/>
    <col min="773" max="773" width="8.7265625" style="7" customWidth="1"/>
    <col min="774" max="774" width="8.54296875" style="7" customWidth="1"/>
    <col min="775" max="775" width="3.7265625" style="7" customWidth="1"/>
    <col min="776" max="776" width="9.453125" style="7" customWidth="1"/>
    <col min="777" max="777" width="10" style="7" customWidth="1"/>
    <col min="778" max="778" width="3.1796875" style="7" customWidth="1"/>
    <col min="779" max="1024" width="10.90625" style="7"/>
    <col min="1025" max="1025" width="42.1796875" style="7" customWidth="1"/>
    <col min="1026" max="1026" width="8.453125" style="7" customWidth="1"/>
    <col min="1027" max="1027" width="8.7265625" style="7" customWidth="1"/>
    <col min="1028" max="1028" width="3.7265625" style="7" customWidth="1"/>
    <col min="1029" max="1029" width="8.7265625" style="7" customWidth="1"/>
    <col min="1030" max="1030" width="8.54296875" style="7" customWidth="1"/>
    <col min="1031" max="1031" width="3.7265625" style="7" customWidth="1"/>
    <col min="1032" max="1032" width="9.453125" style="7" customWidth="1"/>
    <col min="1033" max="1033" width="10" style="7" customWidth="1"/>
    <col min="1034" max="1034" width="3.1796875" style="7" customWidth="1"/>
    <col min="1035" max="1280" width="10.90625" style="7"/>
    <col min="1281" max="1281" width="42.1796875" style="7" customWidth="1"/>
    <col min="1282" max="1282" width="8.453125" style="7" customWidth="1"/>
    <col min="1283" max="1283" width="8.7265625" style="7" customWidth="1"/>
    <col min="1284" max="1284" width="3.7265625" style="7" customWidth="1"/>
    <col min="1285" max="1285" width="8.7265625" style="7" customWidth="1"/>
    <col min="1286" max="1286" width="8.54296875" style="7" customWidth="1"/>
    <col min="1287" max="1287" width="3.7265625" style="7" customWidth="1"/>
    <col min="1288" max="1288" width="9.453125" style="7" customWidth="1"/>
    <col min="1289" max="1289" width="10" style="7" customWidth="1"/>
    <col min="1290" max="1290" width="3.1796875" style="7" customWidth="1"/>
    <col min="1291" max="1536" width="10.90625" style="7"/>
    <col min="1537" max="1537" width="42.1796875" style="7" customWidth="1"/>
    <col min="1538" max="1538" width="8.453125" style="7" customWidth="1"/>
    <col min="1539" max="1539" width="8.7265625" style="7" customWidth="1"/>
    <col min="1540" max="1540" width="3.7265625" style="7" customWidth="1"/>
    <col min="1541" max="1541" width="8.7265625" style="7" customWidth="1"/>
    <col min="1542" max="1542" width="8.54296875" style="7" customWidth="1"/>
    <col min="1543" max="1543" width="3.7265625" style="7" customWidth="1"/>
    <col min="1544" max="1544" width="9.453125" style="7" customWidth="1"/>
    <col min="1545" max="1545" width="10" style="7" customWidth="1"/>
    <col min="1546" max="1546" width="3.1796875" style="7" customWidth="1"/>
    <col min="1547" max="1792" width="10.90625" style="7"/>
    <col min="1793" max="1793" width="42.1796875" style="7" customWidth="1"/>
    <col min="1794" max="1794" width="8.453125" style="7" customWidth="1"/>
    <col min="1795" max="1795" width="8.7265625" style="7" customWidth="1"/>
    <col min="1796" max="1796" width="3.7265625" style="7" customWidth="1"/>
    <col min="1797" max="1797" width="8.7265625" style="7" customWidth="1"/>
    <col min="1798" max="1798" width="8.54296875" style="7" customWidth="1"/>
    <col min="1799" max="1799" width="3.7265625" style="7" customWidth="1"/>
    <col min="1800" max="1800" width="9.453125" style="7" customWidth="1"/>
    <col min="1801" max="1801" width="10" style="7" customWidth="1"/>
    <col min="1802" max="1802" width="3.1796875" style="7" customWidth="1"/>
    <col min="1803" max="2048" width="10.90625" style="7"/>
    <col min="2049" max="2049" width="42.1796875" style="7" customWidth="1"/>
    <col min="2050" max="2050" width="8.453125" style="7" customWidth="1"/>
    <col min="2051" max="2051" width="8.7265625" style="7" customWidth="1"/>
    <col min="2052" max="2052" width="3.7265625" style="7" customWidth="1"/>
    <col min="2053" max="2053" width="8.7265625" style="7" customWidth="1"/>
    <col min="2054" max="2054" width="8.54296875" style="7" customWidth="1"/>
    <col min="2055" max="2055" width="3.7265625" style="7" customWidth="1"/>
    <col min="2056" max="2056" width="9.453125" style="7" customWidth="1"/>
    <col min="2057" max="2057" width="10" style="7" customWidth="1"/>
    <col min="2058" max="2058" width="3.1796875" style="7" customWidth="1"/>
    <col min="2059" max="2304" width="10.90625" style="7"/>
    <col min="2305" max="2305" width="42.1796875" style="7" customWidth="1"/>
    <col min="2306" max="2306" width="8.453125" style="7" customWidth="1"/>
    <col min="2307" max="2307" width="8.7265625" style="7" customWidth="1"/>
    <col min="2308" max="2308" width="3.7265625" style="7" customWidth="1"/>
    <col min="2309" max="2309" width="8.7265625" style="7" customWidth="1"/>
    <col min="2310" max="2310" width="8.54296875" style="7" customWidth="1"/>
    <col min="2311" max="2311" width="3.7265625" style="7" customWidth="1"/>
    <col min="2312" max="2312" width="9.453125" style="7" customWidth="1"/>
    <col min="2313" max="2313" width="10" style="7" customWidth="1"/>
    <col min="2314" max="2314" width="3.1796875" style="7" customWidth="1"/>
    <col min="2315" max="2560" width="10.90625" style="7"/>
    <col min="2561" max="2561" width="42.1796875" style="7" customWidth="1"/>
    <col min="2562" max="2562" width="8.453125" style="7" customWidth="1"/>
    <col min="2563" max="2563" width="8.7265625" style="7" customWidth="1"/>
    <col min="2564" max="2564" width="3.7265625" style="7" customWidth="1"/>
    <col min="2565" max="2565" width="8.7265625" style="7" customWidth="1"/>
    <col min="2566" max="2566" width="8.54296875" style="7" customWidth="1"/>
    <col min="2567" max="2567" width="3.7265625" style="7" customWidth="1"/>
    <col min="2568" max="2568" width="9.453125" style="7" customWidth="1"/>
    <col min="2569" max="2569" width="10" style="7" customWidth="1"/>
    <col min="2570" max="2570" width="3.1796875" style="7" customWidth="1"/>
    <col min="2571" max="2816" width="10.90625" style="7"/>
    <col min="2817" max="2817" width="42.1796875" style="7" customWidth="1"/>
    <col min="2818" max="2818" width="8.453125" style="7" customWidth="1"/>
    <col min="2819" max="2819" width="8.7265625" style="7" customWidth="1"/>
    <col min="2820" max="2820" width="3.7265625" style="7" customWidth="1"/>
    <col min="2821" max="2821" width="8.7265625" style="7" customWidth="1"/>
    <col min="2822" max="2822" width="8.54296875" style="7" customWidth="1"/>
    <col min="2823" max="2823" width="3.7265625" style="7" customWidth="1"/>
    <col min="2824" max="2824" width="9.453125" style="7" customWidth="1"/>
    <col min="2825" max="2825" width="10" style="7" customWidth="1"/>
    <col min="2826" max="2826" width="3.1796875" style="7" customWidth="1"/>
    <col min="2827" max="3072" width="10.90625" style="7"/>
    <col min="3073" max="3073" width="42.1796875" style="7" customWidth="1"/>
    <col min="3074" max="3074" width="8.453125" style="7" customWidth="1"/>
    <col min="3075" max="3075" width="8.7265625" style="7" customWidth="1"/>
    <col min="3076" max="3076" width="3.7265625" style="7" customWidth="1"/>
    <col min="3077" max="3077" width="8.7265625" style="7" customWidth="1"/>
    <col min="3078" max="3078" width="8.54296875" style="7" customWidth="1"/>
    <col min="3079" max="3079" width="3.7265625" style="7" customWidth="1"/>
    <col min="3080" max="3080" width="9.453125" style="7" customWidth="1"/>
    <col min="3081" max="3081" width="10" style="7" customWidth="1"/>
    <col min="3082" max="3082" width="3.1796875" style="7" customWidth="1"/>
    <col min="3083" max="3328" width="10.90625" style="7"/>
    <col min="3329" max="3329" width="42.1796875" style="7" customWidth="1"/>
    <col min="3330" max="3330" width="8.453125" style="7" customWidth="1"/>
    <col min="3331" max="3331" width="8.7265625" style="7" customWidth="1"/>
    <col min="3332" max="3332" width="3.7265625" style="7" customWidth="1"/>
    <col min="3333" max="3333" width="8.7265625" style="7" customWidth="1"/>
    <col min="3334" max="3334" width="8.54296875" style="7" customWidth="1"/>
    <col min="3335" max="3335" width="3.7265625" style="7" customWidth="1"/>
    <col min="3336" max="3336" width="9.453125" style="7" customWidth="1"/>
    <col min="3337" max="3337" width="10" style="7" customWidth="1"/>
    <col min="3338" max="3338" width="3.1796875" style="7" customWidth="1"/>
    <col min="3339" max="3584" width="10.90625" style="7"/>
    <col min="3585" max="3585" width="42.1796875" style="7" customWidth="1"/>
    <col min="3586" max="3586" width="8.453125" style="7" customWidth="1"/>
    <col min="3587" max="3587" width="8.7265625" style="7" customWidth="1"/>
    <col min="3588" max="3588" width="3.7265625" style="7" customWidth="1"/>
    <col min="3589" max="3589" width="8.7265625" style="7" customWidth="1"/>
    <col min="3590" max="3590" width="8.54296875" style="7" customWidth="1"/>
    <col min="3591" max="3591" width="3.7265625" style="7" customWidth="1"/>
    <col min="3592" max="3592" width="9.453125" style="7" customWidth="1"/>
    <col min="3593" max="3593" width="10" style="7" customWidth="1"/>
    <col min="3594" max="3594" width="3.1796875" style="7" customWidth="1"/>
    <col min="3595" max="3840" width="10.90625" style="7"/>
    <col min="3841" max="3841" width="42.1796875" style="7" customWidth="1"/>
    <col min="3842" max="3842" width="8.453125" style="7" customWidth="1"/>
    <col min="3843" max="3843" width="8.7265625" style="7" customWidth="1"/>
    <col min="3844" max="3844" width="3.7265625" style="7" customWidth="1"/>
    <col min="3845" max="3845" width="8.7265625" style="7" customWidth="1"/>
    <col min="3846" max="3846" width="8.54296875" style="7" customWidth="1"/>
    <col min="3847" max="3847" width="3.7265625" style="7" customWidth="1"/>
    <col min="3848" max="3848" width="9.453125" style="7" customWidth="1"/>
    <col min="3849" max="3849" width="10" style="7" customWidth="1"/>
    <col min="3850" max="3850" width="3.1796875" style="7" customWidth="1"/>
    <col min="3851" max="4096" width="10.90625" style="7"/>
    <col min="4097" max="4097" width="42.1796875" style="7" customWidth="1"/>
    <col min="4098" max="4098" width="8.453125" style="7" customWidth="1"/>
    <col min="4099" max="4099" width="8.7265625" style="7" customWidth="1"/>
    <col min="4100" max="4100" width="3.7265625" style="7" customWidth="1"/>
    <col min="4101" max="4101" width="8.7265625" style="7" customWidth="1"/>
    <col min="4102" max="4102" width="8.54296875" style="7" customWidth="1"/>
    <col min="4103" max="4103" width="3.7265625" style="7" customWidth="1"/>
    <col min="4104" max="4104" width="9.453125" style="7" customWidth="1"/>
    <col min="4105" max="4105" width="10" style="7" customWidth="1"/>
    <col min="4106" max="4106" width="3.1796875" style="7" customWidth="1"/>
    <col min="4107" max="4352" width="10.90625" style="7"/>
    <col min="4353" max="4353" width="42.1796875" style="7" customWidth="1"/>
    <col min="4354" max="4354" width="8.453125" style="7" customWidth="1"/>
    <col min="4355" max="4355" width="8.7265625" style="7" customWidth="1"/>
    <col min="4356" max="4356" width="3.7265625" style="7" customWidth="1"/>
    <col min="4357" max="4357" width="8.7265625" style="7" customWidth="1"/>
    <col min="4358" max="4358" width="8.54296875" style="7" customWidth="1"/>
    <col min="4359" max="4359" width="3.7265625" style="7" customWidth="1"/>
    <col min="4360" max="4360" width="9.453125" style="7" customWidth="1"/>
    <col min="4361" max="4361" width="10" style="7" customWidth="1"/>
    <col min="4362" max="4362" width="3.1796875" style="7" customWidth="1"/>
    <col min="4363" max="4608" width="10.90625" style="7"/>
    <col min="4609" max="4609" width="42.1796875" style="7" customWidth="1"/>
    <col min="4610" max="4610" width="8.453125" style="7" customWidth="1"/>
    <col min="4611" max="4611" width="8.7265625" style="7" customWidth="1"/>
    <col min="4612" max="4612" width="3.7265625" style="7" customWidth="1"/>
    <col min="4613" max="4613" width="8.7265625" style="7" customWidth="1"/>
    <col min="4614" max="4614" width="8.54296875" style="7" customWidth="1"/>
    <col min="4615" max="4615" width="3.7265625" style="7" customWidth="1"/>
    <col min="4616" max="4616" width="9.453125" style="7" customWidth="1"/>
    <col min="4617" max="4617" width="10" style="7" customWidth="1"/>
    <col min="4618" max="4618" width="3.1796875" style="7" customWidth="1"/>
    <col min="4619" max="4864" width="10.90625" style="7"/>
    <col min="4865" max="4865" width="42.1796875" style="7" customWidth="1"/>
    <col min="4866" max="4866" width="8.453125" style="7" customWidth="1"/>
    <col min="4867" max="4867" width="8.7265625" style="7" customWidth="1"/>
    <col min="4868" max="4868" width="3.7265625" style="7" customWidth="1"/>
    <col min="4869" max="4869" width="8.7265625" style="7" customWidth="1"/>
    <col min="4870" max="4870" width="8.54296875" style="7" customWidth="1"/>
    <col min="4871" max="4871" width="3.7265625" style="7" customWidth="1"/>
    <col min="4872" max="4872" width="9.453125" style="7" customWidth="1"/>
    <col min="4873" max="4873" width="10" style="7" customWidth="1"/>
    <col min="4874" max="4874" width="3.1796875" style="7" customWidth="1"/>
    <col min="4875" max="5120" width="10.90625" style="7"/>
    <col min="5121" max="5121" width="42.1796875" style="7" customWidth="1"/>
    <col min="5122" max="5122" width="8.453125" style="7" customWidth="1"/>
    <col min="5123" max="5123" width="8.7265625" style="7" customWidth="1"/>
    <col min="5124" max="5124" width="3.7265625" style="7" customWidth="1"/>
    <col min="5125" max="5125" width="8.7265625" style="7" customWidth="1"/>
    <col min="5126" max="5126" width="8.54296875" style="7" customWidth="1"/>
    <col min="5127" max="5127" width="3.7265625" style="7" customWidth="1"/>
    <col min="5128" max="5128" width="9.453125" style="7" customWidth="1"/>
    <col min="5129" max="5129" width="10" style="7" customWidth="1"/>
    <col min="5130" max="5130" width="3.1796875" style="7" customWidth="1"/>
    <col min="5131" max="5376" width="10.90625" style="7"/>
    <col min="5377" max="5377" width="42.1796875" style="7" customWidth="1"/>
    <col min="5378" max="5378" width="8.453125" style="7" customWidth="1"/>
    <col min="5379" max="5379" width="8.7265625" style="7" customWidth="1"/>
    <col min="5380" max="5380" width="3.7265625" style="7" customWidth="1"/>
    <col min="5381" max="5381" width="8.7265625" style="7" customWidth="1"/>
    <col min="5382" max="5382" width="8.54296875" style="7" customWidth="1"/>
    <col min="5383" max="5383" width="3.7265625" style="7" customWidth="1"/>
    <col min="5384" max="5384" width="9.453125" style="7" customWidth="1"/>
    <col min="5385" max="5385" width="10" style="7" customWidth="1"/>
    <col min="5386" max="5386" width="3.1796875" style="7" customWidth="1"/>
    <col min="5387" max="5632" width="10.90625" style="7"/>
    <col min="5633" max="5633" width="42.1796875" style="7" customWidth="1"/>
    <col min="5634" max="5634" width="8.453125" style="7" customWidth="1"/>
    <col min="5635" max="5635" width="8.7265625" style="7" customWidth="1"/>
    <col min="5636" max="5636" width="3.7265625" style="7" customWidth="1"/>
    <col min="5637" max="5637" width="8.7265625" style="7" customWidth="1"/>
    <col min="5638" max="5638" width="8.54296875" style="7" customWidth="1"/>
    <col min="5639" max="5639" width="3.7265625" style="7" customWidth="1"/>
    <col min="5640" max="5640" width="9.453125" style="7" customWidth="1"/>
    <col min="5641" max="5641" width="10" style="7" customWidth="1"/>
    <col min="5642" max="5642" width="3.1796875" style="7" customWidth="1"/>
    <col min="5643" max="5888" width="10.90625" style="7"/>
    <col min="5889" max="5889" width="42.1796875" style="7" customWidth="1"/>
    <col min="5890" max="5890" width="8.453125" style="7" customWidth="1"/>
    <col min="5891" max="5891" width="8.7265625" style="7" customWidth="1"/>
    <col min="5892" max="5892" width="3.7265625" style="7" customWidth="1"/>
    <col min="5893" max="5893" width="8.7265625" style="7" customWidth="1"/>
    <col min="5894" max="5894" width="8.54296875" style="7" customWidth="1"/>
    <col min="5895" max="5895" width="3.7265625" style="7" customWidth="1"/>
    <col min="5896" max="5896" width="9.453125" style="7" customWidth="1"/>
    <col min="5897" max="5897" width="10" style="7" customWidth="1"/>
    <col min="5898" max="5898" width="3.1796875" style="7" customWidth="1"/>
    <col min="5899" max="6144" width="10.90625" style="7"/>
    <col min="6145" max="6145" width="42.1796875" style="7" customWidth="1"/>
    <col min="6146" max="6146" width="8.453125" style="7" customWidth="1"/>
    <col min="6147" max="6147" width="8.7265625" style="7" customWidth="1"/>
    <col min="6148" max="6148" width="3.7265625" style="7" customWidth="1"/>
    <col min="6149" max="6149" width="8.7265625" style="7" customWidth="1"/>
    <col min="6150" max="6150" width="8.54296875" style="7" customWidth="1"/>
    <col min="6151" max="6151" width="3.7265625" style="7" customWidth="1"/>
    <col min="6152" max="6152" width="9.453125" style="7" customWidth="1"/>
    <col min="6153" max="6153" width="10" style="7" customWidth="1"/>
    <col min="6154" max="6154" width="3.1796875" style="7" customWidth="1"/>
    <col min="6155" max="6400" width="10.90625" style="7"/>
    <col min="6401" max="6401" width="42.1796875" style="7" customWidth="1"/>
    <col min="6402" max="6402" width="8.453125" style="7" customWidth="1"/>
    <col min="6403" max="6403" width="8.7265625" style="7" customWidth="1"/>
    <col min="6404" max="6404" width="3.7265625" style="7" customWidth="1"/>
    <col min="6405" max="6405" width="8.7265625" style="7" customWidth="1"/>
    <col min="6406" max="6406" width="8.54296875" style="7" customWidth="1"/>
    <col min="6407" max="6407" width="3.7265625" style="7" customWidth="1"/>
    <col min="6408" max="6408" width="9.453125" style="7" customWidth="1"/>
    <col min="6409" max="6409" width="10" style="7" customWidth="1"/>
    <col min="6410" max="6410" width="3.1796875" style="7" customWidth="1"/>
    <col min="6411" max="6656" width="10.90625" style="7"/>
    <col min="6657" max="6657" width="42.1796875" style="7" customWidth="1"/>
    <col min="6658" max="6658" width="8.453125" style="7" customWidth="1"/>
    <col min="6659" max="6659" width="8.7265625" style="7" customWidth="1"/>
    <col min="6660" max="6660" width="3.7265625" style="7" customWidth="1"/>
    <col min="6661" max="6661" width="8.7265625" style="7" customWidth="1"/>
    <col min="6662" max="6662" width="8.54296875" style="7" customWidth="1"/>
    <col min="6663" max="6663" width="3.7265625" style="7" customWidth="1"/>
    <col min="6664" max="6664" width="9.453125" style="7" customWidth="1"/>
    <col min="6665" max="6665" width="10" style="7" customWidth="1"/>
    <col min="6666" max="6666" width="3.1796875" style="7" customWidth="1"/>
    <col min="6667" max="6912" width="10.90625" style="7"/>
    <col min="6913" max="6913" width="42.1796875" style="7" customWidth="1"/>
    <col min="6914" max="6914" width="8.453125" style="7" customWidth="1"/>
    <col min="6915" max="6915" width="8.7265625" style="7" customWidth="1"/>
    <col min="6916" max="6916" width="3.7265625" style="7" customWidth="1"/>
    <col min="6917" max="6917" width="8.7265625" style="7" customWidth="1"/>
    <col min="6918" max="6918" width="8.54296875" style="7" customWidth="1"/>
    <col min="6919" max="6919" width="3.7265625" style="7" customWidth="1"/>
    <col min="6920" max="6920" width="9.453125" style="7" customWidth="1"/>
    <col min="6921" max="6921" width="10" style="7" customWidth="1"/>
    <col min="6922" max="6922" width="3.1796875" style="7" customWidth="1"/>
    <col min="6923" max="7168" width="10.90625" style="7"/>
    <col min="7169" max="7169" width="42.1796875" style="7" customWidth="1"/>
    <col min="7170" max="7170" width="8.453125" style="7" customWidth="1"/>
    <col min="7171" max="7171" width="8.7265625" style="7" customWidth="1"/>
    <col min="7172" max="7172" width="3.7265625" style="7" customWidth="1"/>
    <col min="7173" max="7173" width="8.7265625" style="7" customWidth="1"/>
    <col min="7174" max="7174" width="8.54296875" style="7" customWidth="1"/>
    <col min="7175" max="7175" width="3.7265625" style="7" customWidth="1"/>
    <col min="7176" max="7176" width="9.453125" style="7" customWidth="1"/>
    <col min="7177" max="7177" width="10" style="7" customWidth="1"/>
    <col min="7178" max="7178" width="3.1796875" style="7" customWidth="1"/>
    <col min="7179" max="7424" width="10.90625" style="7"/>
    <col min="7425" max="7425" width="42.1796875" style="7" customWidth="1"/>
    <col min="7426" max="7426" width="8.453125" style="7" customWidth="1"/>
    <col min="7427" max="7427" width="8.7265625" style="7" customWidth="1"/>
    <col min="7428" max="7428" width="3.7265625" style="7" customWidth="1"/>
    <col min="7429" max="7429" width="8.7265625" style="7" customWidth="1"/>
    <col min="7430" max="7430" width="8.54296875" style="7" customWidth="1"/>
    <col min="7431" max="7431" width="3.7265625" style="7" customWidth="1"/>
    <col min="7432" max="7432" width="9.453125" style="7" customWidth="1"/>
    <col min="7433" max="7433" width="10" style="7" customWidth="1"/>
    <col min="7434" max="7434" width="3.1796875" style="7" customWidth="1"/>
    <col min="7435" max="7680" width="10.90625" style="7"/>
    <col min="7681" max="7681" width="42.1796875" style="7" customWidth="1"/>
    <col min="7682" max="7682" width="8.453125" style="7" customWidth="1"/>
    <col min="7683" max="7683" width="8.7265625" style="7" customWidth="1"/>
    <col min="7684" max="7684" width="3.7265625" style="7" customWidth="1"/>
    <col min="7685" max="7685" width="8.7265625" style="7" customWidth="1"/>
    <col min="7686" max="7686" width="8.54296875" style="7" customWidth="1"/>
    <col min="7687" max="7687" width="3.7265625" style="7" customWidth="1"/>
    <col min="7688" max="7688" width="9.453125" style="7" customWidth="1"/>
    <col min="7689" max="7689" width="10" style="7" customWidth="1"/>
    <col min="7690" max="7690" width="3.1796875" style="7" customWidth="1"/>
    <col min="7691" max="7936" width="10.90625" style="7"/>
    <col min="7937" max="7937" width="42.1796875" style="7" customWidth="1"/>
    <col min="7938" max="7938" width="8.453125" style="7" customWidth="1"/>
    <col min="7939" max="7939" width="8.7265625" style="7" customWidth="1"/>
    <col min="7940" max="7940" width="3.7265625" style="7" customWidth="1"/>
    <col min="7941" max="7941" width="8.7265625" style="7" customWidth="1"/>
    <col min="7942" max="7942" width="8.54296875" style="7" customWidth="1"/>
    <col min="7943" max="7943" width="3.7265625" style="7" customWidth="1"/>
    <col min="7944" max="7944" width="9.453125" style="7" customWidth="1"/>
    <col min="7945" max="7945" width="10" style="7" customWidth="1"/>
    <col min="7946" max="7946" width="3.1796875" style="7" customWidth="1"/>
    <col min="7947" max="8192" width="10.90625" style="7"/>
    <col min="8193" max="8193" width="42.1796875" style="7" customWidth="1"/>
    <col min="8194" max="8194" width="8.453125" style="7" customWidth="1"/>
    <col min="8195" max="8195" width="8.7265625" style="7" customWidth="1"/>
    <col min="8196" max="8196" width="3.7265625" style="7" customWidth="1"/>
    <col min="8197" max="8197" width="8.7265625" style="7" customWidth="1"/>
    <col min="8198" max="8198" width="8.54296875" style="7" customWidth="1"/>
    <col min="8199" max="8199" width="3.7265625" style="7" customWidth="1"/>
    <col min="8200" max="8200" width="9.453125" style="7" customWidth="1"/>
    <col min="8201" max="8201" width="10" style="7" customWidth="1"/>
    <col min="8202" max="8202" width="3.1796875" style="7" customWidth="1"/>
    <col min="8203" max="8448" width="10.90625" style="7"/>
    <col min="8449" max="8449" width="42.1796875" style="7" customWidth="1"/>
    <col min="8450" max="8450" width="8.453125" style="7" customWidth="1"/>
    <col min="8451" max="8451" width="8.7265625" style="7" customWidth="1"/>
    <col min="8452" max="8452" width="3.7265625" style="7" customWidth="1"/>
    <col min="8453" max="8453" width="8.7265625" style="7" customWidth="1"/>
    <col min="8454" max="8454" width="8.54296875" style="7" customWidth="1"/>
    <col min="8455" max="8455" width="3.7265625" style="7" customWidth="1"/>
    <col min="8456" max="8456" width="9.453125" style="7" customWidth="1"/>
    <col min="8457" max="8457" width="10" style="7" customWidth="1"/>
    <col min="8458" max="8458" width="3.1796875" style="7" customWidth="1"/>
    <col min="8459" max="8704" width="10.90625" style="7"/>
    <col min="8705" max="8705" width="42.1796875" style="7" customWidth="1"/>
    <col min="8706" max="8706" width="8.453125" style="7" customWidth="1"/>
    <col min="8707" max="8707" width="8.7265625" style="7" customWidth="1"/>
    <col min="8708" max="8708" width="3.7265625" style="7" customWidth="1"/>
    <col min="8709" max="8709" width="8.7265625" style="7" customWidth="1"/>
    <col min="8710" max="8710" width="8.54296875" style="7" customWidth="1"/>
    <col min="8711" max="8711" width="3.7265625" style="7" customWidth="1"/>
    <col min="8712" max="8712" width="9.453125" style="7" customWidth="1"/>
    <col min="8713" max="8713" width="10" style="7" customWidth="1"/>
    <col min="8714" max="8714" width="3.1796875" style="7" customWidth="1"/>
    <col min="8715" max="8960" width="10.90625" style="7"/>
    <col min="8961" max="8961" width="42.1796875" style="7" customWidth="1"/>
    <col min="8962" max="8962" width="8.453125" style="7" customWidth="1"/>
    <col min="8963" max="8963" width="8.7265625" style="7" customWidth="1"/>
    <col min="8964" max="8964" width="3.7265625" style="7" customWidth="1"/>
    <col min="8965" max="8965" width="8.7265625" style="7" customWidth="1"/>
    <col min="8966" max="8966" width="8.54296875" style="7" customWidth="1"/>
    <col min="8967" max="8967" width="3.7265625" style="7" customWidth="1"/>
    <col min="8968" max="8968" width="9.453125" style="7" customWidth="1"/>
    <col min="8969" max="8969" width="10" style="7" customWidth="1"/>
    <col min="8970" max="8970" width="3.1796875" style="7" customWidth="1"/>
    <col min="8971" max="9216" width="10.90625" style="7"/>
    <col min="9217" max="9217" width="42.1796875" style="7" customWidth="1"/>
    <col min="9218" max="9218" width="8.453125" style="7" customWidth="1"/>
    <col min="9219" max="9219" width="8.7265625" style="7" customWidth="1"/>
    <col min="9220" max="9220" width="3.7265625" style="7" customWidth="1"/>
    <col min="9221" max="9221" width="8.7265625" style="7" customWidth="1"/>
    <col min="9222" max="9222" width="8.54296875" style="7" customWidth="1"/>
    <col min="9223" max="9223" width="3.7265625" style="7" customWidth="1"/>
    <col min="9224" max="9224" width="9.453125" style="7" customWidth="1"/>
    <col min="9225" max="9225" width="10" style="7" customWidth="1"/>
    <col min="9226" max="9226" width="3.1796875" style="7" customWidth="1"/>
    <col min="9227" max="9472" width="10.90625" style="7"/>
    <col min="9473" max="9473" width="42.1796875" style="7" customWidth="1"/>
    <col min="9474" max="9474" width="8.453125" style="7" customWidth="1"/>
    <col min="9475" max="9475" width="8.7265625" style="7" customWidth="1"/>
    <col min="9476" max="9476" width="3.7265625" style="7" customWidth="1"/>
    <col min="9477" max="9477" width="8.7265625" style="7" customWidth="1"/>
    <col min="9478" max="9478" width="8.54296875" style="7" customWidth="1"/>
    <col min="9479" max="9479" width="3.7265625" style="7" customWidth="1"/>
    <col min="9480" max="9480" width="9.453125" style="7" customWidth="1"/>
    <col min="9481" max="9481" width="10" style="7" customWidth="1"/>
    <col min="9482" max="9482" width="3.1796875" style="7" customWidth="1"/>
    <col min="9483" max="9728" width="10.90625" style="7"/>
    <col min="9729" max="9729" width="42.1796875" style="7" customWidth="1"/>
    <col min="9730" max="9730" width="8.453125" style="7" customWidth="1"/>
    <col min="9731" max="9731" width="8.7265625" style="7" customWidth="1"/>
    <col min="9732" max="9732" width="3.7265625" style="7" customWidth="1"/>
    <col min="9733" max="9733" width="8.7265625" style="7" customWidth="1"/>
    <col min="9734" max="9734" width="8.54296875" style="7" customWidth="1"/>
    <col min="9735" max="9735" width="3.7265625" style="7" customWidth="1"/>
    <col min="9736" max="9736" width="9.453125" style="7" customWidth="1"/>
    <col min="9737" max="9737" width="10" style="7" customWidth="1"/>
    <col min="9738" max="9738" width="3.1796875" style="7" customWidth="1"/>
    <col min="9739" max="9984" width="10.90625" style="7"/>
    <col min="9985" max="9985" width="42.1796875" style="7" customWidth="1"/>
    <col min="9986" max="9986" width="8.453125" style="7" customWidth="1"/>
    <col min="9987" max="9987" width="8.7265625" style="7" customWidth="1"/>
    <col min="9988" max="9988" width="3.7265625" style="7" customWidth="1"/>
    <col min="9989" max="9989" width="8.7265625" style="7" customWidth="1"/>
    <col min="9990" max="9990" width="8.54296875" style="7" customWidth="1"/>
    <col min="9991" max="9991" width="3.7265625" style="7" customWidth="1"/>
    <col min="9992" max="9992" width="9.453125" style="7" customWidth="1"/>
    <col min="9993" max="9993" width="10" style="7" customWidth="1"/>
    <col min="9994" max="9994" width="3.1796875" style="7" customWidth="1"/>
    <col min="9995" max="10240" width="10.90625" style="7"/>
    <col min="10241" max="10241" width="42.1796875" style="7" customWidth="1"/>
    <col min="10242" max="10242" width="8.453125" style="7" customWidth="1"/>
    <col min="10243" max="10243" width="8.7265625" style="7" customWidth="1"/>
    <col min="10244" max="10244" width="3.7265625" style="7" customWidth="1"/>
    <col min="10245" max="10245" width="8.7265625" style="7" customWidth="1"/>
    <col min="10246" max="10246" width="8.54296875" style="7" customWidth="1"/>
    <col min="10247" max="10247" width="3.7265625" style="7" customWidth="1"/>
    <col min="10248" max="10248" width="9.453125" style="7" customWidth="1"/>
    <col min="10249" max="10249" width="10" style="7" customWidth="1"/>
    <col min="10250" max="10250" width="3.1796875" style="7" customWidth="1"/>
    <col min="10251" max="10496" width="10.90625" style="7"/>
    <col min="10497" max="10497" width="42.1796875" style="7" customWidth="1"/>
    <col min="10498" max="10498" width="8.453125" style="7" customWidth="1"/>
    <col min="10499" max="10499" width="8.7265625" style="7" customWidth="1"/>
    <col min="10500" max="10500" width="3.7265625" style="7" customWidth="1"/>
    <col min="10501" max="10501" width="8.7265625" style="7" customWidth="1"/>
    <col min="10502" max="10502" width="8.54296875" style="7" customWidth="1"/>
    <col min="10503" max="10503" width="3.7265625" style="7" customWidth="1"/>
    <col min="10504" max="10504" width="9.453125" style="7" customWidth="1"/>
    <col min="10505" max="10505" width="10" style="7" customWidth="1"/>
    <col min="10506" max="10506" width="3.1796875" style="7" customWidth="1"/>
    <col min="10507" max="10752" width="10.90625" style="7"/>
    <col min="10753" max="10753" width="42.1796875" style="7" customWidth="1"/>
    <col min="10754" max="10754" width="8.453125" style="7" customWidth="1"/>
    <col min="10755" max="10755" width="8.7265625" style="7" customWidth="1"/>
    <col min="10756" max="10756" width="3.7265625" style="7" customWidth="1"/>
    <col min="10757" max="10757" width="8.7265625" style="7" customWidth="1"/>
    <col min="10758" max="10758" width="8.54296875" style="7" customWidth="1"/>
    <col min="10759" max="10759" width="3.7265625" style="7" customWidth="1"/>
    <col min="10760" max="10760" width="9.453125" style="7" customWidth="1"/>
    <col min="10761" max="10761" width="10" style="7" customWidth="1"/>
    <col min="10762" max="10762" width="3.1796875" style="7" customWidth="1"/>
    <col min="10763" max="11008" width="10.90625" style="7"/>
    <col min="11009" max="11009" width="42.1796875" style="7" customWidth="1"/>
    <col min="11010" max="11010" width="8.453125" style="7" customWidth="1"/>
    <col min="11011" max="11011" width="8.7265625" style="7" customWidth="1"/>
    <col min="11012" max="11012" width="3.7265625" style="7" customWidth="1"/>
    <col min="11013" max="11013" width="8.7265625" style="7" customWidth="1"/>
    <col min="11014" max="11014" width="8.54296875" style="7" customWidth="1"/>
    <col min="11015" max="11015" width="3.7265625" style="7" customWidth="1"/>
    <col min="11016" max="11016" width="9.453125" style="7" customWidth="1"/>
    <col min="11017" max="11017" width="10" style="7" customWidth="1"/>
    <col min="11018" max="11018" width="3.1796875" style="7" customWidth="1"/>
    <col min="11019" max="11264" width="10.90625" style="7"/>
    <col min="11265" max="11265" width="42.1796875" style="7" customWidth="1"/>
    <col min="11266" max="11266" width="8.453125" style="7" customWidth="1"/>
    <col min="11267" max="11267" width="8.7265625" style="7" customWidth="1"/>
    <col min="11268" max="11268" width="3.7265625" style="7" customWidth="1"/>
    <col min="11269" max="11269" width="8.7265625" style="7" customWidth="1"/>
    <col min="11270" max="11270" width="8.54296875" style="7" customWidth="1"/>
    <col min="11271" max="11271" width="3.7265625" style="7" customWidth="1"/>
    <col min="11272" max="11272" width="9.453125" style="7" customWidth="1"/>
    <col min="11273" max="11273" width="10" style="7" customWidth="1"/>
    <col min="11274" max="11274" width="3.1796875" style="7" customWidth="1"/>
    <col min="11275" max="11520" width="10.90625" style="7"/>
    <col min="11521" max="11521" width="42.1796875" style="7" customWidth="1"/>
    <col min="11522" max="11522" width="8.453125" style="7" customWidth="1"/>
    <col min="11523" max="11523" width="8.7265625" style="7" customWidth="1"/>
    <col min="11524" max="11524" width="3.7265625" style="7" customWidth="1"/>
    <col min="11525" max="11525" width="8.7265625" style="7" customWidth="1"/>
    <col min="11526" max="11526" width="8.54296875" style="7" customWidth="1"/>
    <col min="11527" max="11527" width="3.7265625" style="7" customWidth="1"/>
    <col min="11528" max="11528" width="9.453125" style="7" customWidth="1"/>
    <col min="11529" max="11529" width="10" style="7" customWidth="1"/>
    <col min="11530" max="11530" width="3.1796875" style="7" customWidth="1"/>
    <col min="11531" max="11776" width="10.90625" style="7"/>
    <col min="11777" max="11777" width="42.1796875" style="7" customWidth="1"/>
    <col min="11778" max="11778" width="8.453125" style="7" customWidth="1"/>
    <col min="11779" max="11779" width="8.7265625" style="7" customWidth="1"/>
    <col min="11780" max="11780" width="3.7265625" style="7" customWidth="1"/>
    <col min="11781" max="11781" width="8.7265625" style="7" customWidth="1"/>
    <col min="11782" max="11782" width="8.54296875" style="7" customWidth="1"/>
    <col min="11783" max="11783" width="3.7265625" style="7" customWidth="1"/>
    <col min="11784" max="11784" width="9.453125" style="7" customWidth="1"/>
    <col min="11785" max="11785" width="10" style="7" customWidth="1"/>
    <col min="11786" max="11786" width="3.1796875" style="7" customWidth="1"/>
    <col min="11787" max="12032" width="10.90625" style="7"/>
    <col min="12033" max="12033" width="42.1796875" style="7" customWidth="1"/>
    <col min="12034" max="12034" width="8.453125" style="7" customWidth="1"/>
    <col min="12035" max="12035" width="8.7265625" style="7" customWidth="1"/>
    <col min="12036" max="12036" width="3.7265625" style="7" customWidth="1"/>
    <col min="12037" max="12037" width="8.7265625" style="7" customWidth="1"/>
    <col min="12038" max="12038" width="8.54296875" style="7" customWidth="1"/>
    <col min="12039" max="12039" width="3.7265625" style="7" customWidth="1"/>
    <col min="12040" max="12040" width="9.453125" style="7" customWidth="1"/>
    <col min="12041" max="12041" width="10" style="7" customWidth="1"/>
    <col min="12042" max="12042" width="3.1796875" style="7" customWidth="1"/>
    <col min="12043" max="12288" width="10.90625" style="7"/>
    <col min="12289" max="12289" width="42.1796875" style="7" customWidth="1"/>
    <col min="12290" max="12290" width="8.453125" style="7" customWidth="1"/>
    <col min="12291" max="12291" width="8.7265625" style="7" customWidth="1"/>
    <col min="12292" max="12292" width="3.7265625" style="7" customWidth="1"/>
    <col min="12293" max="12293" width="8.7265625" style="7" customWidth="1"/>
    <col min="12294" max="12294" width="8.54296875" style="7" customWidth="1"/>
    <col min="12295" max="12295" width="3.7265625" style="7" customWidth="1"/>
    <col min="12296" max="12296" width="9.453125" style="7" customWidth="1"/>
    <col min="12297" max="12297" width="10" style="7" customWidth="1"/>
    <col min="12298" max="12298" width="3.1796875" style="7" customWidth="1"/>
    <col min="12299" max="12544" width="10.90625" style="7"/>
    <col min="12545" max="12545" width="42.1796875" style="7" customWidth="1"/>
    <col min="12546" max="12546" width="8.453125" style="7" customWidth="1"/>
    <col min="12547" max="12547" width="8.7265625" style="7" customWidth="1"/>
    <col min="12548" max="12548" width="3.7265625" style="7" customWidth="1"/>
    <col min="12549" max="12549" width="8.7265625" style="7" customWidth="1"/>
    <col min="12550" max="12550" width="8.54296875" style="7" customWidth="1"/>
    <col min="12551" max="12551" width="3.7265625" style="7" customWidth="1"/>
    <col min="12552" max="12552" width="9.453125" style="7" customWidth="1"/>
    <col min="12553" max="12553" width="10" style="7" customWidth="1"/>
    <col min="12554" max="12554" width="3.1796875" style="7" customWidth="1"/>
    <col min="12555" max="12800" width="10.90625" style="7"/>
    <col min="12801" max="12801" width="42.1796875" style="7" customWidth="1"/>
    <col min="12802" max="12802" width="8.453125" style="7" customWidth="1"/>
    <col min="12803" max="12803" width="8.7265625" style="7" customWidth="1"/>
    <col min="12804" max="12804" width="3.7265625" style="7" customWidth="1"/>
    <col min="12805" max="12805" width="8.7265625" style="7" customWidth="1"/>
    <col min="12806" max="12806" width="8.54296875" style="7" customWidth="1"/>
    <col min="12807" max="12807" width="3.7265625" style="7" customWidth="1"/>
    <col min="12808" max="12808" width="9.453125" style="7" customWidth="1"/>
    <col min="12809" max="12809" width="10" style="7" customWidth="1"/>
    <col min="12810" max="12810" width="3.1796875" style="7" customWidth="1"/>
    <col min="12811" max="13056" width="10.90625" style="7"/>
    <col min="13057" max="13057" width="42.1796875" style="7" customWidth="1"/>
    <col min="13058" max="13058" width="8.453125" style="7" customWidth="1"/>
    <col min="13059" max="13059" width="8.7265625" style="7" customWidth="1"/>
    <col min="13060" max="13060" width="3.7265625" style="7" customWidth="1"/>
    <col min="13061" max="13061" width="8.7265625" style="7" customWidth="1"/>
    <col min="13062" max="13062" width="8.54296875" style="7" customWidth="1"/>
    <col min="13063" max="13063" width="3.7265625" style="7" customWidth="1"/>
    <col min="13064" max="13064" width="9.453125" style="7" customWidth="1"/>
    <col min="13065" max="13065" width="10" style="7" customWidth="1"/>
    <col min="13066" max="13066" width="3.1796875" style="7" customWidth="1"/>
    <col min="13067" max="13312" width="10.90625" style="7"/>
    <col min="13313" max="13313" width="42.1796875" style="7" customWidth="1"/>
    <col min="13314" max="13314" width="8.453125" style="7" customWidth="1"/>
    <col min="13315" max="13315" width="8.7265625" style="7" customWidth="1"/>
    <col min="13316" max="13316" width="3.7265625" style="7" customWidth="1"/>
    <col min="13317" max="13317" width="8.7265625" style="7" customWidth="1"/>
    <col min="13318" max="13318" width="8.54296875" style="7" customWidth="1"/>
    <col min="13319" max="13319" width="3.7265625" style="7" customWidth="1"/>
    <col min="13320" max="13320" width="9.453125" style="7" customWidth="1"/>
    <col min="13321" max="13321" width="10" style="7" customWidth="1"/>
    <col min="13322" max="13322" width="3.1796875" style="7" customWidth="1"/>
    <col min="13323" max="13568" width="10.90625" style="7"/>
    <col min="13569" max="13569" width="42.1796875" style="7" customWidth="1"/>
    <col min="13570" max="13570" width="8.453125" style="7" customWidth="1"/>
    <col min="13571" max="13571" width="8.7265625" style="7" customWidth="1"/>
    <col min="13572" max="13572" width="3.7265625" style="7" customWidth="1"/>
    <col min="13573" max="13573" width="8.7265625" style="7" customWidth="1"/>
    <col min="13574" max="13574" width="8.54296875" style="7" customWidth="1"/>
    <col min="13575" max="13575" width="3.7265625" style="7" customWidth="1"/>
    <col min="13576" max="13576" width="9.453125" style="7" customWidth="1"/>
    <col min="13577" max="13577" width="10" style="7" customWidth="1"/>
    <col min="13578" max="13578" width="3.1796875" style="7" customWidth="1"/>
    <col min="13579" max="13824" width="10.90625" style="7"/>
    <col min="13825" max="13825" width="42.1796875" style="7" customWidth="1"/>
    <col min="13826" max="13826" width="8.453125" style="7" customWidth="1"/>
    <col min="13827" max="13827" width="8.7265625" style="7" customWidth="1"/>
    <col min="13828" max="13828" width="3.7265625" style="7" customWidth="1"/>
    <col min="13829" max="13829" width="8.7265625" style="7" customWidth="1"/>
    <col min="13830" max="13830" width="8.54296875" style="7" customWidth="1"/>
    <col min="13831" max="13831" width="3.7265625" style="7" customWidth="1"/>
    <col min="13832" max="13832" width="9.453125" style="7" customWidth="1"/>
    <col min="13833" max="13833" width="10" style="7" customWidth="1"/>
    <col min="13834" max="13834" width="3.1796875" style="7" customWidth="1"/>
    <col min="13835" max="14080" width="10.90625" style="7"/>
    <col min="14081" max="14081" width="42.1796875" style="7" customWidth="1"/>
    <col min="14082" max="14082" width="8.453125" style="7" customWidth="1"/>
    <col min="14083" max="14083" width="8.7265625" style="7" customWidth="1"/>
    <col min="14084" max="14084" width="3.7265625" style="7" customWidth="1"/>
    <col min="14085" max="14085" width="8.7265625" style="7" customWidth="1"/>
    <col min="14086" max="14086" width="8.54296875" style="7" customWidth="1"/>
    <col min="14087" max="14087" width="3.7265625" style="7" customWidth="1"/>
    <col min="14088" max="14088" width="9.453125" style="7" customWidth="1"/>
    <col min="14089" max="14089" width="10" style="7" customWidth="1"/>
    <col min="14090" max="14090" width="3.1796875" style="7" customWidth="1"/>
    <col min="14091" max="14336" width="10.90625" style="7"/>
    <col min="14337" max="14337" width="42.1796875" style="7" customWidth="1"/>
    <col min="14338" max="14338" width="8.453125" style="7" customWidth="1"/>
    <col min="14339" max="14339" width="8.7265625" style="7" customWidth="1"/>
    <col min="14340" max="14340" width="3.7265625" style="7" customWidth="1"/>
    <col min="14341" max="14341" width="8.7265625" style="7" customWidth="1"/>
    <col min="14342" max="14342" width="8.54296875" style="7" customWidth="1"/>
    <col min="14343" max="14343" width="3.7265625" style="7" customWidth="1"/>
    <col min="14344" max="14344" width="9.453125" style="7" customWidth="1"/>
    <col min="14345" max="14345" width="10" style="7" customWidth="1"/>
    <col min="14346" max="14346" width="3.1796875" style="7" customWidth="1"/>
    <col min="14347" max="14592" width="10.90625" style="7"/>
    <col min="14593" max="14593" width="42.1796875" style="7" customWidth="1"/>
    <col min="14594" max="14594" width="8.453125" style="7" customWidth="1"/>
    <col min="14595" max="14595" width="8.7265625" style="7" customWidth="1"/>
    <col min="14596" max="14596" width="3.7265625" style="7" customWidth="1"/>
    <col min="14597" max="14597" width="8.7265625" style="7" customWidth="1"/>
    <col min="14598" max="14598" width="8.54296875" style="7" customWidth="1"/>
    <col min="14599" max="14599" width="3.7265625" style="7" customWidth="1"/>
    <col min="14600" max="14600" width="9.453125" style="7" customWidth="1"/>
    <col min="14601" max="14601" width="10" style="7" customWidth="1"/>
    <col min="14602" max="14602" width="3.1796875" style="7" customWidth="1"/>
    <col min="14603" max="14848" width="10.90625" style="7"/>
    <col min="14849" max="14849" width="42.1796875" style="7" customWidth="1"/>
    <col min="14850" max="14850" width="8.453125" style="7" customWidth="1"/>
    <col min="14851" max="14851" width="8.7265625" style="7" customWidth="1"/>
    <col min="14852" max="14852" width="3.7265625" style="7" customWidth="1"/>
    <col min="14853" max="14853" width="8.7265625" style="7" customWidth="1"/>
    <col min="14854" max="14854" width="8.54296875" style="7" customWidth="1"/>
    <col min="14855" max="14855" width="3.7265625" style="7" customWidth="1"/>
    <col min="14856" max="14856" width="9.453125" style="7" customWidth="1"/>
    <col min="14857" max="14857" width="10" style="7" customWidth="1"/>
    <col min="14858" max="14858" width="3.1796875" style="7" customWidth="1"/>
    <col min="14859" max="15104" width="10.90625" style="7"/>
    <col min="15105" max="15105" width="42.1796875" style="7" customWidth="1"/>
    <col min="15106" max="15106" width="8.453125" style="7" customWidth="1"/>
    <col min="15107" max="15107" width="8.7265625" style="7" customWidth="1"/>
    <col min="15108" max="15108" width="3.7265625" style="7" customWidth="1"/>
    <col min="15109" max="15109" width="8.7265625" style="7" customWidth="1"/>
    <col min="15110" max="15110" width="8.54296875" style="7" customWidth="1"/>
    <col min="15111" max="15111" width="3.7265625" style="7" customWidth="1"/>
    <col min="15112" max="15112" width="9.453125" style="7" customWidth="1"/>
    <col min="15113" max="15113" width="10" style="7" customWidth="1"/>
    <col min="15114" max="15114" width="3.1796875" style="7" customWidth="1"/>
    <col min="15115" max="15360" width="10.90625" style="7"/>
    <col min="15361" max="15361" width="42.1796875" style="7" customWidth="1"/>
    <col min="15362" max="15362" width="8.453125" style="7" customWidth="1"/>
    <col min="15363" max="15363" width="8.7265625" style="7" customWidth="1"/>
    <col min="15364" max="15364" width="3.7265625" style="7" customWidth="1"/>
    <col min="15365" max="15365" width="8.7265625" style="7" customWidth="1"/>
    <col min="15366" max="15366" width="8.54296875" style="7" customWidth="1"/>
    <col min="15367" max="15367" width="3.7265625" style="7" customWidth="1"/>
    <col min="15368" max="15368" width="9.453125" style="7" customWidth="1"/>
    <col min="15369" max="15369" width="10" style="7" customWidth="1"/>
    <col min="15370" max="15370" width="3.1796875" style="7" customWidth="1"/>
    <col min="15371" max="15616" width="10.90625" style="7"/>
    <col min="15617" max="15617" width="42.1796875" style="7" customWidth="1"/>
    <col min="15618" max="15618" width="8.453125" style="7" customWidth="1"/>
    <col min="15619" max="15619" width="8.7265625" style="7" customWidth="1"/>
    <col min="15620" max="15620" width="3.7265625" style="7" customWidth="1"/>
    <col min="15621" max="15621" width="8.7265625" style="7" customWidth="1"/>
    <col min="15622" max="15622" width="8.54296875" style="7" customWidth="1"/>
    <col min="15623" max="15623" width="3.7265625" style="7" customWidth="1"/>
    <col min="15624" max="15624" width="9.453125" style="7" customWidth="1"/>
    <col min="15625" max="15625" width="10" style="7" customWidth="1"/>
    <col min="15626" max="15626" width="3.1796875" style="7" customWidth="1"/>
    <col min="15627" max="15872" width="10.90625" style="7"/>
    <col min="15873" max="15873" width="42.1796875" style="7" customWidth="1"/>
    <col min="15874" max="15874" width="8.453125" style="7" customWidth="1"/>
    <col min="15875" max="15875" width="8.7265625" style="7" customWidth="1"/>
    <col min="15876" max="15876" width="3.7265625" style="7" customWidth="1"/>
    <col min="15877" max="15877" width="8.7265625" style="7" customWidth="1"/>
    <col min="15878" max="15878" width="8.54296875" style="7" customWidth="1"/>
    <col min="15879" max="15879" width="3.7265625" style="7" customWidth="1"/>
    <col min="15880" max="15880" width="9.453125" style="7" customWidth="1"/>
    <col min="15881" max="15881" width="10" style="7" customWidth="1"/>
    <col min="15882" max="15882" width="3.1796875" style="7" customWidth="1"/>
    <col min="15883" max="16128" width="10.90625" style="7"/>
    <col min="16129" max="16129" width="42.1796875" style="7" customWidth="1"/>
    <col min="16130" max="16130" width="8.453125" style="7" customWidth="1"/>
    <col min="16131" max="16131" width="8.7265625" style="7" customWidth="1"/>
    <col min="16132" max="16132" width="3.7265625" style="7" customWidth="1"/>
    <col min="16133" max="16133" width="8.7265625" style="7" customWidth="1"/>
    <col min="16134" max="16134" width="8.54296875" style="7" customWidth="1"/>
    <col min="16135" max="16135" width="3.7265625" style="7" customWidth="1"/>
    <col min="16136" max="16136" width="9.453125" style="7" customWidth="1"/>
    <col min="16137" max="16137" width="10" style="7" customWidth="1"/>
    <col min="16138" max="16138" width="3.1796875" style="7" customWidth="1"/>
    <col min="16139" max="16384" width="10.90625" style="7"/>
  </cols>
  <sheetData>
    <row r="1" spans="1:10">
      <c r="A1" s="7" t="s">
        <v>251</v>
      </c>
    </row>
    <row r="2" spans="1:10" ht="13.15" customHeight="1">
      <c r="A2" s="9" t="s">
        <v>252</v>
      </c>
    </row>
    <row r="3" spans="1:10" ht="7.5" customHeight="1"/>
    <row r="4" spans="1:10" ht="13.15" customHeight="1">
      <c r="A4" s="9" t="s">
        <v>314</v>
      </c>
    </row>
    <row r="5" spans="1:10" ht="6" customHeight="1">
      <c r="A5" s="9"/>
    </row>
    <row r="6" spans="1:10" ht="9.75" customHeight="1" thickBot="1">
      <c r="C6" s="93"/>
      <c r="F6" s="93"/>
      <c r="J6" s="23"/>
    </row>
    <row r="7" spans="1:10" ht="13.15" customHeight="1">
      <c r="A7" s="10"/>
      <c r="B7" s="129"/>
      <c r="C7" s="130"/>
      <c r="D7" s="129"/>
      <c r="E7" s="131"/>
      <c r="F7" s="130"/>
      <c r="G7" s="129"/>
      <c r="H7" s="129"/>
      <c r="I7" s="130"/>
      <c r="J7" s="37"/>
    </row>
    <row r="8" spans="1:10" ht="13.15" customHeight="1">
      <c r="A8" s="7" t="s">
        <v>315</v>
      </c>
      <c r="B8" s="133" t="s">
        <v>316</v>
      </c>
      <c r="C8" s="133"/>
      <c r="E8" s="40" t="s">
        <v>305</v>
      </c>
      <c r="F8" s="40"/>
      <c r="H8" s="133" t="s">
        <v>317</v>
      </c>
      <c r="I8" s="133"/>
      <c r="J8" s="23"/>
    </row>
    <row r="9" spans="1:10" ht="13.15" customHeight="1">
      <c r="A9" s="199" t="s">
        <v>318</v>
      </c>
      <c r="B9" s="134" t="s">
        <v>67</v>
      </c>
      <c r="C9" s="42" t="s">
        <v>319</v>
      </c>
      <c r="E9" s="134" t="s">
        <v>67</v>
      </c>
      <c r="F9" s="42" t="s">
        <v>68</v>
      </c>
      <c r="H9" s="134" t="s">
        <v>67</v>
      </c>
      <c r="I9" s="42" t="s">
        <v>68</v>
      </c>
      <c r="J9" s="93"/>
    </row>
    <row r="10" spans="1:10" ht="13.15" customHeight="1" thickBot="1">
      <c r="A10" s="21"/>
      <c r="B10" s="135"/>
      <c r="C10" s="136"/>
      <c r="D10" s="135"/>
      <c r="E10" s="137"/>
      <c r="F10" s="136"/>
      <c r="G10" s="135"/>
      <c r="H10" s="135"/>
      <c r="I10" s="136"/>
      <c r="J10" s="46"/>
    </row>
    <row r="11" spans="1:10" ht="9.75" customHeight="1">
      <c r="C11" s="93"/>
      <c r="F11" s="93"/>
      <c r="J11" s="23"/>
    </row>
    <row r="12" spans="1:10" ht="13" customHeight="1">
      <c r="A12" s="14" t="s">
        <v>320</v>
      </c>
      <c r="B12" s="139">
        <f>IF($A12&lt;&gt;0,E12+H12,"")</f>
        <v>137</v>
      </c>
      <c r="C12" s="17">
        <f>SUM(C14:C45)</f>
        <v>73.722627737226233</v>
      </c>
      <c r="D12" s="139"/>
      <c r="E12" s="200">
        <f>SUM(E14:E53)</f>
        <v>122</v>
      </c>
      <c r="F12" s="140">
        <f>IF($A12&lt;&gt;0,E12/B12*100,"")</f>
        <v>89.051094890510953</v>
      </c>
      <c r="G12" s="139"/>
      <c r="H12" s="200">
        <f>SUM(H14:H53)</f>
        <v>15</v>
      </c>
      <c r="I12" s="140">
        <f>IF($A12&lt;&gt;0,H12/B12*100,"")</f>
        <v>10.948905109489052</v>
      </c>
      <c r="J12" s="94"/>
    </row>
    <row r="13" spans="1:10" ht="9" customHeight="1">
      <c r="A13" s="14"/>
      <c r="B13" s="34"/>
      <c r="C13" s="35"/>
      <c r="D13" s="94"/>
      <c r="E13" s="34"/>
      <c r="F13" s="140" t="str">
        <f t="shared" ref="F13:F53" si="0">IF($A13&lt;&gt;0,E13/B13*100,"")</f>
        <v/>
      </c>
      <c r="G13" s="94"/>
      <c r="H13" s="34"/>
      <c r="I13" s="35"/>
      <c r="J13" s="94"/>
    </row>
    <row r="14" spans="1:10" ht="14.25" customHeight="1">
      <c r="A14" s="64" t="s">
        <v>184</v>
      </c>
      <c r="B14" s="34">
        <f>IF(A14&lt;&gt;0,E14+H14,"")</f>
        <v>1</v>
      </c>
      <c r="C14" s="35">
        <f>IF(A14&lt;&gt;0,B14/$B$12*100,"")</f>
        <v>0.72992700729927007</v>
      </c>
      <c r="D14" s="94"/>
      <c r="E14" s="201">
        <v>1</v>
      </c>
      <c r="F14" s="61">
        <f t="shared" si="0"/>
        <v>100</v>
      </c>
      <c r="G14" s="85"/>
      <c r="H14" s="201">
        <v>0</v>
      </c>
      <c r="I14" s="35">
        <f t="shared" ref="I14:I53" si="1">IF(A14&lt;&gt;0,H14/B14*100,"")</f>
        <v>0</v>
      </c>
      <c r="J14" s="94"/>
    </row>
    <row r="15" spans="1:10" ht="14.25" customHeight="1">
      <c r="A15" s="64" t="s">
        <v>185</v>
      </c>
      <c r="B15" s="34">
        <f t="shared" ref="B15:B49" si="2">IF(A15&lt;&gt;0,E15+H15,"")</f>
        <v>1</v>
      </c>
      <c r="C15" s="35">
        <f>IF(A15&lt;&gt;0,B15/$B$12*100,"")</f>
        <v>0.72992700729927007</v>
      </c>
      <c r="D15" s="94"/>
      <c r="E15" s="201">
        <v>1</v>
      </c>
      <c r="F15" s="61">
        <f t="shared" si="0"/>
        <v>100</v>
      </c>
      <c r="G15" s="85"/>
      <c r="H15" s="201">
        <v>0</v>
      </c>
      <c r="I15" s="35">
        <f t="shared" si="1"/>
        <v>0</v>
      </c>
      <c r="J15" s="94"/>
    </row>
    <row r="16" spans="1:10" ht="14.25" customHeight="1">
      <c r="A16" s="64" t="s">
        <v>186</v>
      </c>
      <c r="B16" s="34">
        <f t="shared" si="2"/>
        <v>10</v>
      </c>
      <c r="C16" s="35">
        <f>IF(A16&lt;&gt;0,B16/$B$12*100,"")</f>
        <v>7.2992700729926998</v>
      </c>
      <c r="D16" s="94"/>
      <c r="E16" s="201">
        <v>8</v>
      </c>
      <c r="F16" s="61">
        <f t="shared" si="0"/>
        <v>80</v>
      </c>
      <c r="G16" s="85"/>
      <c r="H16" s="201">
        <v>2</v>
      </c>
      <c r="I16" s="35">
        <f t="shared" si="1"/>
        <v>20</v>
      </c>
      <c r="J16" s="94"/>
    </row>
    <row r="17" spans="1:10" ht="14.25" customHeight="1">
      <c r="A17" s="64" t="s">
        <v>187</v>
      </c>
      <c r="B17" s="34">
        <f t="shared" si="2"/>
        <v>4</v>
      </c>
      <c r="C17" s="35">
        <f>IF(A17&lt;&gt;0,B17/$B$12*100,"")</f>
        <v>2.9197080291970803</v>
      </c>
      <c r="D17" s="94"/>
      <c r="E17" s="201">
        <v>4</v>
      </c>
      <c r="F17" s="61">
        <f t="shared" si="0"/>
        <v>100</v>
      </c>
      <c r="G17" s="85"/>
      <c r="H17" s="201">
        <v>0</v>
      </c>
      <c r="I17" s="35">
        <f t="shared" si="1"/>
        <v>0</v>
      </c>
      <c r="J17" s="94"/>
    </row>
    <row r="18" spans="1:10" ht="14.25" customHeight="1">
      <c r="A18" s="64" t="s">
        <v>188</v>
      </c>
      <c r="B18" s="34">
        <f t="shared" si="2"/>
        <v>11</v>
      </c>
      <c r="C18" s="35">
        <f>IF(A18&lt;&gt;0,B18/$B$12*100,"")</f>
        <v>8.0291970802919703</v>
      </c>
      <c r="D18" s="94"/>
      <c r="E18" s="201">
        <v>11</v>
      </c>
      <c r="F18" s="61">
        <f t="shared" si="0"/>
        <v>100</v>
      </c>
      <c r="G18" s="85"/>
      <c r="H18" s="201">
        <v>0</v>
      </c>
      <c r="I18" s="35">
        <f t="shared" si="1"/>
        <v>0</v>
      </c>
      <c r="J18" s="94"/>
    </row>
    <row r="19" spans="1:10" ht="14.25" customHeight="1">
      <c r="A19" s="64" t="s">
        <v>301</v>
      </c>
      <c r="B19" s="34">
        <f t="shared" si="2"/>
        <v>5</v>
      </c>
      <c r="C19" s="35">
        <f t="shared" ref="C19:C49" si="3">IF(A19&lt;&gt;0,B19/$B$12*100,"")</f>
        <v>3.6496350364963499</v>
      </c>
      <c r="D19" s="94"/>
      <c r="E19" s="201">
        <v>3</v>
      </c>
      <c r="F19" s="61">
        <f t="shared" si="0"/>
        <v>60</v>
      </c>
      <c r="G19" s="85"/>
      <c r="H19" s="201">
        <v>2</v>
      </c>
      <c r="I19" s="35">
        <f t="shared" si="1"/>
        <v>40</v>
      </c>
      <c r="J19" s="94"/>
    </row>
    <row r="20" spans="1:10" ht="14.25" customHeight="1">
      <c r="A20" s="64" t="s">
        <v>190</v>
      </c>
      <c r="B20" s="34">
        <f t="shared" si="2"/>
        <v>1</v>
      </c>
      <c r="C20" s="35">
        <f t="shared" si="3"/>
        <v>0.72992700729927007</v>
      </c>
      <c r="D20" s="94"/>
      <c r="E20" s="201">
        <v>1</v>
      </c>
      <c r="F20" s="61">
        <f t="shared" si="0"/>
        <v>100</v>
      </c>
      <c r="G20" s="85"/>
      <c r="H20" s="201">
        <v>0</v>
      </c>
      <c r="I20" s="35">
        <f t="shared" si="1"/>
        <v>0</v>
      </c>
      <c r="J20" s="94"/>
    </row>
    <row r="21" spans="1:10" ht="14.25" customHeight="1">
      <c r="A21" s="64" t="s">
        <v>191</v>
      </c>
      <c r="B21" s="34">
        <f t="shared" si="2"/>
        <v>1</v>
      </c>
      <c r="C21" s="35">
        <f t="shared" si="3"/>
        <v>0.72992700729927007</v>
      </c>
      <c r="D21" s="94"/>
      <c r="E21" s="201">
        <v>0</v>
      </c>
      <c r="F21" s="61">
        <f t="shared" si="0"/>
        <v>0</v>
      </c>
      <c r="G21" s="85"/>
      <c r="H21" s="201">
        <v>1</v>
      </c>
      <c r="I21" s="35">
        <f t="shared" si="1"/>
        <v>100</v>
      </c>
      <c r="J21" s="94"/>
    </row>
    <row r="22" spans="1:10" ht="14.25" customHeight="1">
      <c r="A22" s="67" t="s">
        <v>192</v>
      </c>
      <c r="B22" s="34">
        <f t="shared" si="2"/>
        <v>1</v>
      </c>
      <c r="C22" s="35">
        <f t="shared" si="3"/>
        <v>0.72992700729927007</v>
      </c>
      <c r="D22" s="94"/>
      <c r="E22" s="201">
        <v>1</v>
      </c>
      <c r="F22" s="61">
        <f t="shared" si="0"/>
        <v>100</v>
      </c>
      <c r="G22" s="85"/>
      <c r="H22" s="201">
        <v>0</v>
      </c>
      <c r="I22" s="35">
        <f t="shared" si="1"/>
        <v>0</v>
      </c>
      <c r="J22" s="94"/>
    </row>
    <row r="23" spans="1:10" ht="14.25" customHeight="1">
      <c r="A23" s="97" t="s">
        <v>193</v>
      </c>
      <c r="B23" s="34">
        <f t="shared" si="2"/>
        <v>4</v>
      </c>
      <c r="C23" s="35">
        <f t="shared" si="3"/>
        <v>2.9197080291970803</v>
      </c>
      <c r="D23" s="94"/>
      <c r="E23" s="201">
        <v>4</v>
      </c>
      <c r="F23" s="61">
        <f t="shared" si="0"/>
        <v>100</v>
      </c>
      <c r="G23" s="85"/>
      <c r="H23" s="201">
        <v>0</v>
      </c>
      <c r="I23" s="35">
        <f t="shared" si="1"/>
        <v>0</v>
      </c>
      <c r="J23" s="94"/>
    </row>
    <row r="24" spans="1:10" ht="14.25" customHeight="1">
      <c r="A24" s="64" t="s">
        <v>194</v>
      </c>
      <c r="B24" s="34">
        <f t="shared" si="2"/>
        <v>7</v>
      </c>
      <c r="C24" s="35">
        <f t="shared" si="3"/>
        <v>5.1094890510948909</v>
      </c>
      <c r="D24" s="94"/>
      <c r="E24" s="201">
        <v>6</v>
      </c>
      <c r="F24" s="61">
        <f t="shared" si="0"/>
        <v>85.714285714285708</v>
      </c>
      <c r="G24" s="85"/>
      <c r="H24" s="201">
        <v>1</v>
      </c>
      <c r="I24" s="35">
        <f t="shared" si="1"/>
        <v>14.285714285714285</v>
      </c>
      <c r="J24" s="94"/>
    </row>
    <row r="25" spans="1:10" ht="14.25" customHeight="1">
      <c r="A25" s="64" t="s">
        <v>195</v>
      </c>
      <c r="B25" s="34">
        <f t="shared" si="2"/>
        <v>2</v>
      </c>
      <c r="C25" s="35">
        <f t="shared" si="3"/>
        <v>1.4598540145985401</v>
      </c>
      <c r="D25" s="94"/>
      <c r="E25" s="201">
        <v>2</v>
      </c>
      <c r="F25" s="61">
        <f t="shared" si="0"/>
        <v>100</v>
      </c>
      <c r="G25" s="85"/>
      <c r="H25" s="201">
        <v>0</v>
      </c>
      <c r="I25" s="35">
        <f t="shared" si="1"/>
        <v>0</v>
      </c>
      <c r="J25" s="94"/>
    </row>
    <row r="26" spans="1:10" ht="14.25" customHeight="1">
      <c r="A26" s="64" t="s">
        <v>196</v>
      </c>
      <c r="B26" s="34">
        <f t="shared" si="2"/>
        <v>3</v>
      </c>
      <c r="C26" s="35">
        <f t="shared" si="3"/>
        <v>2.1897810218978102</v>
      </c>
      <c r="D26" s="94"/>
      <c r="E26" s="201">
        <v>3</v>
      </c>
      <c r="F26" s="61">
        <f t="shared" si="0"/>
        <v>100</v>
      </c>
      <c r="G26" s="85"/>
      <c r="H26" s="201">
        <v>0</v>
      </c>
      <c r="I26" s="35">
        <f t="shared" si="1"/>
        <v>0</v>
      </c>
      <c r="J26" s="94"/>
    </row>
    <row r="27" spans="1:10" ht="14.25" customHeight="1">
      <c r="A27" s="64" t="s">
        <v>197</v>
      </c>
      <c r="B27" s="34">
        <f t="shared" si="2"/>
        <v>2</v>
      </c>
      <c r="C27" s="35">
        <f t="shared" si="3"/>
        <v>1.4598540145985401</v>
      </c>
      <c r="D27" s="94"/>
      <c r="E27" s="201">
        <v>2</v>
      </c>
      <c r="F27" s="61">
        <f t="shared" si="0"/>
        <v>100</v>
      </c>
      <c r="G27" s="85"/>
      <c r="H27" s="201">
        <v>0</v>
      </c>
      <c r="I27" s="35">
        <f t="shared" si="1"/>
        <v>0</v>
      </c>
      <c r="J27" s="94"/>
    </row>
    <row r="28" spans="1:10" ht="14.25" customHeight="1">
      <c r="A28" s="69" t="s">
        <v>198</v>
      </c>
      <c r="B28" s="34">
        <f t="shared" si="2"/>
        <v>1</v>
      </c>
      <c r="C28" s="35">
        <f t="shared" si="3"/>
        <v>0.72992700729927007</v>
      </c>
      <c r="D28" s="94"/>
      <c r="E28" s="201">
        <v>1</v>
      </c>
      <c r="F28" s="61">
        <f t="shared" si="0"/>
        <v>100</v>
      </c>
      <c r="G28" s="85"/>
      <c r="H28" s="201">
        <v>0</v>
      </c>
      <c r="I28" s="35">
        <f t="shared" si="1"/>
        <v>0</v>
      </c>
      <c r="J28" s="94"/>
    </row>
    <row r="29" spans="1:10" ht="14.25" customHeight="1">
      <c r="A29" s="64" t="s">
        <v>199</v>
      </c>
      <c r="B29" s="34">
        <f t="shared" si="2"/>
        <v>2</v>
      </c>
      <c r="C29" s="35">
        <f t="shared" si="3"/>
        <v>1.4598540145985401</v>
      </c>
      <c r="D29" s="94"/>
      <c r="E29" s="201">
        <v>2</v>
      </c>
      <c r="F29" s="61">
        <f t="shared" si="0"/>
        <v>100</v>
      </c>
      <c r="G29" s="85"/>
      <c r="H29" s="201">
        <v>0</v>
      </c>
      <c r="I29" s="35">
        <f t="shared" si="1"/>
        <v>0</v>
      </c>
      <c r="J29" s="94"/>
    </row>
    <row r="30" spans="1:10" ht="14.25" customHeight="1">
      <c r="A30" s="64" t="s">
        <v>200</v>
      </c>
      <c r="B30" s="34">
        <f t="shared" si="2"/>
        <v>11</v>
      </c>
      <c r="C30" s="35">
        <f t="shared" si="3"/>
        <v>8.0291970802919703</v>
      </c>
      <c r="D30" s="34"/>
      <c r="E30" s="201">
        <v>11</v>
      </c>
      <c r="F30" s="61">
        <f t="shared" si="0"/>
        <v>100</v>
      </c>
      <c r="G30" s="85"/>
      <c r="H30" s="201">
        <v>0</v>
      </c>
      <c r="I30" s="35">
        <f t="shared" si="1"/>
        <v>0</v>
      </c>
      <c r="J30" s="94"/>
    </row>
    <row r="31" spans="1:10" ht="14.25" customHeight="1">
      <c r="A31" s="67" t="s">
        <v>201</v>
      </c>
      <c r="B31" s="34">
        <f>IF(A31&lt;&gt;0,E31+H31,"")</f>
        <v>1</v>
      </c>
      <c r="C31" s="35">
        <f>IF(A31&lt;&gt;0,B31/$B$12*100,"")</f>
        <v>0.72992700729927007</v>
      </c>
      <c r="D31" s="34"/>
      <c r="E31" s="201">
        <v>1</v>
      </c>
      <c r="F31" s="61">
        <f t="shared" si="0"/>
        <v>100</v>
      </c>
      <c r="G31" s="85"/>
      <c r="H31" s="201">
        <v>0</v>
      </c>
      <c r="I31" s="35">
        <f t="shared" si="1"/>
        <v>0</v>
      </c>
      <c r="J31" s="94"/>
    </row>
    <row r="32" spans="1:10" ht="14.25" customHeight="1">
      <c r="A32" s="64" t="s">
        <v>202</v>
      </c>
      <c r="B32" s="34">
        <f t="shared" si="2"/>
        <v>2</v>
      </c>
      <c r="C32" s="35">
        <f t="shared" si="3"/>
        <v>1.4598540145985401</v>
      </c>
      <c r="D32" s="34"/>
      <c r="E32" s="201">
        <v>2</v>
      </c>
      <c r="F32" s="61">
        <f t="shared" si="0"/>
        <v>100</v>
      </c>
      <c r="G32" s="85"/>
      <c r="H32" s="201">
        <v>0</v>
      </c>
      <c r="I32" s="35">
        <f t="shared" si="1"/>
        <v>0</v>
      </c>
      <c r="J32" s="94"/>
    </row>
    <row r="33" spans="1:10" ht="14.25" customHeight="1">
      <c r="A33" s="64" t="s">
        <v>203</v>
      </c>
      <c r="B33" s="34">
        <f t="shared" si="2"/>
        <v>3</v>
      </c>
      <c r="C33" s="35">
        <f t="shared" si="3"/>
        <v>2.1897810218978102</v>
      </c>
      <c r="D33" s="34"/>
      <c r="E33" s="201">
        <v>2</v>
      </c>
      <c r="F33" s="61">
        <f t="shared" si="0"/>
        <v>66.666666666666657</v>
      </c>
      <c r="G33" s="85"/>
      <c r="H33" s="201">
        <v>1</v>
      </c>
      <c r="I33" s="35">
        <f t="shared" si="1"/>
        <v>33.333333333333329</v>
      </c>
      <c r="J33" s="94"/>
    </row>
    <row r="34" spans="1:10" ht="14.25" customHeight="1">
      <c r="A34" s="97" t="s">
        <v>204</v>
      </c>
      <c r="B34" s="34">
        <f t="shared" si="2"/>
        <v>5</v>
      </c>
      <c r="C34" s="35">
        <f t="shared" si="3"/>
        <v>3.6496350364963499</v>
      </c>
      <c r="D34" s="34"/>
      <c r="E34" s="201">
        <v>5</v>
      </c>
      <c r="F34" s="61">
        <f t="shared" si="0"/>
        <v>100</v>
      </c>
      <c r="G34" s="85"/>
      <c r="H34" s="201">
        <v>0</v>
      </c>
      <c r="I34" s="35">
        <f t="shared" si="1"/>
        <v>0</v>
      </c>
      <c r="J34" s="94"/>
    </row>
    <row r="35" spans="1:10" ht="14.25" customHeight="1">
      <c r="A35" s="69" t="s">
        <v>205</v>
      </c>
      <c r="B35" s="34">
        <f t="shared" si="2"/>
        <v>1</v>
      </c>
      <c r="C35" s="35">
        <f t="shared" si="3"/>
        <v>0.72992700729927007</v>
      </c>
      <c r="D35" s="34"/>
      <c r="E35" s="201">
        <v>1</v>
      </c>
      <c r="F35" s="61">
        <f t="shared" si="0"/>
        <v>100</v>
      </c>
      <c r="G35" s="85"/>
      <c r="H35" s="201">
        <v>0</v>
      </c>
      <c r="I35" s="35">
        <f t="shared" si="1"/>
        <v>0</v>
      </c>
      <c r="J35" s="94"/>
    </row>
    <row r="36" spans="1:10" ht="14.25" customHeight="1">
      <c r="A36" s="64" t="s">
        <v>206</v>
      </c>
      <c r="B36" s="34">
        <f t="shared" si="2"/>
        <v>8</v>
      </c>
      <c r="C36" s="35">
        <f t="shared" si="3"/>
        <v>5.8394160583941606</v>
      </c>
      <c r="D36" s="34"/>
      <c r="E36" s="201">
        <v>7</v>
      </c>
      <c r="F36" s="61">
        <f t="shared" si="0"/>
        <v>87.5</v>
      </c>
      <c r="G36" s="85"/>
      <c r="H36" s="201">
        <v>1</v>
      </c>
      <c r="I36" s="35">
        <f t="shared" si="1"/>
        <v>12.5</v>
      </c>
      <c r="J36" s="94"/>
    </row>
    <row r="37" spans="1:10" ht="14.25" customHeight="1">
      <c r="A37" s="64" t="s">
        <v>207</v>
      </c>
      <c r="B37" s="34">
        <f>IF(A37&lt;&gt;0,E37+H37,"")</f>
        <v>1</v>
      </c>
      <c r="C37" s="35">
        <f>IF(A37&lt;&gt;0,B37/$B$12*100,"")</f>
        <v>0.72992700729927007</v>
      </c>
      <c r="D37" s="34"/>
      <c r="E37" s="201">
        <v>1</v>
      </c>
      <c r="F37" s="61">
        <f t="shared" si="0"/>
        <v>100</v>
      </c>
      <c r="G37" s="85"/>
      <c r="H37" s="201">
        <v>0</v>
      </c>
      <c r="I37" s="35">
        <f t="shared" si="1"/>
        <v>0</v>
      </c>
      <c r="J37" s="94"/>
    </row>
    <row r="38" spans="1:10" ht="14.25" customHeight="1">
      <c r="A38" s="64" t="s">
        <v>208</v>
      </c>
      <c r="B38" s="34">
        <f t="shared" si="2"/>
        <v>2</v>
      </c>
      <c r="C38" s="35">
        <f t="shared" si="3"/>
        <v>1.4598540145985401</v>
      </c>
      <c r="D38" s="34"/>
      <c r="E38" s="201">
        <v>2</v>
      </c>
      <c r="F38" s="61">
        <f t="shared" si="0"/>
        <v>100</v>
      </c>
      <c r="G38" s="85"/>
      <c r="H38" s="201">
        <v>0</v>
      </c>
      <c r="I38" s="35">
        <f t="shared" si="1"/>
        <v>0</v>
      </c>
      <c r="J38" s="94"/>
    </row>
    <row r="39" spans="1:10" ht="14.25" customHeight="1">
      <c r="A39" s="64" t="s">
        <v>209</v>
      </c>
      <c r="B39" s="34">
        <f t="shared" si="2"/>
        <v>1</v>
      </c>
      <c r="C39" s="35">
        <f t="shared" si="3"/>
        <v>0.72992700729927007</v>
      </c>
      <c r="D39" s="34"/>
      <c r="E39" s="201">
        <v>0</v>
      </c>
      <c r="F39" s="61">
        <f t="shared" si="0"/>
        <v>0</v>
      </c>
      <c r="G39" s="85"/>
      <c r="H39" s="201">
        <v>1</v>
      </c>
      <c r="I39" s="35">
        <f t="shared" si="1"/>
        <v>100</v>
      </c>
      <c r="J39" s="94"/>
    </row>
    <row r="40" spans="1:10" ht="14.25" customHeight="1">
      <c r="A40" s="97" t="s">
        <v>210</v>
      </c>
      <c r="B40" s="34">
        <f t="shared" si="2"/>
        <v>1</v>
      </c>
      <c r="C40" s="35">
        <f t="shared" si="3"/>
        <v>0.72992700729927007</v>
      </c>
      <c r="D40" s="34"/>
      <c r="E40" s="201">
        <v>1</v>
      </c>
      <c r="F40" s="61">
        <f t="shared" si="0"/>
        <v>100</v>
      </c>
      <c r="G40" s="85"/>
      <c r="H40" s="201">
        <v>0</v>
      </c>
      <c r="I40" s="35">
        <f t="shared" si="1"/>
        <v>0</v>
      </c>
      <c r="J40" s="94"/>
    </row>
    <row r="41" spans="1:10" ht="14.25" customHeight="1">
      <c r="A41" s="64" t="s">
        <v>211</v>
      </c>
      <c r="B41" s="34">
        <f t="shared" si="2"/>
        <v>1</v>
      </c>
      <c r="C41" s="35">
        <f t="shared" si="3"/>
        <v>0.72992700729927007</v>
      </c>
      <c r="D41" s="34"/>
      <c r="E41" s="201">
        <v>1</v>
      </c>
      <c r="F41" s="61">
        <f t="shared" si="0"/>
        <v>100</v>
      </c>
      <c r="G41" s="85"/>
      <c r="H41" s="201">
        <v>0</v>
      </c>
      <c r="I41" s="35">
        <f t="shared" si="1"/>
        <v>0</v>
      </c>
      <c r="J41" s="94"/>
    </row>
    <row r="42" spans="1:10" ht="14.25" customHeight="1">
      <c r="A42" s="64" t="s">
        <v>212</v>
      </c>
      <c r="B42" s="34">
        <f t="shared" si="2"/>
        <v>5</v>
      </c>
      <c r="C42" s="35">
        <f t="shared" si="3"/>
        <v>3.6496350364963499</v>
      </c>
      <c r="D42" s="34"/>
      <c r="E42" s="201">
        <v>4</v>
      </c>
      <c r="F42" s="61">
        <f t="shared" si="0"/>
        <v>80</v>
      </c>
      <c r="G42" s="85"/>
      <c r="H42" s="201">
        <v>1</v>
      </c>
      <c r="I42" s="35">
        <f t="shared" si="1"/>
        <v>20</v>
      </c>
      <c r="J42" s="94"/>
    </row>
    <row r="43" spans="1:10" ht="14.25" customHeight="1">
      <c r="A43" s="64" t="s">
        <v>213</v>
      </c>
      <c r="B43" s="34">
        <f t="shared" si="2"/>
        <v>1</v>
      </c>
      <c r="C43" s="35">
        <f t="shared" si="3"/>
        <v>0.72992700729927007</v>
      </c>
      <c r="D43" s="34"/>
      <c r="E43" s="201">
        <v>1</v>
      </c>
      <c r="F43" s="61">
        <f t="shared" si="0"/>
        <v>100</v>
      </c>
      <c r="G43" s="85"/>
      <c r="H43" s="201">
        <v>0</v>
      </c>
      <c r="I43" s="35">
        <f t="shared" si="1"/>
        <v>0</v>
      </c>
      <c r="J43" s="94"/>
    </row>
    <row r="44" spans="1:10" ht="14.25" customHeight="1">
      <c r="A44" s="67" t="s">
        <v>214</v>
      </c>
      <c r="B44" s="34">
        <f t="shared" si="2"/>
        <v>1</v>
      </c>
      <c r="C44" s="35">
        <f t="shared" si="3"/>
        <v>0.72992700729927007</v>
      </c>
      <c r="D44" s="34"/>
      <c r="E44" s="201">
        <v>1</v>
      </c>
      <c r="F44" s="61">
        <f t="shared" si="0"/>
        <v>100</v>
      </c>
      <c r="G44" s="85"/>
      <c r="H44" s="201">
        <v>0</v>
      </c>
      <c r="I44" s="35">
        <f t="shared" si="1"/>
        <v>0</v>
      </c>
      <c r="J44" s="94"/>
    </row>
    <row r="45" spans="1:10" ht="14.25" customHeight="1">
      <c r="A45" s="67" t="s">
        <v>215</v>
      </c>
      <c r="B45" s="34">
        <f t="shared" si="2"/>
        <v>1</v>
      </c>
      <c r="C45" s="35">
        <f t="shared" si="3"/>
        <v>0.72992700729927007</v>
      </c>
      <c r="D45" s="34"/>
      <c r="E45" s="201">
        <v>1</v>
      </c>
      <c r="F45" s="61">
        <f t="shared" si="0"/>
        <v>100</v>
      </c>
      <c r="G45" s="85"/>
      <c r="H45" s="201">
        <v>0</v>
      </c>
      <c r="I45" s="35">
        <f t="shared" si="1"/>
        <v>0</v>
      </c>
      <c r="J45" s="94"/>
    </row>
    <row r="46" spans="1:10" ht="14.25" customHeight="1">
      <c r="A46" s="67" t="s">
        <v>216</v>
      </c>
      <c r="B46" s="34">
        <f t="shared" si="2"/>
        <v>1</v>
      </c>
      <c r="C46" s="35">
        <f t="shared" si="3"/>
        <v>0.72992700729927007</v>
      </c>
      <c r="D46" s="34"/>
      <c r="E46" s="201">
        <v>1</v>
      </c>
      <c r="F46" s="61">
        <f t="shared" si="0"/>
        <v>100</v>
      </c>
      <c r="G46" s="85"/>
      <c r="H46" s="201">
        <v>0</v>
      </c>
      <c r="I46" s="35">
        <f t="shared" si="1"/>
        <v>0</v>
      </c>
      <c r="J46" s="94"/>
    </row>
    <row r="47" spans="1:10" ht="14.25" customHeight="1">
      <c r="A47" s="67" t="s">
        <v>217</v>
      </c>
      <c r="B47" s="34">
        <f t="shared" si="2"/>
        <v>1</v>
      </c>
      <c r="C47" s="35">
        <f t="shared" si="3"/>
        <v>0.72992700729927007</v>
      </c>
      <c r="D47" s="34"/>
      <c r="E47" s="201">
        <v>0</v>
      </c>
      <c r="F47" s="61">
        <f t="shared" si="0"/>
        <v>0</v>
      </c>
      <c r="G47" s="85"/>
      <c r="H47" s="201">
        <v>1</v>
      </c>
      <c r="I47" s="35">
        <f t="shared" si="1"/>
        <v>100</v>
      </c>
      <c r="J47" s="94"/>
    </row>
    <row r="48" spans="1:10" ht="14.25" customHeight="1">
      <c r="A48" s="64" t="s">
        <v>218</v>
      </c>
      <c r="B48" s="34">
        <f t="shared" si="2"/>
        <v>8</v>
      </c>
      <c r="C48" s="35">
        <f t="shared" si="3"/>
        <v>5.8394160583941606</v>
      </c>
      <c r="D48" s="34"/>
      <c r="E48" s="201">
        <v>7</v>
      </c>
      <c r="F48" s="61">
        <f t="shared" si="0"/>
        <v>87.5</v>
      </c>
      <c r="G48" s="85"/>
      <c r="H48" s="201">
        <v>1</v>
      </c>
      <c r="I48" s="35">
        <f t="shared" si="1"/>
        <v>12.5</v>
      </c>
      <c r="J48" s="94"/>
    </row>
    <row r="49" spans="1:10" ht="14.25" customHeight="1">
      <c r="A49" s="64" t="s">
        <v>219</v>
      </c>
      <c r="B49" s="34">
        <f t="shared" si="2"/>
        <v>15</v>
      </c>
      <c r="C49" s="35">
        <f t="shared" si="3"/>
        <v>10.948905109489052</v>
      </c>
      <c r="D49" s="34"/>
      <c r="E49" s="201">
        <v>13</v>
      </c>
      <c r="F49" s="61">
        <f t="shared" si="0"/>
        <v>86.666666666666671</v>
      </c>
      <c r="G49" s="85"/>
      <c r="H49" s="201">
        <v>2</v>
      </c>
      <c r="I49" s="35">
        <f t="shared" si="1"/>
        <v>13.333333333333334</v>
      </c>
      <c r="J49" s="94"/>
    </row>
    <row r="50" spans="1:10" ht="14.25" customHeight="1">
      <c r="A50" s="69" t="s">
        <v>220</v>
      </c>
      <c r="B50" s="34">
        <f>IF(A50&lt;&gt;0,E50+H50,"")</f>
        <v>3</v>
      </c>
      <c r="C50" s="35">
        <f>IF(A50&lt;&gt;0,B50/$B$12*100,"")</f>
        <v>2.1897810218978102</v>
      </c>
      <c r="D50" s="34"/>
      <c r="E50" s="201">
        <v>3</v>
      </c>
      <c r="F50" s="61">
        <f t="shared" si="0"/>
        <v>100</v>
      </c>
      <c r="G50" s="85"/>
      <c r="H50" s="201">
        <v>0</v>
      </c>
      <c r="I50" s="35">
        <f t="shared" si="1"/>
        <v>0</v>
      </c>
      <c r="J50" s="94"/>
    </row>
    <row r="51" spans="1:10" ht="14.25" customHeight="1">
      <c r="A51" s="64" t="s">
        <v>221</v>
      </c>
      <c r="B51" s="34">
        <f>IF(A51&lt;&gt;0,E51+H51,"")</f>
        <v>5</v>
      </c>
      <c r="C51" s="35">
        <f>IF(A51&lt;&gt;0,B51/$B$12*100,"")</f>
        <v>3.6496350364963499</v>
      </c>
      <c r="D51" s="34"/>
      <c r="E51" s="201">
        <v>4</v>
      </c>
      <c r="F51" s="61">
        <f t="shared" si="0"/>
        <v>80</v>
      </c>
      <c r="G51" s="85"/>
      <c r="H51" s="201">
        <v>1</v>
      </c>
      <c r="I51" s="35">
        <f t="shared" si="1"/>
        <v>20</v>
      </c>
      <c r="J51" s="94"/>
    </row>
    <row r="52" spans="1:10" ht="14.25" customHeight="1">
      <c r="A52" s="64" t="s">
        <v>222</v>
      </c>
      <c r="B52" s="34">
        <f>IF(A52&lt;&gt;0,E52+H52,"")</f>
        <v>1</v>
      </c>
      <c r="C52" s="35">
        <f>IF(A52&lt;&gt;0,B52/$B$12*100,"")</f>
        <v>0.72992700729927007</v>
      </c>
      <c r="D52" s="34"/>
      <c r="E52" s="201">
        <v>1</v>
      </c>
      <c r="F52" s="61">
        <f t="shared" si="0"/>
        <v>100</v>
      </c>
      <c r="G52" s="85"/>
      <c r="H52" s="201">
        <v>0</v>
      </c>
      <c r="I52" s="35">
        <f t="shared" si="1"/>
        <v>0</v>
      </c>
      <c r="J52" s="94"/>
    </row>
    <row r="53" spans="1:10" ht="14.25" customHeight="1">
      <c r="A53" s="64" t="s">
        <v>223</v>
      </c>
      <c r="B53" s="34">
        <f>IF(A53&lt;&gt;0,E53+H53,"")</f>
        <v>2</v>
      </c>
      <c r="C53" s="35">
        <f>IF(A53&lt;&gt;0,B53/$B$12*100,"")</f>
        <v>1.4598540145985401</v>
      </c>
      <c r="D53" s="34"/>
      <c r="E53" s="201">
        <v>2</v>
      </c>
      <c r="F53" s="61">
        <f t="shared" si="0"/>
        <v>100</v>
      </c>
      <c r="G53" s="85"/>
      <c r="H53" s="201">
        <v>0</v>
      </c>
      <c r="I53" s="35">
        <f t="shared" si="1"/>
        <v>0</v>
      </c>
      <c r="J53" s="94"/>
    </row>
    <row r="54" spans="1:10" ht="6" customHeight="1" thickBot="1">
      <c r="A54" s="21"/>
      <c r="B54" s="135"/>
      <c r="C54" s="135"/>
      <c r="D54" s="135"/>
      <c r="E54" s="135"/>
      <c r="F54" s="162"/>
      <c r="G54" s="135"/>
      <c r="H54" s="135"/>
      <c r="I54" s="135"/>
      <c r="J54" s="99"/>
    </row>
    <row r="55" spans="1:10" ht="6.75" customHeight="1">
      <c r="E55" s="128"/>
      <c r="H55" s="128">
        <v>0</v>
      </c>
      <c r="I55" s="128"/>
    </row>
    <row r="56" spans="1:10" ht="13.5" customHeight="1">
      <c r="A56" s="9" t="s">
        <v>224</v>
      </c>
      <c r="E56" s="128"/>
      <c r="I56" s="128"/>
    </row>
    <row r="57" spans="1:10" ht="12" customHeight="1">
      <c r="A57" s="7" t="s">
        <v>176</v>
      </c>
      <c r="B57" s="44"/>
      <c r="C57" s="93"/>
      <c r="F57" s="93"/>
    </row>
    <row r="58" spans="1:10" ht="13.15" customHeight="1">
      <c r="B58" s="44"/>
      <c r="C58" s="93"/>
      <c r="F58" s="93"/>
    </row>
    <row r="59" spans="1:10" ht="11.25" customHeight="1">
      <c r="A59" s="7" t="s">
        <v>177</v>
      </c>
      <c r="B59" s="44"/>
      <c r="C59" s="93"/>
      <c r="F59" s="93"/>
    </row>
    <row r="60" spans="1:10" ht="13.15" customHeight="1">
      <c r="A60" s="7" t="s">
        <v>178</v>
      </c>
      <c r="B60" s="44"/>
      <c r="C60" s="93"/>
      <c r="F60" s="93"/>
    </row>
  </sheetData>
  <mergeCells count="3">
    <mergeCell ref="B8:C8"/>
    <mergeCell ref="E8:F8"/>
    <mergeCell ref="H8:I8"/>
  </mergeCells>
  <conditionalFormatting sqref="A1:XFD1048576">
    <cfRule type="cellIs" dxfId="2" priority="1" operator="equal">
      <formula>0</formula>
    </cfRule>
  </conditionalFormatting>
  <pageMargins left="0.70866141732283472" right="0.70866141732283472" top="0.74803149606299213" bottom="0.74803149606299213" header="0.31496062992125984" footer="0.31496062992125984"/>
  <pageSetup scale="80" orientation="portrait" horizontalDpi="4294967293" vertic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DBA48-95D9-465D-8777-641D57F8783F}">
  <sheetPr>
    <tabColor rgb="FFFFC000"/>
  </sheetPr>
  <dimension ref="A4:F9"/>
  <sheetViews>
    <sheetView workbookViewId="0">
      <selection activeCell="K17" sqref="K17"/>
    </sheetView>
  </sheetViews>
  <sheetFormatPr baseColWidth="10" defaultRowHeight="14.5"/>
  <sheetData>
    <row r="4" spans="1:6">
      <c r="C4" s="104"/>
      <c r="D4" s="104"/>
    </row>
    <row r="5" spans="1:6">
      <c r="C5" s="104"/>
      <c r="D5" s="104"/>
    </row>
    <row r="6" spans="1:6">
      <c r="C6" s="104"/>
      <c r="D6" s="104"/>
      <c r="E6" s="105"/>
      <c r="F6" s="105"/>
    </row>
    <row r="7" spans="1:6">
      <c r="A7" s="185"/>
      <c r="B7" s="185"/>
      <c r="C7" s="185"/>
      <c r="D7" s="104"/>
    </row>
    <row r="8" spans="1:6">
      <c r="A8" s="139"/>
      <c r="B8" s="200"/>
      <c r="C8" s="200"/>
      <c r="D8" s="104"/>
    </row>
    <row r="9" spans="1:6">
      <c r="A9" s="105"/>
      <c r="B9" s="104"/>
      <c r="C9" s="104"/>
      <c r="D9" s="105"/>
      <c r="E9" s="105"/>
      <c r="F9" s="105"/>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12CDC-739E-48FC-9093-D634B0528132}">
  <sheetPr>
    <tabColor theme="4" tint="-0.249977111117893"/>
  </sheetPr>
  <dimension ref="A1:T109"/>
  <sheetViews>
    <sheetView topLeftCell="A37" workbookViewId="0">
      <selection activeCell="A58" sqref="A58"/>
    </sheetView>
  </sheetViews>
  <sheetFormatPr baseColWidth="10" defaultColWidth="9.1796875" defaultRowHeight="13"/>
  <cols>
    <col min="1" max="1" width="34.453125" style="7" customWidth="1"/>
    <col min="2" max="2" width="8.453125" style="63" customWidth="1"/>
    <col min="3" max="3" width="8.453125" style="186" customWidth="1"/>
    <col min="4" max="4" width="2.54296875" style="14" customWidth="1"/>
    <col min="5" max="5" width="5.54296875" style="63" customWidth="1"/>
    <col min="6" max="6" width="7.453125" style="186" customWidth="1"/>
    <col min="7" max="7" width="2.54296875" style="186" customWidth="1"/>
    <col min="8" max="8" width="5.54296875" style="63" customWidth="1"/>
    <col min="9" max="9" width="6.453125" style="14" customWidth="1"/>
    <col min="10" max="10" width="2.54296875" style="14" customWidth="1"/>
    <col min="11" max="11" width="5.54296875" style="63" customWidth="1"/>
    <col min="12" max="12" width="6.54296875" style="14" customWidth="1"/>
    <col min="13" max="13" width="2.54296875" style="14" customWidth="1"/>
    <col min="14" max="14" width="5.54296875" style="63" customWidth="1"/>
    <col min="15" max="15" width="6.453125" style="14" customWidth="1"/>
    <col min="16" max="16" width="2.54296875" style="14" customWidth="1"/>
    <col min="17" max="17" width="6.54296875" style="63" customWidth="1"/>
    <col min="18" max="18" width="6.453125" style="14" customWidth="1"/>
    <col min="19" max="19" width="2.54296875" style="14" customWidth="1"/>
    <col min="20" max="20" width="3.54296875" style="7" customWidth="1"/>
    <col min="21" max="256" width="9.1796875" style="7"/>
    <col min="257" max="257" width="34.453125" style="7" customWidth="1"/>
    <col min="258" max="259" width="8.453125" style="7" customWidth="1"/>
    <col min="260" max="260" width="2.54296875" style="7" customWidth="1"/>
    <col min="261" max="261" width="5.54296875" style="7" customWidth="1"/>
    <col min="262" max="262" width="7.453125" style="7" customWidth="1"/>
    <col min="263" max="263" width="2.54296875" style="7" customWidth="1"/>
    <col min="264" max="264" width="5.54296875" style="7" customWidth="1"/>
    <col min="265" max="265" width="6.453125" style="7" customWidth="1"/>
    <col min="266" max="266" width="2.54296875" style="7" customWidth="1"/>
    <col min="267" max="267" width="5.54296875" style="7" customWidth="1"/>
    <col min="268" max="268" width="6.54296875" style="7" customWidth="1"/>
    <col min="269" max="269" width="2.54296875" style="7" customWidth="1"/>
    <col min="270" max="270" width="5.54296875" style="7" customWidth="1"/>
    <col min="271" max="271" width="6.453125" style="7" customWidth="1"/>
    <col min="272" max="272" width="2.54296875" style="7" customWidth="1"/>
    <col min="273" max="273" width="6.54296875" style="7" customWidth="1"/>
    <col min="274" max="274" width="6.453125" style="7" customWidth="1"/>
    <col min="275" max="275" width="2.54296875" style="7" customWidth="1"/>
    <col min="276" max="276" width="3.54296875" style="7" customWidth="1"/>
    <col min="277" max="512" width="9.1796875" style="7"/>
    <col min="513" max="513" width="34.453125" style="7" customWidth="1"/>
    <col min="514" max="515" width="8.453125" style="7" customWidth="1"/>
    <col min="516" max="516" width="2.54296875" style="7" customWidth="1"/>
    <col min="517" max="517" width="5.54296875" style="7" customWidth="1"/>
    <col min="518" max="518" width="7.453125" style="7" customWidth="1"/>
    <col min="519" max="519" width="2.54296875" style="7" customWidth="1"/>
    <col min="520" max="520" width="5.54296875" style="7" customWidth="1"/>
    <col min="521" max="521" width="6.453125" style="7" customWidth="1"/>
    <col min="522" max="522" width="2.54296875" style="7" customWidth="1"/>
    <col min="523" max="523" width="5.54296875" style="7" customWidth="1"/>
    <col min="524" max="524" width="6.54296875" style="7" customWidth="1"/>
    <col min="525" max="525" width="2.54296875" style="7" customWidth="1"/>
    <col min="526" max="526" width="5.54296875" style="7" customWidth="1"/>
    <col min="527" max="527" width="6.453125" style="7" customWidth="1"/>
    <col min="528" max="528" width="2.54296875" style="7" customWidth="1"/>
    <col min="529" max="529" width="6.54296875" style="7" customWidth="1"/>
    <col min="530" max="530" width="6.453125" style="7" customWidth="1"/>
    <col min="531" max="531" width="2.54296875" style="7" customWidth="1"/>
    <col min="532" max="532" width="3.54296875" style="7" customWidth="1"/>
    <col min="533" max="768" width="9.1796875" style="7"/>
    <col min="769" max="769" width="34.453125" style="7" customWidth="1"/>
    <col min="770" max="771" width="8.453125" style="7" customWidth="1"/>
    <col min="772" max="772" width="2.54296875" style="7" customWidth="1"/>
    <col min="773" max="773" width="5.54296875" style="7" customWidth="1"/>
    <col min="774" max="774" width="7.453125" style="7" customWidth="1"/>
    <col min="775" max="775" width="2.54296875" style="7" customWidth="1"/>
    <col min="776" max="776" width="5.54296875" style="7" customWidth="1"/>
    <col min="777" max="777" width="6.453125" style="7" customWidth="1"/>
    <col min="778" max="778" width="2.54296875" style="7" customWidth="1"/>
    <col min="779" max="779" width="5.54296875" style="7" customWidth="1"/>
    <col min="780" max="780" width="6.54296875" style="7" customWidth="1"/>
    <col min="781" max="781" width="2.54296875" style="7" customWidth="1"/>
    <col min="782" max="782" width="5.54296875" style="7" customWidth="1"/>
    <col min="783" max="783" width="6.453125" style="7" customWidth="1"/>
    <col min="784" max="784" width="2.54296875" style="7" customWidth="1"/>
    <col min="785" max="785" width="6.54296875" style="7" customWidth="1"/>
    <col min="786" max="786" width="6.453125" style="7" customWidth="1"/>
    <col min="787" max="787" width="2.54296875" style="7" customWidth="1"/>
    <col min="788" max="788" width="3.54296875" style="7" customWidth="1"/>
    <col min="789" max="1024" width="9.1796875" style="7"/>
    <col min="1025" max="1025" width="34.453125" style="7" customWidth="1"/>
    <col min="1026" max="1027" width="8.453125" style="7" customWidth="1"/>
    <col min="1028" max="1028" width="2.54296875" style="7" customWidth="1"/>
    <col min="1029" max="1029" width="5.54296875" style="7" customWidth="1"/>
    <col min="1030" max="1030" width="7.453125" style="7" customWidth="1"/>
    <col min="1031" max="1031" width="2.54296875" style="7" customWidth="1"/>
    <col min="1032" max="1032" width="5.54296875" style="7" customWidth="1"/>
    <col min="1033" max="1033" width="6.453125" style="7" customWidth="1"/>
    <col min="1034" max="1034" width="2.54296875" style="7" customWidth="1"/>
    <col min="1035" max="1035" width="5.54296875" style="7" customWidth="1"/>
    <col min="1036" max="1036" width="6.54296875" style="7" customWidth="1"/>
    <col min="1037" max="1037" width="2.54296875" style="7" customWidth="1"/>
    <col min="1038" max="1038" width="5.54296875" style="7" customWidth="1"/>
    <col min="1039" max="1039" width="6.453125" style="7" customWidth="1"/>
    <col min="1040" max="1040" width="2.54296875" style="7" customWidth="1"/>
    <col min="1041" max="1041" width="6.54296875" style="7" customWidth="1"/>
    <col min="1042" max="1042" width="6.453125" style="7" customWidth="1"/>
    <col min="1043" max="1043" width="2.54296875" style="7" customWidth="1"/>
    <col min="1044" max="1044" width="3.54296875" style="7" customWidth="1"/>
    <col min="1045" max="1280" width="9.1796875" style="7"/>
    <col min="1281" max="1281" width="34.453125" style="7" customWidth="1"/>
    <col min="1282" max="1283" width="8.453125" style="7" customWidth="1"/>
    <col min="1284" max="1284" width="2.54296875" style="7" customWidth="1"/>
    <col min="1285" max="1285" width="5.54296875" style="7" customWidth="1"/>
    <col min="1286" max="1286" width="7.453125" style="7" customWidth="1"/>
    <col min="1287" max="1287" width="2.54296875" style="7" customWidth="1"/>
    <col min="1288" max="1288" width="5.54296875" style="7" customWidth="1"/>
    <col min="1289" max="1289" width="6.453125" style="7" customWidth="1"/>
    <col min="1290" max="1290" width="2.54296875" style="7" customWidth="1"/>
    <col min="1291" max="1291" width="5.54296875" style="7" customWidth="1"/>
    <col min="1292" max="1292" width="6.54296875" style="7" customWidth="1"/>
    <col min="1293" max="1293" width="2.54296875" style="7" customWidth="1"/>
    <col min="1294" max="1294" width="5.54296875" style="7" customWidth="1"/>
    <col min="1295" max="1295" width="6.453125" style="7" customWidth="1"/>
    <col min="1296" max="1296" width="2.54296875" style="7" customWidth="1"/>
    <col min="1297" max="1297" width="6.54296875" style="7" customWidth="1"/>
    <col min="1298" max="1298" width="6.453125" style="7" customWidth="1"/>
    <col min="1299" max="1299" width="2.54296875" style="7" customWidth="1"/>
    <col min="1300" max="1300" width="3.54296875" style="7" customWidth="1"/>
    <col min="1301" max="1536" width="9.1796875" style="7"/>
    <col min="1537" max="1537" width="34.453125" style="7" customWidth="1"/>
    <col min="1538" max="1539" width="8.453125" style="7" customWidth="1"/>
    <col min="1540" max="1540" width="2.54296875" style="7" customWidth="1"/>
    <col min="1541" max="1541" width="5.54296875" style="7" customWidth="1"/>
    <col min="1542" max="1542" width="7.453125" style="7" customWidth="1"/>
    <col min="1543" max="1543" width="2.54296875" style="7" customWidth="1"/>
    <col min="1544" max="1544" width="5.54296875" style="7" customWidth="1"/>
    <col min="1545" max="1545" width="6.453125" style="7" customWidth="1"/>
    <col min="1546" max="1546" width="2.54296875" style="7" customWidth="1"/>
    <col min="1547" max="1547" width="5.54296875" style="7" customWidth="1"/>
    <col min="1548" max="1548" width="6.54296875" style="7" customWidth="1"/>
    <col min="1549" max="1549" width="2.54296875" style="7" customWidth="1"/>
    <col min="1550" max="1550" width="5.54296875" style="7" customWidth="1"/>
    <col min="1551" max="1551" width="6.453125" style="7" customWidth="1"/>
    <col min="1552" max="1552" width="2.54296875" style="7" customWidth="1"/>
    <col min="1553" max="1553" width="6.54296875" style="7" customWidth="1"/>
    <col min="1554" max="1554" width="6.453125" style="7" customWidth="1"/>
    <col min="1555" max="1555" width="2.54296875" style="7" customWidth="1"/>
    <col min="1556" max="1556" width="3.54296875" style="7" customWidth="1"/>
    <col min="1557" max="1792" width="9.1796875" style="7"/>
    <col min="1793" max="1793" width="34.453125" style="7" customWidth="1"/>
    <col min="1794" max="1795" width="8.453125" style="7" customWidth="1"/>
    <col min="1796" max="1796" width="2.54296875" style="7" customWidth="1"/>
    <col min="1797" max="1797" width="5.54296875" style="7" customWidth="1"/>
    <col min="1798" max="1798" width="7.453125" style="7" customWidth="1"/>
    <col min="1799" max="1799" width="2.54296875" style="7" customWidth="1"/>
    <col min="1800" max="1800" width="5.54296875" style="7" customWidth="1"/>
    <col min="1801" max="1801" width="6.453125" style="7" customWidth="1"/>
    <col min="1802" max="1802" width="2.54296875" style="7" customWidth="1"/>
    <col min="1803" max="1803" width="5.54296875" style="7" customWidth="1"/>
    <col min="1804" max="1804" width="6.54296875" style="7" customWidth="1"/>
    <col min="1805" max="1805" width="2.54296875" style="7" customWidth="1"/>
    <col min="1806" max="1806" width="5.54296875" style="7" customWidth="1"/>
    <col min="1807" max="1807" width="6.453125" style="7" customWidth="1"/>
    <col min="1808" max="1808" width="2.54296875" style="7" customWidth="1"/>
    <col min="1809" max="1809" width="6.54296875" style="7" customWidth="1"/>
    <col min="1810" max="1810" width="6.453125" style="7" customWidth="1"/>
    <col min="1811" max="1811" width="2.54296875" style="7" customWidth="1"/>
    <col min="1812" max="1812" width="3.54296875" style="7" customWidth="1"/>
    <col min="1813" max="2048" width="9.1796875" style="7"/>
    <col min="2049" max="2049" width="34.453125" style="7" customWidth="1"/>
    <col min="2050" max="2051" width="8.453125" style="7" customWidth="1"/>
    <col min="2052" max="2052" width="2.54296875" style="7" customWidth="1"/>
    <col min="2053" max="2053" width="5.54296875" style="7" customWidth="1"/>
    <col min="2054" max="2054" width="7.453125" style="7" customWidth="1"/>
    <col min="2055" max="2055" width="2.54296875" style="7" customWidth="1"/>
    <col min="2056" max="2056" width="5.54296875" style="7" customWidth="1"/>
    <col min="2057" max="2057" width="6.453125" style="7" customWidth="1"/>
    <col min="2058" max="2058" width="2.54296875" style="7" customWidth="1"/>
    <col min="2059" max="2059" width="5.54296875" style="7" customWidth="1"/>
    <col min="2060" max="2060" width="6.54296875" style="7" customWidth="1"/>
    <col min="2061" max="2061" width="2.54296875" style="7" customWidth="1"/>
    <col min="2062" max="2062" width="5.54296875" style="7" customWidth="1"/>
    <col min="2063" max="2063" width="6.453125" style="7" customWidth="1"/>
    <col min="2064" max="2064" width="2.54296875" style="7" customWidth="1"/>
    <col min="2065" max="2065" width="6.54296875" style="7" customWidth="1"/>
    <col min="2066" max="2066" width="6.453125" style="7" customWidth="1"/>
    <col min="2067" max="2067" width="2.54296875" style="7" customWidth="1"/>
    <col min="2068" max="2068" width="3.54296875" style="7" customWidth="1"/>
    <col min="2069" max="2304" width="9.1796875" style="7"/>
    <col min="2305" max="2305" width="34.453125" style="7" customWidth="1"/>
    <col min="2306" max="2307" width="8.453125" style="7" customWidth="1"/>
    <col min="2308" max="2308" width="2.54296875" style="7" customWidth="1"/>
    <col min="2309" max="2309" width="5.54296875" style="7" customWidth="1"/>
    <col min="2310" max="2310" width="7.453125" style="7" customWidth="1"/>
    <col min="2311" max="2311" width="2.54296875" style="7" customWidth="1"/>
    <col min="2312" max="2312" width="5.54296875" style="7" customWidth="1"/>
    <col min="2313" max="2313" width="6.453125" style="7" customWidth="1"/>
    <col min="2314" max="2314" width="2.54296875" style="7" customWidth="1"/>
    <col min="2315" max="2315" width="5.54296875" style="7" customWidth="1"/>
    <col min="2316" max="2316" width="6.54296875" style="7" customWidth="1"/>
    <col min="2317" max="2317" width="2.54296875" style="7" customWidth="1"/>
    <col min="2318" max="2318" width="5.54296875" style="7" customWidth="1"/>
    <col min="2319" max="2319" width="6.453125" style="7" customWidth="1"/>
    <col min="2320" max="2320" width="2.54296875" style="7" customWidth="1"/>
    <col min="2321" max="2321" width="6.54296875" style="7" customWidth="1"/>
    <col min="2322" max="2322" width="6.453125" style="7" customWidth="1"/>
    <col min="2323" max="2323" width="2.54296875" style="7" customWidth="1"/>
    <col min="2324" max="2324" width="3.54296875" style="7" customWidth="1"/>
    <col min="2325" max="2560" width="9.1796875" style="7"/>
    <col min="2561" max="2561" width="34.453125" style="7" customWidth="1"/>
    <col min="2562" max="2563" width="8.453125" style="7" customWidth="1"/>
    <col min="2564" max="2564" width="2.54296875" style="7" customWidth="1"/>
    <col min="2565" max="2565" width="5.54296875" style="7" customWidth="1"/>
    <col min="2566" max="2566" width="7.453125" style="7" customWidth="1"/>
    <col min="2567" max="2567" width="2.54296875" style="7" customWidth="1"/>
    <col min="2568" max="2568" width="5.54296875" style="7" customWidth="1"/>
    <col min="2569" max="2569" width="6.453125" style="7" customWidth="1"/>
    <col min="2570" max="2570" width="2.54296875" style="7" customWidth="1"/>
    <col min="2571" max="2571" width="5.54296875" style="7" customWidth="1"/>
    <col min="2572" max="2572" width="6.54296875" style="7" customWidth="1"/>
    <col min="2573" max="2573" width="2.54296875" style="7" customWidth="1"/>
    <col min="2574" max="2574" width="5.54296875" style="7" customWidth="1"/>
    <col min="2575" max="2575" width="6.453125" style="7" customWidth="1"/>
    <col min="2576" max="2576" width="2.54296875" style="7" customWidth="1"/>
    <col min="2577" max="2577" width="6.54296875" style="7" customWidth="1"/>
    <col min="2578" max="2578" width="6.453125" style="7" customWidth="1"/>
    <col min="2579" max="2579" width="2.54296875" style="7" customWidth="1"/>
    <col min="2580" max="2580" width="3.54296875" style="7" customWidth="1"/>
    <col min="2581" max="2816" width="9.1796875" style="7"/>
    <col min="2817" max="2817" width="34.453125" style="7" customWidth="1"/>
    <col min="2818" max="2819" width="8.453125" style="7" customWidth="1"/>
    <col min="2820" max="2820" width="2.54296875" style="7" customWidth="1"/>
    <col min="2821" max="2821" width="5.54296875" style="7" customWidth="1"/>
    <col min="2822" max="2822" width="7.453125" style="7" customWidth="1"/>
    <col min="2823" max="2823" width="2.54296875" style="7" customWidth="1"/>
    <col min="2824" max="2824" width="5.54296875" style="7" customWidth="1"/>
    <col min="2825" max="2825" width="6.453125" style="7" customWidth="1"/>
    <col min="2826" max="2826" width="2.54296875" style="7" customWidth="1"/>
    <col min="2827" max="2827" width="5.54296875" style="7" customWidth="1"/>
    <col min="2828" max="2828" width="6.54296875" style="7" customWidth="1"/>
    <col min="2829" max="2829" width="2.54296875" style="7" customWidth="1"/>
    <col min="2830" max="2830" width="5.54296875" style="7" customWidth="1"/>
    <col min="2831" max="2831" width="6.453125" style="7" customWidth="1"/>
    <col min="2832" max="2832" width="2.54296875" style="7" customWidth="1"/>
    <col min="2833" max="2833" width="6.54296875" style="7" customWidth="1"/>
    <col min="2834" max="2834" width="6.453125" style="7" customWidth="1"/>
    <col min="2835" max="2835" width="2.54296875" style="7" customWidth="1"/>
    <col min="2836" max="2836" width="3.54296875" style="7" customWidth="1"/>
    <col min="2837" max="3072" width="9.1796875" style="7"/>
    <col min="3073" max="3073" width="34.453125" style="7" customWidth="1"/>
    <col min="3074" max="3075" width="8.453125" style="7" customWidth="1"/>
    <col min="3076" max="3076" width="2.54296875" style="7" customWidth="1"/>
    <col min="3077" max="3077" width="5.54296875" style="7" customWidth="1"/>
    <col min="3078" max="3078" width="7.453125" style="7" customWidth="1"/>
    <col min="3079" max="3079" width="2.54296875" style="7" customWidth="1"/>
    <col min="3080" max="3080" width="5.54296875" style="7" customWidth="1"/>
    <col min="3081" max="3081" width="6.453125" style="7" customWidth="1"/>
    <col min="3082" max="3082" width="2.54296875" style="7" customWidth="1"/>
    <col min="3083" max="3083" width="5.54296875" style="7" customWidth="1"/>
    <col min="3084" max="3084" width="6.54296875" style="7" customWidth="1"/>
    <col min="3085" max="3085" width="2.54296875" style="7" customWidth="1"/>
    <col min="3086" max="3086" width="5.54296875" style="7" customWidth="1"/>
    <col min="3087" max="3087" width="6.453125" style="7" customWidth="1"/>
    <col min="3088" max="3088" width="2.54296875" style="7" customWidth="1"/>
    <col min="3089" max="3089" width="6.54296875" style="7" customWidth="1"/>
    <col min="3090" max="3090" width="6.453125" style="7" customWidth="1"/>
    <col min="3091" max="3091" width="2.54296875" style="7" customWidth="1"/>
    <col min="3092" max="3092" width="3.54296875" style="7" customWidth="1"/>
    <col min="3093" max="3328" width="9.1796875" style="7"/>
    <col min="3329" max="3329" width="34.453125" style="7" customWidth="1"/>
    <col min="3330" max="3331" width="8.453125" style="7" customWidth="1"/>
    <col min="3332" max="3332" width="2.54296875" style="7" customWidth="1"/>
    <col min="3333" max="3333" width="5.54296875" style="7" customWidth="1"/>
    <col min="3334" max="3334" width="7.453125" style="7" customWidth="1"/>
    <col min="3335" max="3335" width="2.54296875" style="7" customWidth="1"/>
    <col min="3336" max="3336" width="5.54296875" style="7" customWidth="1"/>
    <col min="3337" max="3337" width="6.453125" style="7" customWidth="1"/>
    <col min="3338" max="3338" width="2.54296875" style="7" customWidth="1"/>
    <col min="3339" max="3339" width="5.54296875" style="7" customWidth="1"/>
    <col min="3340" max="3340" width="6.54296875" style="7" customWidth="1"/>
    <col min="3341" max="3341" width="2.54296875" style="7" customWidth="1"/>
    <col min="3342" max="3342" width="5.54296875" style="7" customWidth="1"/>
    <col min="3343" max="3343" width="6.453125" style="7" customWidth="1"/>
    <col min="3344" max="3344" width="2.54296875" style="7" customWidth="1"/>
    <col min="3345" max="3345" width="6.54296875" style="7" customWidth="1"/>
    <col min="3346" max="3346" width="6.453125" style="7" customWidth="1"/>
    <col min="3347" max="3347" width="2.54296875" style="7" customWidth="1"/>
    <col min="3348" max="3348" width="3.54296875" style="7" customWidth="1"/>
    <col min="3349" max="3584" width="9.1796875" style="7"/>
    <col min="3585" max="3585" width="34.453125" style="7" customWidth="1"/>
    <col min="3586" max="3587" width="8.453125" style="7" customWidth="1"/>
    <col min="3588" max="3588" width="2.54296875" style="7" customWidth="1"/>
    <col min="3589" max="3589" width="5.54296875" style="7" customWidth="1"/>
    <col min="3590" max="3590" width="7.453125" style="7" customWidth="1"/>
    <col min="3591" max="3591" width="2.54296875" style="7" customWidth="1"/>
    <col min="3592" max="3592" width="5.54296875" style="7" customWidth="1"/>
    <col min="3593" max="3593" width="6.453125" style="7" customWidth="1"/>
    <col min="3594" max="3594" width="2.54296875" style="7" customWidth="1"/>
    <col min="3595" max="3595" width="5.54296875" style="7" customWidth="1"/>
    <col min="3596" max="3596" width="6.54296875" style="7" customWidth="1"/>
    <col min="3597" max="3597" width="2.54296875" style="7" customWidth="1"/>
    <col min="3598" max="3598" width="5.54296875" style="7" customWidth="1"/>
    <col min="3599" max="3599" width="6.453125" style="7" customWidth="1"/>
    <col min="3600" max="3600" width="2.54296875" style="7" customWidth="1"/>
    <col min="3601" max="3601" width="6.54296875" style="7" customWidth="1"/>
    <col min="3602" max="3602" width="6.453125" style="7" customWidth="1"/>
    <col min="3603" max="3603" width="2.54296875" style="7" customWidth="1"/>
    <col min="3604" max="3604" width="3.54296875" style="7" customWidth="1"/>
    <col min="3605" max="3840" width="9.1796875" style="7"/>
    <col min="3841" max="3841" width="34.453125" style="7" customWidth="1"/>
    <col min="3842" max="3843" width="8.453125" style="7" customWidth="1"/>
    <col min="3844" max="3844" width="2.54296875" style="7" customWidth="1"/>
    <col min="3845" max="3845" width="5.54296875" style="7" customWidth="1"/>
    <col min="3846" max="3846" width="7.453125" style="7" customWidth="1"/>
    <col min="3847" max="3847" width="2.54296875" style="7" customWidth="1"/>
    <col min="3848" max="3848" width="5.54296875" style="7" customWidth="1"/>
    <col min="3849" max="3849" width="6.453125" style="7" customWidth="1"/>
    <col min="3850" max="3850" width="2.54296875" style="7" customWidth="1"/>
    <col min="3851" max="3851" width="5.54296875" style="7" customWidth="1"/>
    <col min="3852" max="3852" width="6.54296875" style="7" customWidth="1"/>
    <col min="3853" max="3853" width="2.54296875" style="7" customWidth="1"/>
    <col min="3854" max="3854" width="5.54296875" style="7" customWidth="1"/>
    <col min="3855" max="3855" width="6.453125" style="7" customWidth="1"/>
    <col min="3856" max="3856" width="2.54296875" style="7" customWidth="1"/>
    <col min="3857" max="3857" width="6.54296875" style="7" customWidth="1"/>
    <col min="3858" max="3858" width="6.453125" style="7" customWidth="1"/>
    <col min="3859" max="3859" width="2.54296875" style="7" customWidth="1"/>
    <col min="3860" max="3860" width="3.54296875" style="7" customWidth="1"/>
    <col min="3861" max="4096" width="9.1796875" style="7"/>
    <col min="4097" max="4097" width="34.453125" style="7" customWidth="1"/>
    <col min="4098" max="4099" width="8.453125" style="7" customWidth="1"/>
    <col min="4100" max="4100" width="2.54296875" style="7" customWidth="1"/>
    <col min="4101" max="4101" width="5.54296875" style="7" customWidth="1"/>
    <col min="4102" max="4102" width="7.453125" style="7" customWidth="1"/>
    <col min="4103" max="4103" width="2.54296875" style="7" customWidth="1"/>
    <col min="4104" max="4104" width="5.54296875" style="7" customWidth="1"/>
    <col min="4105" max="4105" width="6.453125" style="7" customWidth="1"/>
    <col min="4106" max="4106" width="2.54296875" style="7" customWidth="1"/>
    <col min="4107" max="4107" width="5.54296875" style="7" customWidth="1"/>
    <col min="4108" max="4108" width="6.54296875" style="7" customWidth="1"/>
    <col min="4109" max="4109" width="2.54296875" style="7" customWidth="1"/>
    <col min="4110" max="4110" width="5.54296875" style="7" customWidth="1"/>
    <col min="4111" max="4111" width="6.453125" style="7" customWidth="1"/>
    <col min="4112" max="4112" width="2.54296875" style="7" customWidth="1"/>
    <col min="4113" max="4113" width="6.54296875" style="7" customWidth="1"/>
    <col min="4114" max="4114" width="6.453125" style="7" customWidth="1"/>
    <col min="4115" max="4115" width="2.54296875" style="7" customWidth="1"/>
    <col min="4116" max="4116" width="3.54296875" style="7" customWidth="1"/>
    <col min="4117" max="4352" width="9.1796875" style="7"/>
    <col min="4353" max="4353" width="34.453125" style="7" customWidth="1"/>
    <col min="4354" max="4355" width="8.453125" style="7" customWidth="1"/>
    <col min="4356" max="4356" width="2.54296875" style="7" customWidth="1"/>
    <col min="4357" max="4357" width="5.54296875" style="7" customWidth="1"/>
    <col min="4358" max="4358" width="7.453125" style="7" customWidth="1"/>
    <col min="4359" max="4359" width="2.54296875" style="7" customWidth="1"/>
    <col min="4360" max="4360" width="5.54296875" style="7" customWidth="1"/>
    <col min="4361" max="4361" width="6.453125" style="7" customWidth="1"/>
    <col min="4362" max="4362" width="2.54296875" style="7" customWidth="1"/>
    <col min="4363" max="4363" width="5.54296875" style="7" customWidth="1"/>
    <col min="4364" max="4364" width="6.54296875" style="7" customWidth="1"/>
    <col min="4365" max="4365" width="2.54296875" style="7" customWidth="1"/>
    <col min="4366" max="4366" width="5.54296875" style="7" customWidth="1"/>
    <col min="4367" max="4367" width="6.453125" style="7" customWidth="1"/>
    <col min="4368" max="4368" width="2.54296875" style="7" customWidth="1"/>
    <col min="4369" max="4369" width="6.54296875" style="7" customWidth="1"/>
    <col min="4370" max="4370" width="6.453125" style="7" customWidth="1"/>
    <col min="4371" max="4371" width="2.54296875" style="7" customWidth="1"/>
    <col min="4372" max="4372" width="3.54296875" style="7" customWidth="1"/>
    <col min="4373" max="4608" width="9.1796875" style="7"/>
    <col min="4609" max="4609" width="34.453125" style="7" customWidth="1"/>
    <col min="4610" max="4611" width="8.453125" style="7" customWidth="1"/>
    <col min="4612" max="4612" width="2.54296875" style="7" customWidth="1"/>
    <col min="4613" max="4613" width="5.54296875" style="7" customWidth="1"/>
    <col min="4614" max="4614" width="7.453125" style="7" customWidth="1"/>
    <col min="4615" max="4615" width="2.54296875" style="7" customWidth="1"/>
    <col min="4616" max="4616" width="5.54296875" style="7" customWidth="1"/>
    <col min="4617" max="4617" width="6.453125" style="7" customWidth="1"/>
    <col min="4618" max="4618" width="2.54296875" style="7" customWidth="1"/>
    <col min="4619" max="4619" width="5.54296875" style="7" customWidth="1"/>
    <col min="4620" max="4620" width="6.54296875" style="7" customWidth="1"/>
    <col min="4621" max="4621" width="2.54296875" style="7" customWidth="1"/>
    <col min="4622" max="4622" width="5.54296875" style="7" customWidth="1"/>
    <col min="4623" max="4623" width="6.453125" style="7" customWidth="1"/>
    <col min="4624" max="4624" width="2.54296875" style="7" customWidth="1"/>
    <col min="4625" max="4625" width="6.54296875" style="7" customWidth="1"/>
    <col min="4626" max="4626" width="6.453125" style="7" customWidth="1"/>
    <col min="4627" max="4627" width="2.54296875" style="7" customWidth="1"/>
    <col min="4628" max="4628" width="3.54296875" style="7" customWidth="1"/>
    <col min="4629" max="4864" width="9.1796875" style="7"/>
    <col min="4865" max="4865" width="34.453125" style="7" customWidth="1"/>
    <col min="4866" max="4867" width="8.453125" style="7" customWidth="1"/>
    <col min="4868" max="4868" width="2.54296875" style="7" customWidth="1"/>
    <col min="4869" max="4869" width="5.54296875" style="7" customWidth="1"/>
    <col min="4870" max="4870" width="7.453125" style="7" customWidth="1"/>
    <col min="4871" max="4871" width="2.54296875" style="7" customWidth="1"/>
    <col min="4872" max="4872" width="5.54296875" style="7" customWidth="1"/>
    <col min="4873" max="4873" width="6.453125" style="7" customWidth="1"/>
    <col min="4874" max="4874" width="2.54296875" style="7" customWidth="1"/>
    <col min="4875" max="4875" width="5.54296875" style="7" customWidth="1"/>
    <col min="4876" max="4876" width="6.54296875" style="7" customWidth="1"/>
    <col min="4877" max="4877" width="2.54296875" style="7" customWidth="1"/>
    <col min="4878" max="4878" width="5.54296875" style="7" customWidth="1"/>
    <col min="4879" max="4879" width="6.453125" style="7" customWidth="1"/>
    <col min="4880" max="4880" width="2.54296875" style="7" customWidth="1"/>
    <col min="4881" max="4881" width="6.54296875" style="7" customWidth="1"/>
    <col min="4882" max="4882" width="6.453125" style="7" customWidth="1"/>
    <col min="4883" max="4883" width="2.54296875" style="7" customWidth="1"/>
    <col min="4884" max="4884" width="3.54296875" style="7" customWidth="1"/>
    <col min="4885" max="5120" width="9.1796875" style="7"/>
    <col min="5121" max="5121" width="34.453125" style="7" customWidth="1"/>
    <col min="5122" max="5123" width="8.453125" style="7" customWidth="1"/>
    <col min="5124" max="5124" width="2.54296875" style="7" customWidth="1"/>
    <col min="5125" max="5125" width="5.54296875" style="7" customWidth="1"/>
    <col min="5126" max="5126" width="7.453125" style="7" customWidth="1"/>
    <col min="5127" max="5127" width="2.54296875" style="7" customWidth="1"/>
    <col min="5128" max="5128" width="5.54296875" style="7" customWidth="1"/>
    <col min="5129" max="5129" width="6.453125" style="7" customWidth="1"/>
    <col min="5130" max="5130" width="2.54296875" style="7" customWidth="1"/>
    <col min="5131" max="5131" width="5.54296875" style="7" customWidth="1"/>
    <col min="5132" max="5132" width="6.54296875" style="7" customWidth="1"/>
    <col min="5133" max="5133" width="2.54296875" style="7" customWidth="1"/>
    <col min="5134" max="5134" width="5.54296875" style="7" customWidth="1"/>
    <col min="5135" max="5135" width="6.453125" style="7" customWidth="1"/>
    <col min="5136" max="5136" width="2.54296875" style="7" customWidth="1"/>
    <col min="5137" max="5137" width="6.54296875" style="7" customWidth="1"/>
    <col min="5138" max="5138" width="6.453125" style="7" customWidth="1"/>
    <col min="5139" max="5139" width="2.54296875" style="7" customWidth="1"/>
    <col min="5140" max="5140" width="3.54296875" style="7" customWidth="1"/>
    <col min="5141" max="5376" width="9.1796875" style="7"/>
    <col min="5377" max="5377" width="34.453125" style="7" customWidth="1"/>
    <col min="5378" max="5379" width="8.453125" style="7" customWidth="1"/>
    <col min="5380" max="5380" width="2.54296875" style="7" customWidth="1"/>
    <col min="5381" max="5381" width="5.54296875" style="7" customWidth="1"/>
    <col min="5382" max="5382" width="7.453125" style="7" customWidth="1"/>
    <col min="5383" max="5383" width="2.54296875" style="7" customWidth="1"/>
    <col min="5384" max="5384" width="5.54296875" style="7" customWidth="1"/>
    <col min="5385" max="5385" width="6.453125" style="7" customWidth="1"/>
    <col min="5386" max="5386" width="2.54296875" style="7" customWidth="1"/>
    <col min="5387" max="5387" width="5.54296875" style="7" customWidth="1"/>
    <col min="5388" max="5388" width="6.54296875" style="7" customWidth="1"/>
    <col min="5389" max="5389" width="2.54296875" style="7" customWidth="1"/>
    <col min="5390" max="5390" width="5.54296875" style="7" customWidth="1"/>
    <col min="5391" max="5391" width="6.453125" style="7" customWidth="1"/>
    <col min="5392" max="5392" width="2.54296875" style="7" customWidth="1"/>
    <col min="5393" max="5393" width="6.54296875" style="7" customWidth="1"/>
    <col min="5394" max="5394" width="6.453125" style="7" customWidth="1"/>
    <col min="5395" max="5395" width="2.54296875" style="7" customWidth="1"/>
    <col min="5396" max="5396" width="3.54296875" style="7" customWidth="1"/>
    <col min="5397" max="5632" width="9.1796875" style="7"/>
    <col min="5633" max="5633" width="34.453125" style="7" customWidth="1"/>
    <col min="5634" max="5635" width="8.453125" style="7" customWidth="1"/>
    <col min="5636" max="5636" width="2.54296875" style="7" customWidth="1"/>
    <col min="5637" max="5637" width="5.54296875" style="7" customWidth="1"/>
    <col min="5638" max="5638" width="7.453125" style="7" customWidth="1"/>
    <col min="5639" max="5639" width="2.54296875" style="7" customWidth="1"/>
    <col min="5640" max="5640" width="5.54296875" style="7" customWidth="1"/>
    <col min="5641" max="5641" width="6.453125" style="7" customWidth="1"/>
    <col min="5642" max="5642" width="2.54296875" style="7" customWidth="1"/>
    <col min="5643" max="5643" width="5.54296875" style="7" customWidth="1"/>
    <col min="5644" max="5644" width="6.54296875" style="7" customWidth="1"/>
    <col min="5645" max="5645" width="2.54296875" style="7" customWidth="1"/>
    <col min="5646" max="5646" width="5.54296875" style="7" customWidth="1"/>
    <col min="5647" max="5647" width="6.453125" style="7" customWidth="1"/>
    <col min="5648" max="5648" width="2.54296875" style="7" customWidth="1"/>
    <col min="5649" max="5649" width="6.54296875" style="7" customWidth="1"/>
    <col min="5650" max="5650" width="6.453125" style="7" customWidth="1"/>
    <col min="5651" max="5651" width="2.54296875" style="7" customWidth="1"/>
    <col min="5652" max="5652" width="3.54296875" style="7" customWidth="1"/>
    <col min="5653" max="5888" width="9.1796875" style="7"/>
    <col min="5889" max="5889" width="34.453125" style="7" customWidth="1"/>
    <col min="5890" max="5891" width="8.453125" style="7" customWidth="1"/>
    <col min="5892" max="5892" width="2.54296875" style="7" customWidth="1"/>
    <col min="5893" max="5893" width="5.54296875" style="7" customWidth="1"/>
    <col min="5894" max="5894" width="7.453125" style="7" customWidth="1"/>
    <col min="5895" max="5895" width="2.54296875" style="7" customWidth="1"/>
    <col min="5896" max="5896" width="5.54296875" style="7" customWidth="1"/>
    <col min="5897" max="5897" width="6.453125" style="7" customWidth="1"/>
    <col min="5898" max="5898" width="2.54296875" style="7" customWidth="1"/>
    <col min="5899" max="5899" width="5.54296875" style="7" customWidth="1"/>
    <col min="5900" max="5900" width="6.54296875" style="7" customWidth="1"/>
    <col min="5901" max="5901" width="2.54296875" style="7" customWidth="1"/>
    <col min="5902" max="5902" width="5.54296875" style="7" customWidth="1"/>
    <col min="5903" max="5903" width="6.453125" style="7" customWidth="1"/>
    <col min="5904" max="5904" width="2.54296875" style="7" customWidth="1"/>
    <col min="5905" max="5905" width="6.54296875" style="7" customWidth="1"/>
    <col min="5906" max="5906" width="6.453125" style="7" customWidth="1"/>
    <col min="5907" max="5907" width="2.54296875" style="7" customWidth="1"/>
    <col min="5908" max="5908" width="3.54296875" style="7" customWidth="1"/>
    <col min="5909" max="6144" width="9.1796875" style="7"/>
    <col min="6145" max="6145" width="34.453125" style="7" customWidth="1"/>
    <col min="6146" max="6147" width="8.453125" style="7" customWidth="1"/>
    <col min="6148" max="6148" width="2.54296875" style="7" customWidth="1"/>
    <col min="6149" max="6149" width="5.54296875" style="7" customWidth="1"/>
    <col min="6150" max="6150" width="7.453125" style="7" customWidth="1"/>
    <col min="6151" max="6151" width="2.54296875" style="7" customWidth="1"/>
    <col min="6152" max="6152" width="5.54296875" style="7" customWidth="1"/>
    <col min="6153" max="6153" width="6.453125" style="7" customWidth="1"/>
    <col min="6154" max="6154" width="2.54296875" style="7" customWidth="1"/>
    <col min="6155" max="6155" width="5.54296875" style="7" customWidth="1"/>
    <col min="6156" max="6156" width="6.54296875" style="7" customWidth="1"/>
    <col min="6157" max="6157" width="2.54296875" style="7" customWidth="1"/>
    <col min="6158" max="6158" width="5.54296875" style="7" customWidth="1"/>
    <col min="6159" max="6159" width="6.453125" style="7" customWidth="1"/>
    <col min="6160" max="6160" width="2.54296875" style="7" customWidth="1"/>
    <col min="6161" max="6161" width="6.54296875" style="7" customWidth="1"/>
    <col min="6162" max="6162" width="6.453125" style="7" customWidth="1"/>
    <col min="6163" max="6163" width="2.54296875" style="7" customWidth="1"/>
    <col min="6164" max="6164" width="3.54296875" style="7" customWidth="1"/>
    <col min="6165" max="6400" width="9.1796875" style="7"/>
    <col min="6401" max="6401" width="34.453125" style="7" customWidth="1"/>
    <col min="6402" max="6403" width="8.453125" style="7" customWidth="1"/>
    <col min="6404" max="6404" width="2.54296875" style="7" customWidth="1"/>
    <col min="6405" max="6405" width="5.54296875" style="7" customWidth="1"/>
    <col min="6406" max="6406" width="7.453125" style="7" customWidth="1"/>
    <col min="6407" max="6407" width="2.54296875" style="7" customWidth="1"/>
    <col min="6408" max="6408" width="5.54296875" style="7" customWidth="1"/>
    <col min="6409" max="6409" width="6.453125" style="7" customWidth="1"/>
    <col min="6410" max="6410" width="2.54296875" style="7" customWidth="1"/>
    <col min="6411" max="6411" width="5.54296875" style="7" customWidth="1"/>
    <col min="6412" max="6412" width="6.54296875" style="7" customWidth="1"/>
    <col min="6413" max="6413" width="2.54296875" style="7" customWidth="1"/>
    <col min="6414" max="6414" width="5.54296875" style="7" customWidth="1"/>
    <col min="6415" max="6415" width="6.453125" style="7" customWidth="1"/>
    <col min="6416" max="6416" width="2.54296875" style="7" customWidth="1"/>
    <col min="6417" max="6417" width="6.54296875" style="7" customWidth="1"/>
    <col min="6418" max="6418" width="6.453125" style="7" customWidth="1"/>
    <col min="6419" max="6419" width="2.54296875" style="7" customWidth="1"/>
    <col min="6420" max="6420" width="3.54296875" style="7" customWidth="1"/>
    <col min="6421" max="6656" width="9.1796875" style="7"/>
    <col min="6657" max="6657" width="34.453125" style="7" customWidth="1"/>
    <col min="6658" max="6659" width="8.453125" style="7" customWidth="1"/>
    <col min="6660" max="6660" width="2.54296875" style="7" customWidth="1"/>
    <col min="6661" max="6661" width="5.54296875" style="7" customWidth="1"/>
    <col min="6662" max="6662" width="7.453125" style="7" customWidth="1"/>
    <col min="6663" max="6663" width="2.54296875" style="7" customWidth="1"/>
    <col min="6664" max="6664" width="5.54296875" style="7" customWidth="1"/>
    <col min="6665" max="6665" width="6.453125" style="7" customWidth="1"/>
    <col min="6666" max="6666" width="2.54296875" style="7" customWidth="1"/>
    <col min="6667" max="6667" width="5.54296875" style="7" customWidth="1"/>
    <col min="6668" max="6668" width="6.54296875" style="7" customWidth="1"/>
    <col min="6669" max="6669" width="2.54296875" style="7" customWidth="1"/>
    <col min="6670" max="6670" width="5.54296875" style="7" customWidth="1"/>
    <col min="6671" max="6671" width="6.453125" style="7" customWidth="1"/>
    <col min="6672" max="6672" width="2.54296875" style="7" customWidth="1"/>
    <col min="6673" max="6673" width="6.54296875" style="7" customWidth="1"/>
    <col min="6674" max="6674" width="6.453125" style="7" customWidth="1"/>
    <col min="6675" max="6675" width="2.54296875" style="7" customWidth="1"/>
    <col min="6676" max="6676" width="3.54296875" style="7" customWidth="1"/>
    <col min="6677" max="6912" width="9.1796875" style="7"/>
    <col min="6913" max="6913" width="34.453125" style="7" customWidth="1"/>
    <col min="6914" max="6915" width="8.453125" style="7" customWidth="1"/>
    <col min="6916" max="6916" width="2.54296875" style="7" customWidth="1"/>
    <col min="6917" max="6917" width="5.54296875" style="7" customWidth="1"/>
    <col min="6918" max="6918" width="7.453125" style="7" customWidth="1"/>
    <col min="6919" max="6919" width="2.54296875" style="7" customWidth="1"/>
    <col min="6920" max="6920" width="5.54296875" style="7" customWidth="1"/>
    <col min="6921" max="6921" width="6.453125" style="7" customWidth="1"/>
    <col min="6922" max="6922" width="2.54296875" style="7" customWidth="1"/>
    <col min="6923" max="6923" width="5.54296875" style="7" customWidth="1"/>
    <col min="6924" max="6924" width="6.54296875" style="7" customWidth="1"/>
    <col min="6925" max="6925" width="2.54296875" style="7" customWidth="1"/>
    <col min="6926" max="6926" width="5.54296875" style="7" customWidth="1"/>
    <col min="6927" max="6927" width="6.453125" style="7" customWidth="1"/>
    <col min="6928" max="6928" width="2.54296875" style="7" customWidth="1"/>
    <col min="6929" max="6929" width="6.54296875" style="7" customWidth="1"/>
    <col min="6930" max="6930" width="6.453125" style="7" customWidth="1"/>
    <col min="6931" max="6931" width="2.54296875" style="7" customWidth="1"/>
    <col min="6932" max="6932" width="3.54296875" style="7" customWidth="1"/>
    <col min="6933" max="7168" width="9.1796875" style="7"/>
    <col min="7169" max="7169" width="34.453125" style="7" customWidth="1"/>
    <col min="7170" max="7171" width="8.453125" style="7" customWidth="1"/>
    <col min="7172" max="7172" width="2.54296875" style="7" customWidth="1"/>
    <col min="7173" max="7173" width="5.54296875" style="7" customWidth="1"/>
    <col min="7174" max="7174" width="7.453125" style="7" customWidth="1"/>
    <col min="7175" max="7175" width="2.54296875" style="7" customWidth="1"/>
    <col min="7176" max="7176" width="5.54296875" style="7" customWidth="1"/>
    <col min="7177" max="7177" width="6.453125" style="7" customWidth="1"/>
    <col min="7178" max="7178" width="2.54296875" style="7" customWidth="1"/>
    <col min="7179" max="7179" width="5.54296875" style="7" customWidth="1"/>
    <col min="7180" max="7180" width="6.54296875" style="7" customWidth="1"/>
    <col min="7181" max="7181" width="2.54296875" style="7" customWidth="1"/>
    <col min="7182" max="7182" width="5.54296875" style="7" customWidth="1"/>
    <col min="7183" max="7183" width="6.453125" style="7" customWidth="1"/>
    <col min="7184" max="7184" width="2.54296875" style="7" customWidth="1"/>
    <col min="7185" max="7185" width="6.54296875" style="7" customWidth="1"/>
    <col min="7186" max="7186" width="6.453125" style="7" customWidth="1"/>
    <col min="7187" max="7187" width="2.54296875" style="7" customWidth="1"/>
    <col min="7188" max="7188" width="3.54296875" style="7" customWidth="1"/>
    <col min="7189" max="7424" width="9.1796875" style="7"/>
    <col min="7425" max="7425" width="34.453125" style="7" customWidth="1"/>
    <col min="7426" max="7427" width="8.453125" style="7" customWidth="1"/>
    <col min="7428" max="7428" width="2.54296875" style="7" customWidth="1"/>
    <col min="7429" max="7429" width="5.54296875" style="7" customWidth="1"/>
    <col min="7430" max="7430" width="7.453125" style="7" customWidth="1"/>
    <col min="7431" max="7431" width="2.54296875" style="7" customWidth="1"/>
    <col min="7432" max="7432" width="5.54296875" style="7" customWidth="1"/>
    <col min="7433" max="7433" width="6.453125" style="7" customWidth="1"/>
    <col min="7434" max="7434" width="2.54296875" style="7" customWidth="1"/>
    <col min="7435" max="7435" width="5.54296875" style="7" customWidth="1"/>
    <col min="7436" max="7436" width="6.54296875" style="7" customWidth="1"/>
    <col min="7437" max="7437" width="2.54296875" style="7" customWidth="1"/>
    <col min="7438" max="7438" width="5.54296875" style="7" customWidth="1"/>
    <col min="7439" max="7439" width="6.453125" style="7" customWidth="1"/>
    <col min="7440" max="7440" width="2.54296875" style="7" customWidth="1"/>
    <col min="7441" max="7441" width="6.54296875" style="7" customWidth="1"/>
    <col min="7442" max="7442" width="6.453125" style="7" customWidth="1"/>
    <col min="7443" max="7443" width="2.54296875" style="7" customWidth="1"/>
    <col min="7444" max="7444" width="3.54296875" style="7" customWidth="1"/>
    <col min="7445" max="7680" width="9.1796875" style="7"/>
    <col min="7681" max="7681" width="34.453125" style="7" customWidth="1"/>
    <col min="7682" max="7683" width="8.453125" style="7" customWidth="1"/>
    <col min="7684" max="7684" width="2.54296875" style="7" customWidth="1"/>
    <col min="7685" max="7685" width="5.54296875" style="7" customWidth="1"/>
    <col min="7686" max="7686" width="7.453125" style="7" customWidth="1"/>
    <col min="7687" max="7687" width="2.54296875" style="7" customWidth="1"/>
    <col min="7688" max="7688" width="5.54296875" style="7" customWidth="1"/>
    <col min="7689" max="7689" width="6.453125" style="7" customWidth="1"/>
    <col min="7690" max="7690" width="2.54296875" style="7" customWidth="1"/>
    <col min="7691" max="7691" width="5.54296875" style="7" customWidth="1"/>
    <col min="7692" max="7692" width="6.54296875" style="7" customWidth="1"/>
    <col min="7693" max="7693" width="2.54296875" style="7" customWidth="1"/>
    <col min="7694" max="7694" width="5.54296875" style="7" customWidth="1"/>
    <col min="7695" max="7695" width="6.453125" style="7" customWidth="1"/>
    <col min="7696" max="7696" width="2.54296875" style="7" customWidth="1"/>
    <col min="7697" max="7697" width="6.54296875" style="7" customWidth="1"/>
    <col min="7698" max="7698" width="6.453125" style="7" customWidth="1"/>
    <col min="7699" max="7699" width="2.54296875" style="7" customWidth="1"/>
    <col min="7700" max="7700" width="3.54296875" style="7" customWidth="1"/>
    <col min="7701" max="7936" width="9.1796875" style="7"/>
    <col min="7937" max="7937" width="34.453125" style="7" customWidth="1"/>
    <col min="7938" max="7939" width="8.453125" style="7" customWidth="1"/>
    <col min="7940" max="7940" width="2.54296875" style="7" customWidth="1"/>
    <col min="7941" max="7941" width="5.54296875" style="7" customWidth="1"/>
    <col min="7942" max="7942" width="7.453125" style="7" customWidth="1"/>
    <col min="7943" max="7943" width="2.54296875" style="7" customWidth="1"/>
    <col min="7944" max="7944" width="5.54296875" style="7" customWidth="1"/>
    <col min="7945" max="7945" width="6.453125" style="7" customWidth="1"/>
    <col min="7946" max="7946" width="2.54296875" style="7" customWidth="1"/>
    <col min="7947" max="7947" width="5.54296875" style="7" customWidth="1"/>
    <col min="7948" max="7948" width="6.54296875" style="7" customWidth="1"/>
    <col min="7949" max="7949" width="2.54296875" style="7" customWidth="1"/>
    <col min="7950" max="7950" width="5.54296875" style="7" customWidth="1"/>
    <col min="7951" max="7951" width="6.453125" style="7" customWidth="1"/>
    <col min="7952" max="7952" width="2.54296875" style="7" customWidth="1"/>
    <col min="7953" max="7953" width="6.54296875" style="7" customWidth="1"/>
    <col min="7954" max="7954" width="6.453125" style="7" customWidth="1"/>
    <col min="7955" max="7955" width="2.54296875" style="7" customWidth="1"/>
    <col min="7956" max="7956" width="3.54296875" style="7" customWidth="1"/>
    <col min="7957" max="8192" width="9.1796875" style="7"/>
    <col min="8193" max="8193" width="34.453125" style="7" customWidth="1"/>
    <col min="8194" max="8195" width="8.453125" style="7" customWidth="1"/>
    <col min="8196" max="8196" width="2.54296875" style="7" customWidth="1"/>
    <col min="8197" max="8197" width="5.54296875" style="7" customWidth="1"/>
    <col min="8198" max="8198" width="7.453125" style="7" customWidth="1"/>
    <col min="8199" max="8199" width="2.54296875" style="7" customWidth="1"/>
    <col min="8200" max="8200" width="5.54296875" style="7" customWidth="1"/>
    <col min="8201" max="8201" width="6.453125" style="7" customWidth="1"/>
    <col min="8202" max="8202" width="2.54296875" style="7" customWidth="1"/>
    <col min="8203" max="8203" width="5.54296875" style="7" customWidth="1"/>
    <col min="8204" max="8204" width="6.54296875" style="7" customWidth="1"/>
    <col min="8205" max="8205" width="2.54296875" style="7" customWidth="1"/>
    <col min="8206" max="8206" width="5.54296875" style="7" customWidth="1"/>
    <col min="8207" max="8207" width="6.453125" style="7" customWidth="1"/>
    <col min="8208" max="8208" width="2.54296875" style="7" customWidth="1"/>
    <col min="8209" max="8209" width="6.54296875" style="7" customWidth="1"/>
    <col min="8210" max="8210" width="6.453125" style="7" customWidth="1"/>
    <col min="8211" max="8211" width="2.54296875" style="7" customWidth="1"/>
    <col min="8212" max="8212" width="3.54296875" style="7" customWidth="1"/>
    <col min="8213" max="8448" width="9.1796875" style="7"/>
    <col min="8449" max="8449" width="34.453125" style="7" customWidth="1"/>
    <col min="8450" max="8451" width="8.453125" style="7" customWidth="1"/>
    <col min="8452" max="8452" width="2.54296875" style="7" customWidth="1"/>
    <col min="8453" max="8453" width="5.54296875" style="7" customWidth="1"/>
    <col min="8454" max="8454" width="7.453125" style="7" customWidth="1"/>
    <col min="8455" max="8455" width="2.54296875" style="7" customWidth="1"/>
    <col min="8456" max="8456" width="5.54296875" style="7" customWidth="1"/>
    <col min="8457" max="8457" width="6.453125" style="7" customWidth="1"/>
    <col min="8458" max="8458" width="2.54296875" style="7" customWidth="1"/>
    <col min="8459" max="8459" width="5.54296875" style="7" customWidth="1"/>
    <col min="8460" max="8460" width="6.54296875" style="7" customWidth="1"/>
    <col min="8461" max="8461" width="2.54296875" style="7" customWidth="1"/>
    <col min="8462" max="8462" width="5.54296875" style="7" customWidth="1"/>
    <col min="8463" max="8463" width="6.453125" style="7" customWidth="1"/>
    <col min="8464" max="8464" width="2.54296875" style="7" customWidth="1"/>
    <col min="8465" max="8465" width="6.54296875" style="7" customWidth="1"/>
    <col min="8466" max="8466" width="6.453125" style="7" customWidth="1"/>
    <col min="8467" max="8467" width="2.54296875" style="7" customWidth="1"/>
    <col min="8468" max="8468" width="3.54296875" style="7" customWidth="1"/>
    <col min="8469" max="8704" width="9.1796875" style="7"/>
    <col min="8705" max="8705" width="34.453125" style="7" customWidth="1"/>
    <col min="8706" max="8707" width="8.453125" style="7" customWidth="1"/>
    <col min="8708" max="8708" width="2.54296875" style="7" customWidth="1"/>
    <col min="8709" max="8709" width="5.54296875" style="7" customWidth="1"/>
    <col min="8710" max="8710" width="7.453125" style="7" customWidth="1"/>
    <col min="8711" max="8711" width="2.54296875" style="7" customWidth="1"/>
    <col min="8712" max="8712" width="5.54296875" style="7" customWidth="1"/>
    <col min="8713" max="8713" width="6.453125" style="7" customWidth="1"/>
    <col min="8714" max="8714" width="2.54296875" style="7" customWidth="1"/>
    <col min="8715" max="8715" width="5.54296875" style="7" customWidth="1"/>
    <col min="8716" max="8716" width="6.54296875" style="7" customWidth="1"/>
    <col min="8717" max="8717" width="2.54296875" style="7" customWidth="1"/>
    <col min="8718" max="8718" width="5.54296875" style="7" customWidth="1"/>
    <col min="8719" max="8719" width="6.453125" style="7" customWidth="1"/>
    <col min="8720" max="8720" width="2.54296875" style="7" customWidth="1"/>
    <col min="8721" max="8721" width="6.54296875" style="7" customWidth="1"/>
    <col min="8722" max="8722" width="6.453125" style="7" customWidth="1"/>
    <col min="8723" max="8723" width="2.54296875" style="7" customWidth="1"/>
    <col min="8724" max="8724" width="3.54296875" style="7" customWidth="1"/>
    <col min="8725" max="8960" width="9.1796875" style="7"/>
    <col min="8961" max="8961" width="34.453125" style="7" customWidth="1"/>
    <col min="8962" max="8963" width="8.453125" style="7" customWidth="1"/>
    <col min="8964" max="8964" width="2.54296875" style="7" customWidth="1"/>
    <col min="8965" max="8965" width="5.54296875" style="7" customWidth="1"/>
    <col min="8966" max="8966" width="7.453125" style="7" customWidth="1"/>
    <col min="8967" max="8967" width="2.54296875" style="7" customWidth="1"/>
    <col min="8968" max="8968" width="5.54296875" style="7" customWidth="1"/>
    <col min="8969" max="8969" width="6.453125" style="7" customWidth="1"/>
    <col min="8970" max="8970" width="2.54296875" style="7" customWidth="1"/>
    <col min="8971" max="8971" width="5.54296875" style="7" customWidth="1"/>
    <col min="8972" max="8972" width="6.54296875" style="7" customWidth="1"/>
    <col min="8973" max="8973" width="2.54296875" style="7" customWidth="1"/>
    <col min="8974" max="8974" width="5.54296875" style="7" customWidth="1"/>
    <col min="8975" max="8975" width="6.453125" style="7" customWidth="1"/>
    <col min="8976" max="8976" width="2.54296875" style="7" customWidth="1"/>
    <col min="8977" max="8977" width="6.54296875" style="7" customWidth="1"/>
    <col min="8978" max="8978" width="6.453125" style="7" customWidth="1"/>
    <col min="8979" max="8979" width="2.54296875" style="7" customWidth="1"/>
    <col min="8980" max="8980" width="3.54296875" style="7" customWidth="1"/>
    <col min="8981" max="9216" width="9.1796875" style="7"/>
    <col min="9217" max="9217" width="34.453125" style="7" customWidth="1"/>
    <col min="9218" max="9219" width="8.453125" style="7" customWidth="1"/>
    <col min="9220" max="9220" width="2.54296875" style="7" customWidth="1"/>
    <col min="9221" max="9221" width="5.54296875" style="7" customWidth="1"/>
    <col min="9222" max="9222" width="7.453125" style="7" customWidth="1"/>
    <col min="9223" max="9223" width="2.54296875" style="7" customWidth="1"/>
    <col min="9224" max="9224" width="5.54296875" style="7" customWidth="1"/>
    <col min="9225" max="9225" width="6.453125" style="7" customWidth="1"/>
    <col min="9226" max="9226" width="2.54296875" style="7" customWidth="1"/>
    <col min="9227" max="9227" width="5.54296875" style="7" customWidth="1"/>
    <col min="9228" max="9228" width="6.54296875" style="7" customWidth="1"/>
    <col min="9229" max="9229" width="2.54296875" style="7" customWidth="1"/>
    <col min="9230" max="9230" width="5.54296875" style="7" customWidth="1"/>
    <col min="9231" max="9231" width="6.453125" style="7" customWidth="1"/>
    <col min="9232" max="9232" width="2.54296875" style="7" customWidth="1"/>
    <col min="9233" max="9233" width="6.54296875" style="7" customWidth="1"/>
    <col min="9234" max="9234" width="6.453125" style="7" customWidth="1"/>
    <col min="9235" max="9235" width="2.54296875" style="7" customWidth="1"/>
    <col min="9236" max="9236" width="3.54296875" style="7" customWidth="1"/>
    <col min="9237" max="9472" width="9.1796875" style="7"/>
    <col min="9473" max="9473" width="34.453125" style="7" customWidth="1"/>
    <col min="9474" max="9475" width="8.453125" style="7" customWidth="1"/>
    <col min="9476" max="9476" width="2.54296875" style="7" customWidth="1"/>
    <col min="9477" max="9477" width="5.54296875" style="7" customWidth="1"/>
    <col min="9478" max="9478" width="7.453125" style="7" customWidth="1"/>
    <col min="9479" max="9479" width="2.54296875" style="7" customWidth="1"/>
    <col min="9480" max="9480" width="5.54296875" style="7" customWidth="1"/>
    <col min="9481" max="9481" width="6.453125" style="7" customWidth="1"/>
    <col min="9482" max="9482" width="2.54296875" style="7" customWidth="1"/>
    <col min="9483" max="9483" width="5.54296875" style="7" customWidth="1"/>
    <col min="9484" max="9484" width="6.54296875" style="7" customWidth="1"/>
    <col min="9485" max="9485" width="2.54296875" style="7" customWidth="1"/>
    <col min="9486" max="9486" width="5.54296875" style="7" customWidth="1"/>
    <col min="9487" max="9487" width="6.453125" style="7" customWidth="1"/>
    <col min="9488" max="9488" width="2.54296875" style="7" customWidth="1"/>
    <col min="9489" max="9489" width="6.54296875" style="7" customWidth="1"/>
    <col min="9490" max="9490" width="6.453125" style="7" customWidth="1"/>
    <col min="9491" max="9491" width="2.54296875" style="7" customWidth="1"/>
    <col min="9492" max="9492" width="3.54296875" style="7" customWidth="1"/>
    <col min="9493" max="9728" width="9.1796875" style="7"/>
    <col min="9729" max="9729" width="34.453125" style="7" customWidth="1"/>
    <col min="9730" max="9731" width="8.453125" style="7" customWidth="1"/>
    <col min="9732" max="9732" width="2.54296875" style="7" customWidth="1"/>
    <col min="9733" max="9733" width="5.54296875" style="7" customWidth="1"/>
    <col min="9734" max="9734" width="7.453125" style="7" customWidth="1"/>
    <col min="9735" max="9735" width="2.54296875" style="7" customWidth="1"/>
    <col min="9736" max="9736" width="5.54296875" style="7" customWidth="1"/>
    <col min="9737" max="9737" width="6.453125" style="7" customWidth="1"/>
    <col min="9738" max="9738" width="2.54296875" style="7" customWidth="1"/>
    <col min="9739" max="9739" width="5.54296875" style="7" customWidth="1"/>
    <col min="9740" max="9740" width="6.54296875" style="7" customWidth="1"/>
    <col min="9741" max="9741" width="2.54296875" style="7" customWidth="1"/>
    <col min="9742" max="9742" width="5.54296875" style="7" customWidth="1"/>
    <col min="9743" max="9743" width="6.453125" style="7" customWidth="1"/>
    <col min="9744" max="9744" width="2.54296875" style="7" customWidth="1"/>
    <col min="9745" max="9745" width="6.54296875" style="7" customWidth="1"/>
    <col min="9746" max="9746" width="6.453125" style="7" customWidth="1"/>
    <col min="9747" max="9747" width="2.54296875" style="7" customWidth="1"/>
    <col min="9748" max="9748" width="3.54296875" style="7" customWidth="1"/>
    <col min="9749" max="9984" width="9.1796875" style="7"/>
    <col min="9985" max="9985" width="34.453125" style="7" customWidth="1"/>
    <col min="9986" max="9987" width="8.453125" style="7" customWidth="1"/>
    <col min="9988" max="9988" width="2.54296875" style="7" customWidth="1"/>
    <col min="9989" max="9989" width="5.54296875" style="7" customWidth="1"/>
    <col min="9990" max="9990" width="7.453125" style="7" customWidth="1"/>
    <col min="9991" max="9991" width="2.54296875" style="7" customWidth="1"/>
    <col min="9992" max="9992" width="5.54296875" style="7" customWidth="1"/>
    <col min="9993" max="9993" width="6.453125" style="7" customWidth="1"/>
    <col min="9994" max="9994" width="2.54296875" style="7" customWidth="1"/>
    <col min="9995" max="9995" width="5.54296875" style="7" customWidth="1"/>
    <col min="9996" max="9996" width="6.54296875" style="7" customWidth="1"/>
    <col min="9997" max="9997" width="2.54296875" style="7" customWidth="1"/>
    <col min="9998" max="9998" width="5.54296875" style="7" customWidth="1"/>
    <col min="9999" max="9999" width="6.453125" style="7" customWidth="1"/>
    <col min="10000" max="10000" width="2.54296875" style="7" customWidth="1"/>
    <col min="10001" max="10001" width="6.54296875" style="7" customWidth="1"/>
    <col min="10002" max="10002" width="6.453125" style="7" customWidth="1"/>
    <col min="10003" max="10003" width="2.54296875" style="7" customWidth="1"/>
    <col min="10004" max="10004" width="3.54296875" style="7" customWidth="1"/>
    <col min="10005" max="10240" width="9.1796875" style="7"/>
    <col min="10241" max="10241" width="34.453125" style="7" customWidth="1"/>
    <col min="10242" max="10243" width="8.453125" style="7" customWidth="1"/>
    <col min="10244" max="10244" width="2.54296875" style="7" customWidth="1"/>
    <col min="10245" max="10245" width="5.54296875" style="7" customWidth="1"/>
    <col min="10246" max="10246" width="7.453125" style="7" customWidth="1"/>
    <col min="10247" max="10247" width="2.54296875" style="7" customWidth="1"/>
    <col min="10248" max="10248" width="5.54296875" style="7" customWidth="1"/>
    <col min="10249" max="10249" width="6.453125" style="7" customWidth="1"/>
    <col min="10250" max="10250" width="2.54296875" style="7" customWidth="1"/>
    <col min="10251" max="10251" width="5.54296875" style="7" customWidth="1"/>
    <col min="10252" max="10252" width="6.54296875" style="7" customWidth="1"/>
    <col min="10253" max="10253" width="2.54296875" style="7" customWidth="1"/>
    <col min="10254" max="10254" width="5.54296875" style="7" customWidth="1"/>
    <col min="10255" max="10255" width="6.453125" style="7" customWidth="1"/>
    <col min="10256" max="10256" width="2.54296875" style="7" customWidth="1"/>
    <col min="10257" max="10257" width="6.54296875" style="7" customWidth="1"/>
    <col min="10258" max="10258" width="6.453125" style="7" customWidth="1"/>
    <col min="10259" max="10259" width="2.54296875" style="7" customWidth="1"/>
    <col min="10260" max="10260" width="3.54296875" style="7" customWidth="1"/>
    <col min="10261" max="10496" width="9.1796875" style="7"/>
    <col min="10497" max="10497" width="34.453125" style="7" customWidth="1"/>
    <col min="10498" max="10499" width="8.453125" style="7" customWidth="1"/>
    <col min="10500" max="10500" width="2.54296875" style="7" customWidth="1"/>
    <col min="10501" max="10501" width="5.54296875" style="7" customWidth="1"/>
    <col min="10502" max="10502" width="7.453125" style="7" customWidth="1"/>
    <col min="10503" max="10503" width="2.54296875" style="7" customWidth="1"/>
    <col min="10504" max="10504" width="5.54296875" style="7" customWidth="1"/>
    <col min="10505" max="10505" width="6.453125" style="7" customWidth="1"/>
    <col min="10506" max="10506" width="2.54296875" style="7" customWidth="1"/>
    <col min="10507" max="10507" width="5.54296875" style="7" customWidth="1"/>
    <col min="10508" max="10508" width="6.54296875" style="7" customWidth="1"/>
    <col min="10509" max="10509" width="2.54296875" style="7" customWidth="1"/>
    <col min="10510" max="10510" width="5.54296875" style="7" customWidth="1"/>
    <col min="10511" max="10511" width="6.453125" style="7" customWidth="1"/>
    <col min="10512" max="10512" width="2.54296875" style="7" customWidth="1"/>
    <col min="10513" max="10513" width="6.54296875" style="7" customWidth="1"/>
    <col min="10514" max="10514" width="6.453125" style="7" customWidth="1"/>
    <col min="10515" max="10515" width="2.54296875" style="7" customWidth="1"/>
    <col min="10516" max="10516" width="3.54296875" style="7" customWidth="1"/>
    <col min="10517" max="10752" width="9.1796875" style="7"/>
    <col min="10753" max="10753" width="34.453125" style="7" customWidth="1"/>
    <col min="10754" max="10755" width="8.453125" style="7" customWidth="1"/>
    <col min="10756" max="10756" width="2.54296875" style="7" customWidth="1"/>
    <col min="10757" max="10757" width="5.54296875" style="7" customWidth="1"/>
    <col min="10758" max="10758" width="7.453125" style="7" customWidth="1"/>
    <col min="10759" max="10759" width="2.54296875" style="7" customWidth="1"/>
    <col min="10760" max="10760" width="5.54296875" style="7" customWidth="1"/>
    <col min="10761" max="10761" width="6.453125" style="7" customWidth="1"/>
    <col min="10762" max="10762" width="2.54296875" style="7" customWidth="1"/>
    <col min="10763" max="10763" width="5.54296875" style="7" customWidth="1"/>
    <col min="10764" max="10764" width="6.54296875" style="7" customWidth="1"/>
    <col min="10765" max="10765" width="2.54296875" style="7" customWidth="1"/>
    <col min="10766" max="10766" width="5.54296875" style="7" customWidth="1"/>
    <col min="10767" max="10767" width="6.453125" style="7" customWidth="1"/>
    <col min="10768" max="10768" width="2.54296875" style="7" customWidth="1"/>
    <col min="10769" max="10769" width="6.54296875" style="7" customWidth="1"/>
    <col min="10770" max="10770" width="6.453125" style="7" customWidth="1"/>
    <col min="10771" max="10771" width="2.54296875" style="7" customWidth="1"/>
    <col min="10772" max="10772" width="3.54296875" style="7" customWidth="1"/>
    <col min="10773" max="11008" width="9.1796875" style="7"/>
    <col min="11009" max="11009" width="34.453125" style="7" customWidth="1"/>
    <col min="11010" max="11011" width="8.453125" style="7" customWidth="1"/>
    <col min="11012" max="11012" width="2.54296875" style="7" customWidth="1"/>
    <col min="11013" max="11013" width="5.54296875" style="7" customWidth="1"/>
    <col min="11014" max="11014" width="7.453125" style="7" customWidth="1"/>
    <col min="11015" max="11015" width="2.54296875" style="7" customWidth="1"/>
    <col min="11016" max="11016" width="5.54296875" style="7" customWidth="1"/>
    <col min="11017" max="11017" width="6.453125" style="7" customWidth="1"/>
    <col min="11018" max="11018" width="2.54296875" style="7" customWidth="1"/>
    <col min="11019" max="11019" width="5.54296875" style="7" customWidth="1"/>
    <col min="11020" max="11020" width="6.54296875" style="7" customWidth="1"/>
    <col min="11021" max="11021" width="2.54296875" style="7" customWidth="1"/>
    <col min="11022" max="11022" width="5.54296875" style="7" customWidth="1"/>
    <col min="11023" max="11023" width="6.453125" style="7" customWidth="1"/>
    <col min="11024" max="11024" width="2.54296875" style="7" customWidth="1"/>
    <col min="11025" max="11025" width="6.54296875" style="7" customWidth="1"/>
    <col min="11026" max="11026" width="6.453125" style="7" customWidth="1"/>
    <col min="11027" max="11027" width="2.54296875" style="7" customWidth="1"/>
    <col min="11028" max="11028" width="3.54296875" style="7" customWidth="1"/>
    <col min="11029" max="11264" width="9.1796875" style="7"/>
    <col min="11265" max="11265" width="34.453125" style="7" customWidth="1"/>
    <col min="11266" max="11267" width="8.453125" style="7" customWidth="1"/>
    <col min="11268" max="11268" width="2.54296875" style="7" customWidth="1"/>
    <col min="11269" max="11269" width="5.54296875" style="7" customWidth="1"/>
    <col min="11270" max="11270" width="7.453125" style="7" customWidth="1"/>
    <col min="11271" max="11271" width="2.54296875" style="7" customWidth="1"/>
    <col min="11272" max="11272" width="5.54296875" style="7" customWidth="1"/>
    <col min="11273" max="11273" width="6.453125" style="7" customWidth="1"/>
    <col min="11274" max="11274" width="2.54296875" style="7" customWidth="1"/>
    <col min="11275" max="11275" width="5.54296875" style="7" customWidth="1"/>
    <col min="11276" max="11276" width="6.54296875" style="7" customWidth="1"/>
    <col min="11277" max="11277" width="2.54296875" style="7" customWidth="1"/>
    <col min="11278" max="11278" width="5.54296875" style="7" customWidth="1"/>
    <col min="11279" max="11279" width="6.453125" style="7" customWidth="1"/>
    <col min="11280" max="11280" width="2.54296875" style="7" customWidth="1"/>
    <col min="11281" max="11281" width="6.54296875" style="7" customWidth="1"/>
    <col min="11282" max="11282" width="6.453125" style="7" customWidth="1"/>
    <col min="11283" max="11283" width="2.54296875" style="7" customWidth="1"/>
    <col min="11284" max="11284" width="3.54296875" style="7" customWidth="1"/>
    <col min="11285" max="11520" width="9.1796875" style="7"/>
    <col min="11521" max="11521" width="34.453125" style="7" customWidth="1"/>
    <col min="11522" max="11523" width="8.453125" style="7" customWidth="1"/>
    <col min="11524" max="11524" width="2.54296875" style="7" customWidth="1"/>
    <col min="11525" max="11525" width="5.54296875" style="7" customWidth="1"/>
    <col min="11526" max="11526" width="7.453125" style="7" customWidth="1"/>
    <col min="11527" max="11527" width="2.54296875" style="7" customWidth="1"/>
    <col min="11528" max="11528" width="5.54296875" style="7" customWidth="1"/>
    <col min="11529" max="11529" width="6.453125" style="7" customWidth="1"/>
    <col min="11530" max="11530" width="2.54296875" style="7" customWidth="1"/>
    <col min="11531" max="11531" width="5.54296875" style="7" customWidth="1"/>
    <col min="11532" max="11532" width="6.54296875" style="7" customWidth="1"/>
    <col min="11533" max="11533" width="2.54296875" style="7" customWidth="1"/>
    <col min="11534" max="11534" width="5.54296875" style="7" customWidth="1"/>
    <col min="11535" max="11535" width="6.453125" style="7" customWidth="1"/>
    <col min="11536" max="11536" width="2.54296875" style="7" customWidth="1"/>
    <col min="11537" max="11537" width="6.54296875" style="7" customWidth="1"/>
    <col min="11538" max="11538" width="6.453125" style="7" customWidth="1"/>
    <col min="11539" max="11539" width="2.54296875" style="7" customWidth="1"/>
    <col min="11540" max="11540" width="3.54296875" style="7" customWidth="1"/>
    <col min="11541" max="11776" width="9.1796875" style="7"/>
    <col min="11777" max="11777" width="34.453125" style="7" customWidth="1"/>
    <col min="11778" max="11779" width="8.453125" style="7" customWidth="1"/>
    <col min="11780" max="11780" width="2.54296875" style="7" customWidth="1"/>
    <col min="11781" max="11781" width="5.54296875" style="7" customWidth="1"/>
    <col min="11782" max="11782" width="7.453125" style="7" customWidth="1"/>
    <col min="11783" max="11783" width="2.54296875" style="7" customWidth="1"/>
    <col min="11784" max="11784" width="5.54296875" style="7" customWidth="1"/>
    <col min="11785" max="11785" width="6.453125" style="7" customWidth="1"/>
    <col min="11786" max="11786" width="2.54296875" style="7" customWidth="1"/>
    <col min="11787" max="11787" width="5.54296875" style="7" customWidth="1"/>
    <col min="11788" max="11788" width="6.54296875" style="7" customWidth="1"/>
    <col min="11789" max="11789" width="2.54296875" style="7" customWidth="1"/>
    <col min="11790" max="11790" width="5.54296875" style="7" customWidth="1"/>
    <col min="11791" max="11791" width="6.453125" style="7" customWidth="1"/>
    <col min="11792" max="11792" width="2.54296875" style="7" customWidth="1"/>
    <col min="11793" max="11793" width="6.54296875" style="7" customWidth="1"/>
    <col min="11794" max="11794" width="6.453125" style="7" customWidth="1"/>
    <col min="11795" max="11795" width="2.54296875" style="7" customWidth="1"/>
    <col min="11796" max="11796" width="3.54296875" style="7" customWidth="1"/>
    <col min="11797" max="12032" width="9.1796875" style="7"/>
    <col min="12033" max="12033" width="34.453125" style="7" customWidth="1"/>
    <col min="12034" max="12035" width="8.453125" style="7" customWidth="1"/>
    <col min="12036" max="12036" width="2.54296875" style="7" customWidth="1"/>
    <col min="12037" max="12037" width="5.54296875" style="7" customWidth="1"/>
    <col min="12038" max="12038" width="7.453125" style="7" customWidth="1"/>
    <col min="12039" max="12039" width="2.54296875" style="7" customWidth="1"/>
    <col min="12040" max="12040" width="5.54296875" style="7" customWidth="1"/>
    <col min="12041" max="12041" width="6.453125" style="7" customWidth="1"/>
    <col min="12042" max="12042" width="2.54296875" style="7" customWidth="1"/>
    <col min="12043" max="12043" width="5.54296875" style="7" customWidth="1"/>
    <col min="12044" max="12044" width="6.54296875" style="7" customWidth="1"/>
    <col min="12045" max="12045" width="2.54296875" style="7" customWidth="1"/>
    <col min="12046" max="12046" width="5.54296875" style="7" customWidth="1"/>
    <col min="12047" max="12047" width="6.453125" style="7" customWidth="1"/>
    <col min="12048" max="12048" width="2.54296875" style="7" customWidth="1"/>
    <col min="12049" max="12049" width="6.54296875" style="7" customWidth="1"/>
    <col min="12050" max="12050" width="6.453125" style="7" customWidth="1"/>
    <col min="12051" max="12051" width="2.54296875" style="7" customWidth="1"/>
    <col min="12052" max="12052" width="3.54296875" style="7" customWidth="1"/>
    <col min="12053" max="12288" width="9.1796875" style="7"/>
    <col min="12289" max="12289" width="34.453125" style="7" customWidth="1"/>
    <col min="12290" max="12291" width="8.453125" style="7" customWidth="1"/>
    <col min="12292" max="12292" width="2.54296875" style="7" customWidth="1"/>
    <col min="12293" max="12293" width="5.54296875" style="7" customWidth="1"/>
    <col min="12294" max="12294" width="7.453125" style="7" customWidth="1"/>
    <col min="12295" max="12295" width="2.54296875" style="7" customWidth="1"/>
    <col min="12296" max="12296" width="5.54296875" style="7" customWidth="1"/>
    <col min="12297" max="12297" width="6.453125" style="7" customWidth="1"/>
    <col min="12298" max="12298" width="2.54296875" style="7" customWidth="1"/>
    <col min="12299" max="12299" width="5.54296875" style="7" customWidth="1"/>
    <col min="12300" max="12300" width="6.54296875" style="7" customWidth="1"/>
    <col min="12301" max="12301" width="2.54296875" style="7" customWidth="1"/>
    <col min="12302" max="12302" width="5.54296875" style="7" customWidth="1"/>
    <col min="12303" max="12303" width="6.453125" style="7" customWidth="1"/>
    <col min="12304" max="12304" width="2.54296875" style="7" customWidth="1"/>
    <col min="12305" max="12305" width="6.54296875" style="7" customWidth="1"/>
    <col min="12306" max="12306" width="6.453125" style="7" customWidth="1"/>
    <col min="12307" max="12307" width="2.54296875" style="7" customWidth="1"/>
    <col min="12308" max="12308" width="3.54296875" style="7" customWidth="1"/>
    <col min="12309" max="12544" width="9.1796875" style="7"/>
    <col min="12545" max="12545" width="34.453125" style="7" customWidth="1"/>
    <col min="12546" max="12547" width="8.453125" style="7" customWidth="1"/>
    <col min="12548" max="12548" width="2.54296875" style="7" customWidth="1"/>
    <col min="12549" max="12549" width="5.54296875" style="7" customWidth="1"/>
    <col min="12550" max="12550" width="7.453125" style="7" customWidth="1"/>
    <col min="12551" max="12551" width="2.54296875" style="7" customWidth="1"/>
    <col min="12552" max="12552" width="5.54296875" style="7" customWidth="1"/>
    <col min="12553" max="12553" width="6.453125" style="7" customWidth="1"/>
    <col min="12554" max="12554" width="2.54296875" style="7" customWidth="1"/>
    <col min="12555" max="12555" width="5.54296875" style="7" customWidth="1"/>
    <col min="12556" max="12556" width="6.54296875" style="7" customWidth="1"/>
    <col min="12557" max="12557" width="2.54296875" style="7" customWidth="1"/>
    <col min="12558" max="12558" width="5.54296875" style="7" customWidth="1"/>
    <col min="12559" max="12559" width="6.453125" style="7" customWidth="1"/>
    <col min="12560" max="12560" width="2.54296875" style="7" customWidth="1"/>
    <col min="12561" max="12561" width="6.54296875" style="7" customWidth="1"/>
    <col min="12562" max="12562" width="6.453125" style="7" customWidth="1"/>
    <col min="12563" max="12563" width="2.54296875" style="7" customWidth="1"/>
    <col min="12564" max="12564" width="3.54296875" style="7" customWidth="1"/>
    <col min="12565" max="12800" width="9.1796875" style="7"/>
    <col min="12801" max="12801" width="34.453125" style="7" customWidth="1"/>
    <col min="12802" max="12803" width="8.453125" style="7" customWidth="1"/>
    <col min="12804" max="12804" width="2.54296875" style="7" customWidth="1"/>
    <col min="12805" max="12805" width="5.54296875" style="7" customWidth="1"/>
    <col min="12806" max="12806" width="7.453125" style="7" customWidth="1"/>
    <col min="12807" max="12807" width="2.54296875" style="7" customWidth="1"/>
    <col min="12808" max="12808" width="5.54296875" style="7" customWidth="1"/>
    <col min="12809" max="12809" width="6.453125" style="7" customWidth="1"/>
    <col min="12810" max="12810" width="2.54296875" style="7" customWidth="1"/>
    <col min="12811" max="12811" width="5.54296875" style="7" customWidth="1"/>
    <col min="12812" max="12812" width="6.54296875" style="7" customWidth="1"/>
    <col min="12813" max="12813" width="2.54296875" style="7" customWidth="1"/>
    <col min="12814" max="12814" width="5.54296875" style="7" customWidth="1"/>
    <col min="12815" max="12815" width="6.453125" style="7" customWidth="1"/>
    <col min="12816" max="12816" width="2.54296875" style="7" customWidth="1"/>
    <col min="12817" max="12817" width="6.54296875" style="7" customWidth="1"/>
    <col min="12818" max="12818" width="6.453125" style="7" customWidth="1"/>
    <col min="12819" max="12819" width="2.54296875" style="7" customWidth="1"/>
    <col min="12820" max="12820" width="3.54296875" style="7" customWidth="1"/>
    <col min="12821" max="13056" width="9.1796875" style="7"/>
    <col min="13057" max="13057" width="34.453125" style="7" customWidth="1"/>
    <col min="13058" max="13059" width="8.453125" style="7" customWidth="1"/>
    <col min="13060" max="13060" width="2.54296875" style="7" customWidth="1"/>
    <col min="13061" max="13061" width="5.54296875" style="7" customWidth="1"/>
    <col min="13062" max="13062" width="7.453125" style="7" customWidth="1"/>
    <col min="13063" max="13063" width="2.54296875" style="7" customWidth="1"/>
    <col min="13064" max="13064" width="5.54296875" style="7" customWidth="1"/>
    <col min="13065" max="13065" width="6.453125" style="7" customWidth="1"/>
    <col min="13066" max="13066" width="2.54296875" style="7" customWidth="1"/>
    <col min="13067" max="13067" width="5.54296875" style="7" customWidth="1"/>
    <col min="13068" max="13068" width="6.54296875" style="7" customWidth="1"/>
    <col min="13069" max="13069" width="2.54296875" style="7" customWidth="1"/>
    <col min="13070" max="13070" width="5.54296875" style="7" customWidth="1"/>
    <col min="13071" max="13071" width="6.453125" style="7" customWidth="1"/>
    <col min="13072" max="13072" width="2.54296875" style="7" customWidth="1"/>
    <col min="13073" max="13073" width="6.54296875" style="7" customWidth="1"/>
    <col min="13074" max="13074" width="6.453125" style="7" customWidth="1"/>
    <col min="13075" max="13075" width="2.54296875" style="7" customWidth="1"/>
    <col min="13076" max="13076" width="3.54296875" style="7" customWidth="1"/>
    <col min="13077" max="13312" width="9.1796875" style="7"/>
    <col min="13313" max="13313" width="34.453125" style="7" customWidth="1"/>
    <col min="13314" max="13315" width="8.453125" style="7" customWidth="1"/>
    <col min="13316" max="13316" width="2.54296875" style="7" customWidth="1"/>
    <col min="13317" max="13317" width="5.54296875" style="7" customWidth="1"/>
    <col min="13318" max="13318" width="7.453125" style="7" customWidth="1"/>
    <col min="13319" max="13319" width="2.54296875" style="7" customWidth="1"/>
    <col min="13320" max="13320" width="5.54296875" style="7" customWidth="1"/>
    <col min="13321" max="13321" width="6.453125" style="7" customWidth="1"/>
    <col min="13322" max="13322" width="2.54296875" style="7" customWidth="1"/>
    <col min="13323" max="13323" width="5.54296875" style="7" customWidth="1"/>
    <col min="13324" max="13324" width="6.54296875" style="7" customWidth="1"/>
    <col min="13325" max="13325" width="2.54296875" style="7" customWidth="1"/>
    <col min="13326" max="13326" width="5.54296875" style="7" customWidth="1"/>
    <col min="13327" max="13327" width="6.453125" style="7" customWidth="1"/>
    <col min="13328" max="13328" width="2.54296875" style="7" customWidth="1"/>
    <col min="13329" max="13329" width="6.54296875" style="7" customWidth="1"/>
    <col min="13330" max="13330" width="6.453125" style="7" customWidth="1"/>
    <col min="13331" max="13331" width="2.54296875" style="7" customWidth="1"/>
    <col min="13332" max="13332" width="3.54296875" style="7" customWidth="1"/>
    <col min="13333" max="13568" width="9.1796875" style="7"/>
    <col min="13569" max="13569" width="34.453125" style="7" customWidth="1"/>
    <col min="13570" max="13571" width="8.453125" style="7" customWidth="1"/>
    <col min="13572" max="13572" width="2.54296875" style="7" customWidth="1"/>
    <col min="13573" max="13573" width="5.54296875" style="7" customWidth="1"/>
    <col min="13574" max="13574" width="7.453125" style="7" customWidth="1"/>
    <col min="13575" max="13575" width="2.54296875" style="7" customWidth="1"/>
    <col min="13576" max="13576" width="5.54296875" style="7" customWidth="1"/>
    <col min="13577" max="13577" width="6.453125" style="7" customWidth="1"/>
    <col min="13578" max="13578" width="2.54296875" style="7" customWidth="1"/>
    <col min="13579" max="13579" width="5.54296875" style="7" customWidth="1"/>
    <col min="13580" max="13580" width="6.54296875" style="7" customWidth="1"/>
    <col min="13581" max="13581" width="2.54296875" style="7" customWidth="1"/>
    <col min="13582" max="13582" width="5.54296875" style="7" customWidth="1"/>
    <col min="13583" max="13583" width="6.453125" style="7" customWidth="1"/>
    <col min="13584" max="13584" width="2.54296875" style="7" customWidth="1"/>
    <col min="13585" max="13585" width="6.54296875" style="7" customWidth="1"/>
    <col min="13586" max="13586" width="6.453125" style="7" customWidth="1"/>
    <col min="13587" max="13587" width="2.54296875" style="7" customWidth="1"/>
    <col min="13588" max="13588" width="3.54296875" style="7" customWidth="1"/>
    <col min="13589" max="13824" width="9.1796875" style="7"/>
    <col min="13825" max="13825" width="34.453125" style="7" customWidth="1"/>
    <col min="13826" max="13827" width="8.453125" style="7" customWidth="1"/>
    <col min="13828" max="13828" width="2.54296875" style="7" customWidth="1"/>
    <col min="13829" max="13829" width="5.54296875" style="7" customWidth="1"/>
    <col min="13830" max="13830" width="7.453125" style="7" customWidth="1"/>
    <col min="13831" max="13831" width="2.54296875" style="7" customWidth="1"/>
    <col min="13832" max="13832" width="5.54296875" style="7" customWidth="1"/>
    <col min="13833" max="13833" width="6.453125" style="7" customWidth="1"/>
    <col min="13834" max="13834" width="2.54296875" style="7" customWidth="1"/>
    <col min="13835" max="13835" width="5.54296875" style="7" customWidth="1"/>
    <col min="13836" max="13836" width="6.54296875" style="7" customWidth="1"/>
    <col min="13837" max="13837" width="2.54296875" style="7" customWidth="1"/>
    <col min="13838" max="13838" width="5.54296875" style="7" customWidth="1"/>
    <col min="13839" max="13839" width="6.453125" style="7" customWidth="1"/>
    <col min="13840" max="13840" width="2.54296875" style="7" customWidth="1"/>
    <col min="13841" max="13841" width="6.54296875" style="7" customWidth="1"/>
    <col min="13842" max="13842" width="6.453125" style="7" customWidth="1"/>
    <col min="13843" max="13843" width="2.54296875" style="7" customWidth="1"/>
    <col min="13844" max="13844" width="3.54296875" style="7" customWidth="1"/>
    <col min="13845" max="14080" width="9.1796875" style="7"/>
    <col min="14081" max="14081" width="34.453125" style="7" customWidth="1"/>
    <col min="14082" max="14083" width="8.453125" style="7" customWidth="1"/>
    <col min="14084" max="14084" width="2.54296875" style="7" customWidth="1"/>
    <col min="14085" max="14085" width="5.54296875" style="7" customWidth="1"/>
    <col min="14086" max="14086" width="7.453125" style="7" customWidth="1"/>
    <col min="14087" max="14087" width="2.54296875" style="7" customWidth="1"/>
    <col min="14088" max="14088" width="5.54296875" style="7" customWidth="1"/>
    <col min="14089" max="14089" width="6.453125" style="7" customWidth="1"/>
    <col min="14090" max="14090" width="2.54296875" style="7" customWidth="1"/>
    <col min="14091" max="14091" width="5.54296875" style="7" customWidth="1"/>
    <col min="14092" max="14092" width="6.54296875" style="7" customWidth="1"/>
    <col min="14093" max="14093" width="2.54296875" style="7" customWidth="1"/>
    <col min="14094" max="14094" width="5.54296875" style="7" customWidth="1"/>
    <col min="14095" max="14095" width="6.453125" style="7" customWidth="1"/>
    <col min="14096" max="14096" width="2.54296875" style="7" customWidth="1"/>
    <col min="14097" max="14097" width="6.54296875" style="7" customWidth="1"/>
    <col min="14098" max="14098" width="6.453125" style="7" customWidth="1"/>
    <col min="14099" max="14099" width="2.54296875" style="7" customWidth="1"/>
    <col min="14100" max="14100" width="3.54296875" style="7" customWidth="1"/>
    <col min="14101" max="14336" width="9.1796875" style="7"/>
    <col min="14337" max="14337" width="34.453125" style="7" customWidth="1"/>
    <col min="14338" max="14339" width="8.453125" style="7" customWidth="1"/>
    <col min="14340" max="14340" width="2.54296875" style="7" customWidth="1"/>
    <col min="14341" max="14341" width="5.54296875" style="7" customWidth="1"/>
    <col min="14342" max="14342" width="7.453125" style="7" customWidth="1"/>
    <col min="14343" max="14343" width="2.54296875" style="7" customWidth="1"/>
    <col min="14344" max="14344" width="5.54296875" style="7" customWidth="1"/>
    <col min="14345" max="14345" width="6.453125" style="7" customWidth="1"/>
    <col min="14346" max="14346" width="2.54296875" style="7" customWidth="1"/>
    <col min="14347" max="14347" width="5.54296875" style="7" customWidth="1"/>
    <col min="14348" max="14348" width="6.54296875" style="7" customWidth="1"/>
    <col min="14349" max="14349" width="2.54296875" style="7" customWidth="1"/>
    <col min="14350" max="14350" width="5.54296875" style="7" customWidth="1"/>
    <col min="14351" max="14351" width="6.453125" style="7" customWidth="1"/>
    <col min="14352" max="14352" width="2.54296875" style="7" customWidth="1"/>
    <col min="14353" max="14353" width="6.54296875" style="7" customWidth="1"/>
    <col min="14354" max="14354" width="6.453125" style="7" customWidth="1"/>
    <col min="14355" max="14355" width="2.54296875" style="7" customWidth="1"/>
    <col min="14356" max="14356" width="3.54296875" style="7" customWidth="1"/>
    <col min="14357" max="14592" width="9.1796875" style="7"/>
    <col min="14593" max="14593" width="34.453125" style="7" customWidth="1"/>
    <col min="14594" max="14595" width="8.453125" style="7" customWidth="1"/>
    <col min="14596" max="14596" width="2.54296875" style="7" customWidth="1"/>
    <col min="14597" max="14597" width="5.54296875" style="7" customWidth="1"/>
    <col min="14598" max="14598" width="7.453125" style="7" customWidth="1"/>
    <col min="14599" max="14599" width="2.54296875" style="7" customWidth="1"/>
    <col min="14600" max="14600" width="5.54296875" style="7" customWidth="1"/>
    <col min="14601" max="14601" width="6.453125" style="7" customWidth="1"/>
    <col min="14602" max="14602" width="2.54296875" style="7" customWidth="1"/>
    <col min="14603" max="14603" width="5.54296875" style="7" customWidth="1"/>
    <col min="14604" max="14604" width="6.54296875" style="7" customWidth="1"/>
    <col min="14605" max="14605" width="2.54296875" style="7" customWidth="1"/>
    <col min="14606" max="14606" width="5.54296875" style="7" customWidth="1"/>
    <col min="14607" max="14607" width="6.453125" style="7" customWidth="1"/>
    <col min="14608" max="14608" width="2.54296875" style="7" customWidth="1"/>
    <col min="14609" max="14609" width="6.54296875" style="7" customWidth="1"/>
    <col min="14610" max="14610" width="6.453125" style="7" customWidth="1"/>
    <col min="14611" max="14611" width="2.54296875" style="7" customWidth="1"/>
    <col min="14612" max="14612" width="3.54296875" style="7" customWidth="1"/>
    <col min="14613" max="14848" width="9.1796875" style="7"/>
    <col min="14849" max="14849" width="34.453125" style="7" customWidth="1"/>
    <col min="14850" max="14851" width="8.453125" style="7" customWidth="1"/>
    <col min="14852" max="14852" width="2.54296875" style="7" customWidth="1"/>
    <col min="14853" max="14853" width="5.54296875" style="7" customWidth="1"/>
    <col min="14854" max="14854" width="7.453125" style="7" customWidth="1"/>
    <col min="14855" max="14855" width="2.54296875" style="7" customWidth="1"/>
    <col min="14856" max="14856" width="5.54296875" style="7" customWidth="1"/>
    <col min="14857" max="14857" width="6.453125" style="7" customWidth="1"/>
    <col min="14858" max="14858" width="2.54296875" style="7" customWidth="1"/>
    <col min="14859" max="14859" width="5.54296875" style="7" customWidth="1"/>
    <col min="14860" max="14860" width="6.54296875" style="7" customWidth="1"/>
    <col min="14861" max="14861" width="2.54296875" style="7" customWidth="1"/>
    <col min="14862" max="14862" width="5.54296875" style="7" customWidth="1"/>
    <col min="14863" max="14863" width="6.453125" style="7" customWidth="1"/>
    <col min="14864" max="14864" width="2.54296875" style="7" customWidth="1"/>
    <col min="14865" max="14865" width="6.54296875" style="7" customWidth="1"/>
    <col min="14866" max="14866" width="6.453125" style="7" customWidth="1"/>
    <col min="14867" max="14867" width="2.54296875" style="7" customWidth="1"/>
    <col min="14868" max="14868" width="3.54296875" style="7" customWidth="1"/>
    <col min="14869" max="15104" width="9.1796875" style="7"/>
    <col min="15105" max="15105" width="34.453125" style="7" customWidth="1"/>
    <col min="15106" max="15107" width="8.453125" style="7" customWidth="1"/>
    <col min="15108" max="15108" width="2.54296875" style="7" customWidth="1"/>
    <col min="15109" max="15109" width="5.54296875" style="7" customWidth="1"/>
    <col min="15110" max="15110" width="7.453125" style="7" customWidth="1"/>
    <col min="15111" max="15111" width="2.54296875" style="7" customWidth="1"/>
    <col min="15112" max="15112" width="5.54296875" style="7" customWidth="1"/>
    <col min="15113" max="15113" width="6.453125" style="7" customWidth="1"/>
    <col min="15114" max="15114" width="2.54296875" style="7" customWidth="1"/>
    <col min="15115" max="15115" width="5.54296875" style="7" customWidth="1"/>
    <col min="15116" max="15116" width="6.54296875" style="7" customWidth="1"/>
    <col min="15117" max="15117" width="2.54296875" style="7" customWidth="1"/>
    <col min="15118" max="15118" width="5.54296875" style="7" customWidth="1"/>
    <col min="15119" max="15119" width="6.453125" style="7" customWidth="1"/>
    <col min="15120" max="15120" width="2.54296875" style="7" customWidth="1"/>
    <col min="15121" max="15121" width="6.54296875" style="7" customWidth="1"/>
    <col min="15122" max="15122" width="6.453125" style="7" customWidth="1"/>
    <col min="15123" max="15123" width="2.54296875" style="7" customWidth="1"/>
    <col min="15124" max="15124" width="3.54296875" style="7" customWidth="1"/>
    <col min="15125" max="15360" width="9.1796875" style="7"/>
    <col min="15361" max="15361" width="34.453125" style="7" customWidth="1"/>
    <col min="15362" max="15363" width="8.453125" style="7" customWidth="1"/>
    <col min="15364" max="15364" width="2.54296875" style="7" customWidth="1"/>
    <col min="15365" max="15365" width="5.54296875" style="7" customWidth="1"/>
    <col min="15366" max="15366" width="7.453125" style="7" customWidth="1"/>
    <col min="15367" max="15367" width="2.54296875" style="7" customWidth="1"/>
    <col min="15368" max="15368" width="5.54296875" style="7" customWidth="1"/>
    <col min="15369" max="15369" width="6.453125" style="7" customWidth="1"/>
    <col min="15370" max="15370" width="2.54296875" style="7" customWidth="1"/>
    <col min="15371" max="15371" width="5.54296875" style="7" customWidth="1"/>
    <col min="15372" max="15372" width="6.54296875" style="7" customWidth="1"/>
    <col min="15373" max="15373" width="2.54296875" style="7" customWidth="1"/>
    <col min="15374" max="15374" width="5.54296875" style="7" customWidth="1"/>
    <col min="15375" max="15375" width="6.453125" style="7" customWidth="1"/>
    <col min="15376" max="15376" width="2.54296875" style="7" customWidth="1"/>
    <col min="15377" max="15377" width="6.54296875" style="7" customWidth="1"/>
    <col min="15378" max="15378" width="6.453125" style="7" customWidth="1"/>
    <col min="15379" max="15379" width="2.54296875" style="7" customWidth="1"/>
    <col min="15380" max="15380" width="3.54296875" style="7" customWidth="1"/>
    <col min="15381" max="15616" width="9.1796875" style="7"/>
    <col min="15617" max="15617" width="34.453125" style="7" customWidth="1"/>
    <col min="15618" max="15619" width="8.453125" style="7" customWidth="1"/>
    <col min="15620" max="15620" width="2.54296875" style="7" customWidth="1"/>
    <col min="15621" max="15621" width="5.54296875" style="7" customWidth="1"/>
    <col min="15622" max="15622" width="7.453125" style="7" customWidth="1"/>
    <col min="15623" max="15623" width="2.54296875" style="7" customWidth="1"/>
    <col min="15624" max="15624" width="5.54296875" style="7" customWidth="1"/>
    <col min="15625" max="15625" width="6.453125" style="7" customWidth="1"/>
    <col min="15626" max="15626" width="2.54296875" style="7" customWidth="1"/>
    <col min="15627" max="15627" width="5.54296875" style="7" customWidth="1"/>
    <col min="15628" max="15628" width="6.54296875" style="7" customWidth="1"/>
    <col min="15629" max="15629" width="2.54296875" style="7" customWidth="1"/>
    <col min="15630" max="15630" width="5.54296875" style="7" customWidth="1"/>
    <col min="15631" max="15631" width="6.453125" style="7" customWidth="1"/>
    <col min="15632" max="15632" width="2.54296875" style="7" customWidth="1"/>
    <col min="15633" max="15633" width="6.54296875" style="7" customWidth="1"/>
    <col min="15634" max="15634" width="6.453125" style="7" customWidth="1"/>
    <col min="15635" max="15635" width="2.54296875" style="7" customWidth="1"/>
    <col min="15636" max="15636" width="3.54296875" style="7" customWidth="1"/>
    <col min="15637" max="15872" width="9.1796875" style="7"/>
    <col min="15873" max="15873" width="34.453125" style="7" customWidth="1"/>
    <col min="15874" max="15875" width="8.453125" style="7" customWidth="1"/>
    <col min="15876" max="15876" width="2.54296875" style="7" customWidth="1"/>
    <col min="15877" max="15877" width="5.54296875" style="7" customWidth="1"/>
    <col min="15878" max="15878" width="7.453125" style="7" customWidth="1"/>
    <col min="15879" max="15879" width="2.54296875" style="7" customWidth="1"/>
    <col min="15880" max="15880" width="5.54296875" style="7" customWidth="1"/>
    <col min="15881" max="15881" width="6.453125" style="7" customWidth="1"/>
    <col min="15882" max="15882" width="2.54296875" style="7" customWidth="1"/>
    <col min="15883" max="15883" width="5.54296875" style="7" customWidth="1"/>
    <col min="15884" max="15884" width="6.54296875" style="7" customWidth="1"/>
    <col min="15885" max="15885" width="2.54296875" style="7" customWidth="1"/>
    <col min="15886" max="15886" width="5.54296875" style="7" customWidth="1"/>
    <col min="15887" max="15887" width="6.453125" style="7" customWidth="1"/>
    <col min="15888" max="15888" width="2.54296875" style="7" customWidth="1"/>
    <col min="15889" max="15889" width="6.54296875" style="7" customWidth="1"/>
    <col min="15890" max="15890" width="6.453125" style="7" customWidth="1"/>
    <col min="15891" max="15891" width="2.54296875" style="7" customWidth="1"/>
    <col min="15892" max="15892" width="3.54296875" style="7" customWidth="1"/>
    <col min="15893" max="16128" width="9.1796875" style="7"/>
    <col min="16129" max="16129" width="34.453125" style="7" customWidth="1"/>
    <col min="16130" max="16131" width="8.453125" style="7" customWidth="1"/>
    <col min="16132" max="16132" width="2.54296875" style="7" customWidth="1"/>
    <col min="16133" max="16133" width="5.54296875" style="7" customWidth="1"/>
    <col min="16134" max="16134" width="7.453125" style="7" customWidth="1"/>
    <col min="16135" max="16135" width="2.54296875" style="7" customWidth="1"/>
    <col min="16136" max="16136" width="5.54296875" style="7" customWidth="1"/>
    <col min="16137" max="16137" width="6.453125" style="7" customWidth="1"/>
    <col min="16138" max="16138" width="2.54296875" style="7" customWidth="1"/>
    <col min="16139" max="16139" width="5.54296875" style="7" customWidth="1"/>
    <col min="16140" max="16140" width="6.54296875" style="7" customWidth="1"/>
    <col min="16141" max="16141" width="2.54296875" style="7" customWidth="1"/>
    <col min="16142" max="16142" width="5.54296875" style="7" customWidth="1"/>
    <col min="16143" max="16143" width="6.453125" style="7" customWidth="1"/>
    <col min="16144" max="16144" width="2.54296875" style="7" customWidth="1"/>
    <col min="16145" max="16145" width="6.54296875" style="7" customWidth="1"/>
    <col min="16146" max="16146" width="6.453125" style="7" customWidth="1"/>
    <col min="16147" max="16147" width="2.54296875" style="7" customWidth="1"/>
    <col min="16148" max="16148" width="3.54296875" style="7" customWidth="1"/>
    <col min="16149" max="16384" width="9.1796875" style="7"/>
  </cols>
  <sheetData>
    <row r="1" spans="1:19" ht="0.75" customHeight="1">
      <c r="A1" s="202">
        <f ca="1">TODAY()</f>
        <v>44830</v>
      </c>
      <c r="B1" s="63" t="s">
        <v>321</v>
      </c>
    </row>
    <row r="2" spans="1:19">
      <c r="A2" s="7" t="s">
        <v>251</v>
      </c>
    </row>
    <row r="3" spans="1:19">
      <c r="A3" s="7" t="s">
        <v>252</v>
      </c>
      <c r="L3" s="14" t="s">
        <v>322</v>
      </c>
    </row>
    <row r="4" spans="1:19" ht="6.75" customHeight="1"/>
    <row r="5" spans="1:19">
      <c r="A5" s="9" t="s">
        <v>323</v>
      </c>
    </row>
    <row r="6" spans="1:19" ht="6.75" customHeight="1" thickBot="1">
      <c r="E6" s="174"/>
      <c r="F6" s="141"/>
      <c r="G6" s="141"/>
      <c r="H6" s="174"/>
      <c r="I6" s="141"/>
      <c r="J6" s="167"/>
      <c r="K6" s="174"/>
      <c r="L6" s="141"/>
      <c r="M6" s="203"/>
      <c r="N6" s="174"/>
      <c r="O6" s="141"/>
      <c r="P6" s="167"/>
      <c r="Q6" s="174"/>
      <c r="R6" s="141"/>
      <c r="S6" s="141"/>
    </row>
    <row r="7" spans="1:19">
      <c r="A7" s="10"/>
      <c r="B7" s="77"/>
      <c r="C7" s="204"/>
      <c r="D7" s="205"/>
      <c r="E7" s="77"/>
      <c r="F7" s="204"/>
      <c r="G7" s="204"/>
      <c r="H7" s="77"/>
      <c r="I7" s="204"/>
      <c r="J7" s="205"/>
      <c r="K7" s="77"/>
      <c r="L7" s="204"/>
      <c r="N7" s="77"/>
      <c r="O7" s="204"/>
      <c r="P7" s="205"/>
      <c r="Q7" s="77"/>
      <c r="R7" s="204"/>
      <c r="S7" s="204"/>
    </row>
    <row r="8" spans="1:19" ht="15">
      <c r="A8" s="7" t="s">
        <v>324</v>
      </c>
      <c r="B8" s="206" t="s">
        <v>325</v>
      </c>
      <c r="C8" s="206"/>
      <c r="E8" s="58">
        <v>1</v>
      </c>
      <c r="F8" s="58"/>
      <c r="G8" s="207"/>
      <c r="H8" s="58">
        <v>2</v>
      </c>
      <c r="I8" s="58"/>
      <c r="J8" s="207"/>
      <c r="K8" s="58">
        <v>3</v>
      </c>
      <c r="L8" s="58"/>
      <c r="M8" s="207"/>
      <c r="N8" s="58">
        <v>4</v>
      </c>
      <c r="O8" s="58"/>
      <c r="P8" s="207"/>
      <c r="Q8" s="58">
        <v>5</v>
      </c>
      <c r="R8" s="58"/>
      <c r="S8" s="207"/>
    </row>
    <row r="9" spans="1:19">
      <c r="A9" s="7" t="s">
        <v>326</v>
      </c>
      <c r="B9" s="80" t="s">
        <v>327</v>
      </c>
      <c r="C9" s="208" t="s">
        <v>99</v>
      </c>
      <c r="E9" s="80" t="s">
        <v>328</v>
      </c>
      <c r="F9" s="208" t="s">
        <v>99</v>
      </c>
      <c r="G9" s="141"/>
      <c r="H9" s="80" t="s">
        <v>328</v>
      </c>
      <c r="I9" s="208" t="s">
        <v>99</v>
      </c>
      <c r="K9" s="80" t="s">
        <v>328</v>
      </c>
      <c r="L9" s="208" t="s">
        <v>99</v>
      </c>
      <c r="N9" s="80" t="s">
        <v>328</v>
      </c>
      <c r="O9" s="208" t="s">
        <v>99</v>
      </c>
      <c r="Q9" s="80" t="s">
        <v>328</v>
      </c>
      <c r="R9" s="208" t="s">
        <v>99</v>
      </c>
      <c r="S9" s="141"/>
    </row>
    <row r="10" spans="1:19" ht="8.25" customHeight="1" thickBot="1">
      <c r="A10" s="21"/>
      <c r="B10" s="82"/>
      <c r="C10" s="197"/>
      <c r="D10" s="209"/>
      <c r="E10" s="82"/>
      <c r="F10" s="197"/>
      <c r="G10" s="197"/>
      <c r="H10" s="82"/>
      <c r="I10" s="197"/>
      <c r="J10" s="209"/>
      <c r="K10" s="82"/>
      <c r="L10" s="197"/>
      <c r="M10" s="209"/>
      <c r="N10" s="82"/>
      <c r="O10" s="197"/>
      <c r="P10" s="209"/>
      <c r="Q10" s="82"/>
      <c r="R10" s="197"/>
      <c r="S10" s="197"/>
    </row>
    <row r="11" spans="1:19" ht="9" customHeight="1">
      <c r="I11" s="17"/>
      <c r="L11" s="186"/>
      <c r="O11" s="186"/>
      <c r="R11" s="186"/>
      <c r="S11" s="186"/>
    </row>
    <row r="12" spans="1:19" s="14" customFormat="1">
      <c r="A12" s="14" t="s">
        <v>100</v>
      </c>
      <c r="B12" s="139">
        <f>IF(A12&lt;&gt;0,E12+H12+K12+N12+Q12,"")</f>
        <v>23308</v>
      </c>
      <c r="C12" s="17">
        <f>SUM(C14+C96)</f>
        <v>100</v>
      </c>
      <c r="D12" s="139"/>
      <c r="E12" s="139">
        <f>SUM(E14+E96)</f>
        <v>1073</v>
      </c>
      <c r="F12" s="17">
        <f>IF($A12&lt;&gt;0,E12/$B12*100,"")</f>
        <v>4.6035695898403981</v>
      </c>
      <c r="G12" s="139"/>
      <c r="H12" s="139">
        <f>SUM(H14+H96)</f>
        <v>1245</v>
      </c>
      <c r="I12" s="17">
        <f>IF($A12&lt;&gt;0,H12/$B12*100,"")</f>
        <v>5.3415136433842454</v>
      </c>
      <c r="J12" s="139"/>
      <c r="K12" s="139">
        <f>SUM(K14+K96)</f>
        <v>1611</v>
      </c>
      <c r="L12" s="17">
        <f>IF($A12&lt;&gt;0,K12/$B12*100,"")</f>
        <v>6.9117899433670846</v>
      </c>
      <c r="M12" s="139"/>
      <c r="N12" s="139">
        <f>SUM(N14+N96)</f>
        <v>2439</v>
      </c>
      <c r="O12" s="17">
        <f>IF($A12&lt;&gt;0,N12/$B12*100,"")</f>
        <v>10.464218294147933</v>
      </c>
      <c r="P12" s="139"/>
      <c r="Q12" s="139">
        <f>SUM(Q14+Q96)</f>
        <v>16940</v>
      </c>
      <c r="R12" s="17">
        <f>IF($A12&lt;&gt;0,Q12/$B12*100,"")</f>
        <v>72.67890852926034</v>
      </c>
      <c r="S12" s="139"/>
    </row>
    <row r="13" spans="1:19" ht="12.5">
      <c r="B13" s="62" t="str">
        <f t="shared" ref="B13:B76" si="0">IF(A13&lt;&gt;0,E13+H13+K13+N13+Q13,"")</f>
        <v/>
      </c>
      <c r="C13" s="168"/>
      <c r="D13" s="62"/>
      <c r="E13" s="62"/>
      <c r="F13" s="168" t="str">
        <f t="shared" ref="F13:F76" si="1">IF($A13&lt;&gt;0,E13/$B13*100,"")</f>
        <v/>
      </c>
      <c r="G13" s="62"/>
      <c r="H13" s="62"/>
      <c r="I13" s="168" t="str">
        <f t="shared" ref="I13:I76" si="2">IF($A13&lt;&gt;0,H13/$B13*100,"")</f>
        <v/>
      </c>
      <c r="J13" s="62"/>
      <c r="K13" s="62"/>
      <c r="L13" s="168" t="str">
        <f t="shared" ref="L13:L76" si="3">IF($A13&lt;&gt;0,K13/$B13*100,"")</f>
        <v/>
      </c>
      <c r="M13" s="62"/>
      <c r="N13" s="62"/>
      <c r="O13" s="168" t="str">
        <f t="shared" ref="O13:O76" si="4">IF($A13&lt;&gt;0,N13/$B13*100,"")</f>
        <v/>
      </c>
      <c r="P13" s="62"/>
      <c r="Q13" s="62"/>
      <c r="R13" s="168" t="str">
        <f t="shared" ref="R13:R76" si="5">IF($A13&lt;&gt;0,Q13/$B13*100,"")</f>
        <v/>
      </c>
      <c r="S13" s="62"/>
    </row>
    <row r="14" spans="1:19" s="14" customFormat="1">
      <c r="A14" s="14" t="s">
        <v>71</v>
      </c>
      <c r="B14" s="139">
        <f t="shared" si="0"/>
        <v>14885</v>
      </c>
      <c r="C14" s="17">
        <f>IF(A14&lt;&gt;0,B14/$B$12*100,"")</f>
        <v>63.862193238373088</v>
      </c>
      <c r="D14" s="139"/>
      <c r="E14" s="139">
        <f>E16+E27+E35+E75+E61+E82+E94</f>
        <v>878</v>
      </c>
      <c r="F14" s="17">
        <f t="shared" si="1"/>
        <v>5.8985555928787372</v>
      </c>
      <c r="G14" s="139"/>
      <c r="H14" s="139">
        <f>H16+H27+H35+H75+H61+H82+H94</f>
        <v>1011</v>
      </c>
      <c r="I14" s="17">
        <f t="shared" si="2"/>
        <v>6.7920725562646957</v>
      </c>
      <c r="J14" s="139"/>
      <c r="K14" s="139">
        <f>K16+K27+K35+K75+K61+K82+K94</f>
        <v>1201</v>
      </c>
      <c r="L14" s="17">
        <f t="shared" si="3"/>
        <v>8.0685253611017806</v>
      </c>
      <c r="M14" s="139"/>
      <c r="N14" s="139">
        <f>N16+N27+N35+N75+N61+N82+N94</f>
        <v>1783</v>
      </c>
      <c r="O14" s="17">
        <f t="shared" si="4"/>
        <v>11.97850184749748</v>
      </c>
      <c r="P14" s="139"/>
      <c r="Q14" s="139">
        <f>Q16+Q27+Q35+Q75+Q61+Q82+Q94</f>
        <v>10012</v>
      </c>
      <c r="R14" s="17">
        <f t="shared" si="5"/>
        <v>67.262344642257304</v>
      </c>
      <c r="S14" s="139"/>
    </row>
    <row r="15" spans="1:19">
      <c r="A15" s="14"/>
      <c r="B15" s="62" t="str">
        <f t="shared" si="0"/>
        <v/>
      </c>
      <c r="C15" s="168" t="str">
        <f t="shared" ref="C15:C78" si="6">IF(A15&lt;&gt;0,B15/$B$12*100,"")</f>
        <v/>
      </c>
      <c r="D15" s="62"/>
      <c r="E15" s="62"/>
      <c r="F15" s="168" t="str">
        <f t="shared" si="1"/>
        <v/>
      </c>
      <c r="G15" s="62"/>
      <c r="H15" s="62"/>
      <c r="I15" s="168" t="str">
        <f t="shared" si="2"/>
        <v/>
      </c>
      <c r="J15" s="62"/>
      <c r="K15" s="62"/>
      <c r="L15" s="168" t="str">
        <f t="shared" si="3"/>
        <v/>
      </c>
      <c r="M15" s="62"/>
      <c r="N15" s="62"/>
      <c r="O15" s="168" t="str">
        <f t="shared" si="4"/>
        <v/>
      </c>
      <c r="P15" s="62"/>
      <c r="Q15" s="62"/>
      <c r="R15" s="168" t="str">
        <f t="shared" si="5"/>
        <v/>
      </c>
      <c r="S15" s="62"/>
    </row>
    <row r="16" spans="1:19" s="14" customFormat="1">
      <c r="A16" s="14" t="s">
        <v>102</v>
      </c>
      <c r="B16" s="139">
        <f t="shared" si="0"/>
        <v>1395</v>
      </c>
      <c r="C16" s="17">
        <f t="shared" si="6"/>
        <v>5.9850695040329498</v>
      </c>
      <c r="D16" s="139"/>
      <c r="E16" s="139">
        <f>E17+E22</f>
        <v>83</v>
      </c>
      <c r="F16" s="17">
        <f t="shared" si="1"/>
        <v>5.9498207885304657</v>
      </c>
      <c r="G16" s="139"/>
      <c r="H16" s="139">
        <f>H17+H22</f>
        <v>83</v>
      </c>
      <c r="I16" s="17">
        <f t="shared" si="2"/>
        <v>5.9498207885304657</v>
      </c>
      <c r="J16" s="139"/>
      <c r="K16" s="139">
        <f>K17+K22</f>
        <v>114</v>
      </c>
      <c r="L16" s="17">
        <f t="shared" si="3"/>
        <v>8.172043010752688</v>
      </c>
      <c r="M16" s="139"/>
      <c r="N16" s="139">
        <f>N17+N22</f>
        <v>187</v>
      </c>
      <c r="O16" s="17">
        <f t="shared" si="4"/>
        <v>13.405017921146953</v>
      </c>
      <c r="P16" s="139"/>
      <c r="Q16" s="139">
        <f>Q17+Q22</f>
        <v>928</v>
      </c>
      <c r="R16" s="17">
        <f t="shared" si="5"/>
        <v>66.523297491039429</v>
      </c>
      <c r="S16" s="139"/>
    </row>
    <row r="17" spans="1:19" ht="12.5">
      <c r="A17" s="7" t="s">
        <v>103</v>
      </c>
      <c r="B17" s="62">
        <f t="shared" si="0"/>
        <v>432</v>
      </c>
      <c r="C17" s="168">
        <f t="shared" si="6"/>
        <v>1.8534408786682683</v>
      </c>
      <c r="D17" s="62"/>
      <c r="E17" s="62">
        <f>SUM(E18:E20)</f>
        <v>28</v>
      </c>
      <c r="F17" s="168">
        <f t="shared" si="1"/>
        <v>6.481481481481481</v>
      </c>
      <c r="G17" s="62"/>
      <c r="H17" s="62">
        <f>SUM(H18:H20)</f>
        <v>27</v>
      </c>
      <c r="I17" s="168">
        <f t="shared" si="2"/>
        <v>6.25</v>
      </c>
      <c r="J17" s="62"/>
      <c r="K17" s="62">
        <f>SUM(K18:K20)</f>
        <v>46</v>
      </c>
      <c r="L17" s="168">
        <f t="shared" si="3"/>
        <v>10.648148148148149</v>
      </c>
      <c r="M17" s="62"/>
      <c r="N17" s="62">
        <f>SUM(N18:N20)</f>
        <v>63</v>
      </c>
      <c r="O17" s="168">
        <f t="shared" si="4"/>
        <v>14.583333333333334</v>
      </c>
      <c r="P17" s="62"/>
      <c r="Q17" s="62">
        <f>SUM(Q18:Q20)</f>
        <v>268</v>
      </c>
      <c r="R17" s="168">
        <f t="shared" si="5"/>
        <v>62.037037037037038</v>
      </c>
      <c r="S17" s="62"/>
    </row>
    <row r="18" spans="1:19" ht="12.5">
      <c r="A18" s="9" t="s">
        <v>104</v>
      </c>
      <c r="B18" s="62">
        <f t="shared" si="0"/>
        <v>68</v>
      </c>
      <c r="C18" s="168">
        <f t="shared" si="6"/>
        <v>0.29174532349407928</v>
      </c>
      <c r="D18" s="62"/>
      <c r="E18" s="210">
        <v>6</v>
      </c>
      <c r="F18" s="168">
        <f t="shared" si="1"/>
        <v>8.8235294117647065</v>
      </c>
      <c r="G18" s="211"/>
      <c r="H18" s="210">
        <v>4</v>
      </c>
      <c r="I18" s="168">
        <f t="shared" si="2"/>
        <v>5.8823529411764701</v>
      </c>
      <c r="J18" s="211"/>
      <c r="K18" s="210">
        <v>6</v>
      </c>
      <c r="L18" s="168">
        <f t="shared" si="3"/>
        <v>8.8235294117647065</v>
      </c>
      <c r="M18" s="211"/>
      <c r="N18" s="210">
        <v>11</v>
      </c>
      <c r="O18" s="168">
        <f t="shared" si="4"/>
        <v>16.176470588235293</v>
      </c>
      <c r="P18" s="211"/>
      <c r="Q18" s="210">
        <v>41</v>
      </c>
      <c r="R18" s="168">
        <f t="shared" si="5"/>
        <v>60.294117647058819</v>
      </c>
      <c r="S18" s="7"/>
    </row>
    <row r="19" spans="1:19" ht="12.5">
      <c r="A19" s="7" t="s">
        <v>106</v>
      </c>
      <c r="B19" s="62">
        <f t="shared" si="0"/>
        <v>106</v>
      </c>
      <c r="C19" s="168">
        <f t="shared" si="6"/>
        <v>0.45477947485841774</v>
      </c>
      <c r="D19" s="62"/>
      <c r="E19" s="210">
        <v>8</v>
      </c>
      <c r="F19" s="168">
        <f t="shared" si="1"/>
        <v>7.5471698113207548</v>
      </c>
      <c r="G19" s="211"/>
      <c r="H19" s="210">
        <v>8</v>
      </c>
      <c r="I19" s="168">
        <f t="shared" si="2"/>
        <v>7.5471698113207548</v>
      </c>
      <c r="J19" s="211"/>
      <c r="K19" s="210">
        <v>14</v>
      </c>
      <c r="L19" s="168">
        <f t="shared" si="3"/>
        <v>13.20754716981132</v>
      </c>
      <c r="M19" s="211"/>
      <c r="N19" s="210">
        <v>18</v>
      </c>
      <c r="O19" s="168">
        <f t="shared" si="4"/>
        <v>16.981132075471699</v>
      </c>
      <c r="P19" s="211"/>
      <c r="Q19" s="210">
        <v>58</v>
      </c>
      <c r="R19" s="168">
        <f t="shared" si="5"/>
        <v>54.716981132075468</v>
      </c>
      <c r="S19" s="7"/>
    </row>
    <row r="20" spans="1:19" ht="12.5">
      <c r="A20" s="7" t="s">
        <v>105</v>
      </c>
      <c r="B20" s="62">
        <f t="shared" si="0"/>
        <v>258</v>
      </c>
      <c r="C20" s="168">
        <f t="shared" si="6"/>
        <v>1.1069160803157714</v>
      </c>
      <c r="D20" s="62"/>
      <c r="E20" s="210">
        <v>14</v>
      </c>
      <c r="F20" s="168">
        <f t="shared" si="1"/>
        <v>5.4263565891472867</v>
      </c>
      <c r="G20" s="211"/>
      <c r="H20" s="210">
        <v>15</v>
      </c>
      <c r="I20" s="168">
        <f t="shared" si="2"/>
        <v>5.8139534883720927</v>
      </c>
      <c r="J20" s="211"/>
      <c r="K20" s="210">
        <v>26</v>
      </c>
      <c r="L20" s="168">
        <f t="shared" si="3"/>
        <v>10.077519379844961</v>
      </c>
      <c r="M20" s="211"/>
      <c r="N20" s="210">
        <v>34</v>
      </c>
      <c r="O20" s="168">
        <f t="shared" si="4"/>
        <v>13.178294573643413</v>
      </c>
      <c r="P20" s="211"/>
      <c r="Q20" s="210">
        <v>169</v>
      </c>
      <c r="R20" s="168">
        <f t="shared" si="5"/>
        <v>65.503875968992247</v>
      </c>
      <c r="S20" s="7"/>
    </row>
    <row r="21" spans="1:19" ht="12.5">
      <c r="B21" s="62" t="str">
        <f t="shared" si="0"/>
        <v/>
      </c>
      <c r="C21" s="168" t="str">
        <f t="shared" si="6"/>
        <v/>
      </c>
      <c r="D21" s="62"/>
      <c r="E21" s="62"/>
      <c r="F21" s="168" t="str">
        <f t="shared" si="1"/>
        <v/>
      </c>
      <c r="G21" s="62"/>
      <c r="H21" s="62"/>
      <c r="I21" s="168" t="str">
        <f t="shared" si="2"/>
        <v/>
      </c>
      <c r="J21" s="62"/>
      <c r="K21" s="62"/>
      <c r="L21" s="168" t="str">
        <f t="shared" si="3"/>
        <v/>
      </c>
      <c r="M21" s="62"/>
      <c r="N21" s="62"/>
      <c r="O21" s="168" t="str">
        <f t="shared" si="4"/>
        <v/>
      </c>
      <c r="P21" s="62"/>
      <c r="Q21" s="62"/>
      <c r="R21" s="168" t="str">
        <f t="shared" si="5"/>
        <v/>
      </c>
      <c r="S21" s="62"/>
    </row>
    <row r="22" spans="1:19" ht="12.5">
      <c r="A22" s="7" t="s">
        <v>107</v>
      </c>
      <c r="B22" s="62">
        <f t="shared" si="0"/>
        <v>963</v>
      </c>
      <c r="C22" s="168">
        <f t="shared" si="6"/>
        <v>4.1316286253646819</v>
      </c>
      <c r="D22" s="62"/>
      <c r="E22" s="62">
        <f>SUM(E23:E25)</f>
        <v>55</v>
      </c>
      <c r="F22" s="168">
        <f t="shared" si="1"/>
        <v>5.7113187954309446</v>
      </c>
      <c r="G22" s="62"/>
      <c r="H22" s="62">
        <f>SUM(H23:H25)</f>
        <v>56</v>
      </c>
      <c r="I22" s="168">
        <f t="shared" si="2"/>
        <v>5.8151609553478716</v>
      </c>
      <c r="J22" s="62"/>
      <c r="K22" s="62">
        <f>SUM(K23:K25)</f>
        <v>68</v>
      </c>
      <c r="L22" s="168">
        <f t="shared" si="3"/>
        <v>7.061266874350987</v>
      </c>
      <c r="M22" s="62"/>
      <c r="N22" s="62">
        <f>SUM(N23:N25)</f>
        <v>124</v>
      </c>
      <c r="O22" s="168">
        <f t="shared" si="4"/>
        <v>12.876427829698859</v>
      </c>
      <c r="P22" s="62"/>
      <c r="Q22" s="62">
        <f>SUM(Q23:Q25)</f>
        <v>660</v>
      </c>
      <c r="R22" s="168">
        <f t="shared" si="5"/>
        <v>68.535825545171335</v>
      </c>
      <c r="S22" s="62"/>
    </row>
    <row r="23" spans="1:19" ht="12.5">
      <c r="A23" s="7" t="s">
        <v>108</v>
      </c>
      <c r="B23" s="62">
        <f t="shared" si="0"/>
        <v>329</v>
      </c>
      <c r="C23" s="168">
        <f t="shared" si="6"/>
        <v>1.4115325210228247</v>
      </c>
      <c r="D23" s="62"/>
      <c r="E23" s="210">
        <v>15</v>
      </c>
      <c r="F23" s="168">
        <f t="shared" si="1"/>
        <v>4.5592705167173255</v>
      </c>
      <c r="G23" s="211"/>
      <c r="H23" s="210">
        <v>20</v>
      </c>
      <c r="I23" s="168">
        <f t="shared" si="2"/>
        <v>6.0790273556231007</v>
      </c>
      <c r="J23" s="211"/>
      <c r="K23" s="210">
        <v>22</v>
      </c>
      <c r="L23" s="168">
        <f t="shared" si="3"/>
        <v>6.6869300911854097</v>
      </c>
      <c r="M23" s="211"/>
      <c r="N23" s="210">
        <v>41</v>
      </c>
      <c r="O23" s="168">
        <f t="shared" si="4"/>
        <v>12.462006079027356</v>
      </c>
      <c r="P23" s="211"/>
      <c r="Q23" s="210">
        <v>231</v>
      </c>
      <c r="R23" s="168">
        <f t="shared" si="5"/>
        <v>70.212765957446805</v>
      </c>
      <c r="S23" s="7"/>
    </row>
    <row r="24" spans="1:19" ht="12.5">
      <c r="A24" s="7" t="s">
        <v>109</v>
      </c>
      <c r="B24" s="62">
        <f t="shared" si="0"/>
        <v>100</v>
      </c>
      <c r="C24" s="168">
        <f t="shared" si="6"/>
        <v>0.42903724043246949</v>
      </c>
      <c r="D24" s="62"/>
      <c r="E24" s="210">
        <v>3</v>
      </c>
      <c r="F24" s="168">
        <f t="shared" si="1"/>
        <v>3</v>
      </c>
      <c r="G24" s="211"/>
      <c r="H24" s="210">
        <v>5</v>
      </c>
      <c r="I24" s="168">
        <f t="shared" si="2"/>
        <v>5</v>
      </c>
      <c r="J24" s="211"/>
      <c r="K24" s="210">
        <v>9</v>
      </c>
      <c r="L24" s="168">
        <f t="shared" si="3"/>
        <v>9</v>
      </c>
      <c r="M24" s="211"/>
      <c r="N24" s="210">
        <v>7</v>
      </c>
      <c r="O24" s="168">
        <f t="shared" si="4"/>
        <v>7.0000000000000009</v>
      </c>
      <c r="P24" s="211"/>
      <c r="Q24" s="210">
        <v>76</v>
      </c>
      <c r="R24" s="168">
        <f t="shared" si="5"/>
        <v>76</v>
      </c>
      <c r="S24" s="7"/>
    </row>
    <row r="25" spans="1:19" ht="12.5">
      <c r="A25" s="7" t="s">
        <v>110</v>
      </c>
      <c r="B25" s="62">
        <f t="shared" si="0"/>
        <v>534</v>
      </c>
      <c r="C25" s="168">
        <f t="shared" si="6"/>
        <v>2.2910588639093876</v>
      </c>
      <c r="D25" s="62"/>
      <c r="E25" s="210">
        <v>37</v>
      </c>
      <c r="F25" s="168">
        <f t="shared" si="1"/>
        <v>6.9288389513108619</v>
      </c>
      <c r="G25" s="211"/>
      <c r="H25" s="210">
        <v>31</v>
      </c>
      <c r="I25" s="168">
        <f t="shared" si="2"/>
        <v>5.8052434456928843</v>
      </c>
      <c r="J25" s="211"/>
      <c r="K25" s="210">
        <v>37</v>
      </c>
      <c r="L25" s="168">
        <f t="shared" si="3"/>
        <v>6.9288389513108619</v>
      </c>
      <c r="M25" s="211"/>
      <c r="N25" s="210">
        <v>76</v>
      </c>
      <c r="O25" s="168">
        <f t="shared" si="4"/>
        <v>14.232209737827715</v>
      </c>
      <c r="P25" s="211"/>
      <c r="Q25" s="210">
        <v>353</v>
      </c>
      <c r="R25" s="168">
        <f t="shared" si="5"/>
        <v>66.104868913857672</v>
      </c>
      <c r="S25" s="7"/>
    </row>
    <row r="26" spans="1:19" ht="12.5">
      <c r="B26" s="62" t="str">
        <f t="shared" si="0"/>
        <v/>
      </c>
      <c r="C26" s="168" t="str">
        <f t="shared" si="6"/>
        <v/>
      </c>
      <c r="D26" s="62"/>
      <c r="E26" s="62"/>
      <c r="F26" s="168" t="str">
        <f t="shared" si="1"/>
        <v/>
      </c>
      <c r="G26" s="62"/>
      <c r="H26" s="62"/>
      <c r="I26" s="168" t="str">
        <f t="shared" si="2"/>
        <v/>
      </c>
      <c r="J26" s="62"/>
      <c r="K26" s="62"/>
      <c r="L26" s="168" t="str">
        <f t="shared" si="3"/>
        <v/>
      </c>
      <c r="M26" s="62"/>
      <c r="N26" s="62"/>
      <c r="O26" s="168" t="str">
        <f t="shared" si="4"/>
        <v/>
      </c>
      <c r="P26" s="62"/>
      <c r="Q26" s="62"/>
      <c r="R26" s="168" t="str">
        <f t="shared" si="5"/>
        <v/>
      </c>
      <c r="S26" s="62"/>
    </row>
    <row r="27" spans="1:19" s="14" customFormat="1">
      <c r="A27" s="14" t="s">
        <v>111</v>
      </c>
      <c r="B27" s="139">
        <f t="shared" si="0"/>
        <v>1033</v>
      </c>
      <c r="C27" s="17">
        <f t="shared" si="6"/>
        <v>4.4319546936674099</v>
      </c>
      <c r="D27" s="139"/>
      <c r="E27" s="139">
        <f>SUM(E28)</f>
        <v>60</v>
      </c>
      <c r="F27" s="17">
        <f t="shared" si="1"/>
        <v>5.8083252662149079</v>
      </c>
      <c r="G27" s="139"/>
      <c r="H27" s="139">
        <f>SUM(H28)</f>
        <v>73</v>
      </c>
      <c r="I27" s="17">
        <f t="shared" si="2"/>
        <v>7.0667957405614708</v>
      </c>
      <c r="J27" s="139"/>
      <c r="K27" s="139">
        <f>SUM(K28)</f>
        <v>88</v>
      </c>
      <c r="L27" s="17">
        <f t="shared" si="3"/>
        <v>8.5188770571151977</v>
      </c>
      <c r="M27" s="139"/>
      <c r="N27" s="139">
        <f>SUM(N28)</f>
        <v>148</v>
      </c>
      <c r="O27" s="17">
        <f t="shared" si="4"/>
        <v>14.327202323330107</v>
      </c>
      <c r="P27" s="139"/>
      <c r="Q27" s="139">
        <f>SUM(Q28)</f>
        <v>664</v>
      </c>
      <c r="R27" s="17">
        <f t="shared" si="5"/>
        <v>64.278799612778315</v>
      </c>
      <c r="S27" s="139"/>
    </row>
    <row r="28" spans="1:19" ht="12.5">
      <c r="A28" s="7" t="s">
        <v>112</v>
      </c>
      <c r="B28" s="62">
        <f t="shared" si="0"/>
        <v>1033</v>
      </c>
      <c r="C28" s="168">
        <f t="shared" si="6"/>
        <v>4.4319546936674099</v>
      </c>
      <c r="D28" s="62"/>
      <c r="E28" s="62">
        <f>SUM(E29:E33)</f>
        <v>60</v>
      </c>
      <c r="F28" s="168">
        <f t="shared" si="1"/>
        <v>5.8083252662149079</v>
      </c>
      <c r="G28" s="62"/>
      <c r="H28" s="62">
        <f>SUM(H29:H33)</f>
        <v>73</v>
      </c>
      <c r="I28" s="168">
        <f t="shared" si="2"/>
        <v>7.0667957405614708</v>
      </c>
      <c r="J28" s="62"/>
      <c r="K28" s="62">
        <f>SUM(K29:K33)</f>
        <v>88</v>
      </c>
      <c r="L28" s="168">
        <f t="shared" si="3"/>
        <v>8.5188770571151977</v>
      </c>
      <c r="M28" s="62"/>
      <c r="N28" s="62">
        <f>SUM(N29:N33)</f>
        <v>148</v>
      </c>
      <c r="O28" s="168">
        <f t="shared" si="4"/>
        <v>14.327202323330107</v>
      </c>
      <c r="P28" s="62"/>
      <c r="Q28" s="62">
        <f>SUM(Q29:Q33)</f>
        <v>664</v>
      </c>
      <c r="R28" s="168">
        <f t="shared" si="5"/>
        <v>64.278799612778315</v>
      </c>
      <c r="S28" s="62"/>
    </row>
    <row r="29" spans="1:19" ht="12.5">
      <c r="A29" s="7" t="s">
        <v>113</v>
      </c>
      <c r="B29" s="62">
        <f t="shared" si="0"/>
        <v>139</v>
      </c>
      <c r="C29" s="168">
        <f t="shared" si="6"/>
        <v>0.59636176420113274</v>
      </c>
      <c r="D29" s="62"/>
      <c r="E29" s="210">
        <v>11</v>
      </c>
      <c r="F29" s="168">
        <f t="shared" si="1"/>
        <v>7.9136690647482011</v>
      </c>
      <c r="G29" s="211"/>
      <c r="H29" s="210">
        <v>9</v>
      </c>
      <c r="I29" s="168">
        <f t="shared" si="2"/>
        <v>6.4748201438848918</v>
      </c>
      <c r="J29" s="211"/>
      <c r="K29" s="210">
        <v>9</v>
      </c>
      <c r="L29" s="168">
        <f t="shared" si="3"/>
        <v>6.4748201438848918</v>
      </c>
      <c r="M29" s="211"/>
      <c r="N29" s="210">
        <v>20</v>
      </c>
      <c r="O29" s="168">
        <f t="shared" si="4"/>
        <v>14.388489208633093</v>
      </c>
      <c r="P29" s="211"/>
      <c r="Q29" s="210">
        <v>90</v>
      </c>
      <c r="R29" s="168">
        <f t="shared" si="5"/>
        <v>64.748201438848923</v>
      </c>
      <c r="S29" s="7"/>
    </row>
    <row r="30" spans="1:19" ht="12.5">
      <c r="A30" s="7" t="s">
        <v>114</v>
      </c>
      <c r="B30" s="62">
        <f t="shared" si="0"/>
        <v>258</v>
      </c>
      <c r="C30" s="168">
        <f t="shared" si="6"/>
        <v>1.1069160803157714</v>
      </c>
      <c r="D30" s="62"/>
      <c r="E30" s="210">
        <v>14</v>
      </c>
      <c r="F30" s="168">
        <f t="shared" si="1"/>
        <v>5.4263565891472867</v>
      </c>
      <c r="G30" s="211"/>
      <c r="H30" s="210">
        <v>14</v>
      </c>
      <c r="I30" s="168">
        <f t="shared" si="2"/>
        <v>5.4263565891472867</v>
      </c>
      <c r="J30" s="211"/>
      <c r="K30" s="210">
        <v>22</v>
      </c>
      <c r="L30" s="168">
        <f t="shared" si="3"/>
        <v>8.5271317829457356</v>
      </c>
      <c r="M30" s="211"/>
      <c r="N30" s="210">
        <v>42</v>
      </c>
      <c r="O30" s="168">
        <f t="shared" si="4"/>
        <v>16.279069767441861</v>
      </c>
      <c r="P30" s="211"/>
      <c r="Q30" s="210">
        <v>166</v>
      </c>
      <c r="R30" s="168">
        <f t="shared" si="5"/>
        <v>64.341085271317837</v>
      </c>
      <c r="S30" s="7"/>
    </row>
    <row r="31" spans="1:19" ht="12.5">
      <c r="A31" s="7" t="s">
        <v>115</v>
      </c>
      <c r="B31" s="62">
        <f t="shared" si="0"/>
        <v>175</v>
      </c>
      <c r="C31" s="168">
        <f t="shared" si="6"/>
        <v>0.75081517075682169</v>
      </c>
      <c r="D31" s="62"/>
      <c r="E31" s="210">
        <v>7</v>
      </c>
      <c r="F31" s="168">
        <f t="shared" si="1"/>
        <v>4</v>
      </c>
      <c r="G31" s="211"/>
      <c r="H31" s="210">
        <v>17</v>
      </c>
      <c r="I31" s="168">
        <f t="shared" si="2"/>
        <v>9.7142857142857135</v>
      </c>
      <c r="J31" s="211"/>
      <c r="K31" s="210">
        <v>17</v>
      </c>
      <c r="L31" s="168">
        <f t="shared" si="3"/>
        <v>9.7142857142857135</v>
      </c>
      <c r="M31" s="211"/>
      <c r="N31" s="210">
        <v>26</v>
      </c>
      <c r="O31" s="168">
        <f t="shared" si="4"/>
        <v>14.857142857142858</v>
      </c>
      <c r="P31" s="211"/>
      <c r="Q31" s="210">
        <v>108</v>
      </c>
      <c r="R31" s="168">
        <f t="shared" si="5"/>
        <v>61.714285714285708</v>
      </c>
      <c r="S31" s="7"/>
    </row>
    <row r="32" spans="1:19" ht="12.5">
      <c r="A32" s="7" t="s">
        <v>116</v>
      </c>
      <c r="B32" s="62">
        <f t="shared" si="0"/>
        <v>268</v>
      </c>
      <c r="C32" s="168">
        <f t="shared" si="6"/>
        <v>1.1498198043590182</v>
      </c>
      <c r="D32" s="62"/>
      <c r="E32" s="210">
        <v>10</v>
      </c>
      <c r="F32" s="168">
        <f t="shared" si="1"/>
        <v>3.7313432835820892</v>
      </c>
      <c r="G32" s="211"/>
      <c r="H32" s="210">
        <v>13</v>
      </c>
      <c r="I32" s="168">
        <f t="shared" si="2"/>
        <v>4.8507462686567164</v>
      </c>
      <c r="J32" s="211"/>
      <c r="K32" s="210">
        <v>26</v>
      </c>
      <c r="L32" s="168">
        <f t="shared" si="3"/>
        <v>9.7014925373134329</v>
      </c>
      <c r="M32" s="211"/>
      <c r="N32" s="210">
        <v>31</v>
      </c>
      <c r="O32" s="168">
        <f t="shared" si="4"/>
        <v>11.567164179104477</v>
      </c>
      <c r="P32" s="211"/>
      <c r="Q32" s="210">
        <v>188</v>
      </c>
      <c r="R32" s="168">
        <f t="shared" si="5"/>
        <v>70.149253731343293</v>
      </c>
      <c r="S32" s="7"/>
    </row>
    <row r="33" spans="1:19" ht="12.5">
      <c r="A33" s="7" t="s">
        <v>117</v>
      </c>
      <c r="B33" s="62">
        <f t="shared" si="0"/>
        <v>193</v>
      </c>
      <c r="C33" s="168">
        <f t="shared" si="6"/>
        <v>0.82804187403466623</v>
      </c>
      <c r="D33" s="62"/>
      <c r="E33" s="210">
        <v>18</v>
      </c>
      <c r="F33" s="168">
        <f t="shared" si="1"/>
        <v>9.3264248704663206</v>
      </c>
      <c r="G33" s="211"/>
      <c r="H33" s="210">
        <v>20</v>
      </c>
      <c r="I33" s="168">
        <f t="shared" si="2"/>
        <v>10.362694300518134</v>
      </c>
      <c r="J33" s="211"/>
      <c r="K33" s="210">
        <v>14</v>
      </c>
      <c r="L33" s="168">
        <f t="shared" si="3"/>
        <v>7.2538860103626934</v>
      </c>
      <c r="M33" s="211"/>
      <c r="N33" s="210">
        <v>29</v>
      </c>
      <c r="O33" s="168">
        <f t="shared" si="4"/>
        <v>15.025906735751295</v>
      </c>
      <c r="P33" s="211"/>
      <c r="Q33" s="210">
        <v>112</v>
      </c>
      <c r="R33" s="168">
        <f t="shared" si="5"/>
        <v>58.031088082901547</v>
      </c>
      <c r="S33" s="7"/>
    </row>
    <row r="34" spans="1:19" ht="12.5">
      <c r="B34" s="62" t="str">
        <f t="shared" si="0"/>
        <v/>
      </c>
      <c r="C34" s="168" t="str">
        <f t="shared" si="6"/>
        <v/>
      </c>
      <c r="D34" s="62"/>
      <c r="E34" s="62"/>
      <c r="F34" s="168" t="str">
        <f t="shared" si="1"/>
        <v/>
      </c>
      <c r="G34" s="62"/>
      <c r="H34" s="62"/>
      <c r="I34" s="168" t="str">
        <f t="shared" si="2"/>
        <v/>
      </c>
      <c r="J34" s="62"/>
      <c r="K34" s="62"/>
      <c r="L34" s="168" t="str">
        <f t="shared" si="3"/>
        <v/>
      </c>
      <c r="M34" s="62"/>
      <c r="N34" s="62"/>
      <c r="O34" s="168" t="str">
        <f t="shared" si="4"/>
        <v/>
      </c>
      <c r="P34" s="62"/>
      <c r="Q34" s="62"/>
      <c r="R34" s="168" t="str">
        <f t="shared" si="5"/>
        <v/>
      </c>
      <c r="S34" s="62"/>
    </row>
    <row r="35" spans="1:19" s="14" customFormat="1">
      <c r="A35" s="14" t="s">
        <v>118</v>
      </c>
      <c r="B35" s="139">
        <f t="shared" si="0"/>
        <v>6692</v>
      </c>
      <c r="C35" s="17">
        <f t="shared" si="6"/>
        <v>28.711172129740863</v>
      </c>
      <c r="D35" s="139"/>
      <c r="E35" s="139">
        <f>SUM(E36+E42+E52+E54)</f>
        <v>353</v>
      </c>
      <c r="F35" s="17">
        <f t="shared" si="1"/>
        <v>5.2749551703526594</v>
      </c>
      <c r="G35" s="139"/>
      <c r="H35" s="139">
        <f>SUM(H36+H42+H52+H54)</f>
        <v>408</v>
      </c>
      <c r="I35" s="17">
        <f t="shared" si="2"/>
        <v>6.0968320382546324</v>
      </c>
      <c r="J35" s="139"/>
      <c r="K35" s="139">
        <f>SUM(K36+K42+K52+K54)</f>
        <v>497</v>
      </c>
      <c r="L35" s="17">
        <f t="shared" si="3"/>
        <v>7.4267782426778242</v>
      </c>
      <c r="M35" s="139"/>
      <c r="N35" s="139">
        <f>SUM(N36+N42+N52+N54)</f>
        <v>720</v>
      </c>
      <c r="O35" s="17">
        <f t="shared" si="4"/>
        <v>10.759115361625822</v>
      </c>
      <c r="P35" s="139"/>
      <c r="Q35" s="139">
        <f>SUM(Q36+Q42+Q52+Q54)</f>
        <v>4714</v>
      </c>
      <c r="R35" s="17">
        <f t="shared" si="5"/>
        <v>70.442319187089069</v>
      </c>
      <c r="S35" s="139"/>
    </row>
    <row r="36" spans="1:19" ht="12.5">
      <c r="A36" s="7" t="s">
        <v>244</v>
      </c>
      <c r="B36" s="62">
        <f t="shared" si="0"/>
        <v>2303</v>
      </c>
      <c r="C36" s="168">
        <f t="shared" si="6"/>
        <v>9.8807276471597731</v>
      </c>
      <c r="D36" s="62"/>
      <c r="E36" s="62">
        <f>SUM(E37:E40)</f>
        <v>141</v>
      </c>
      <c r="F36" s="168">
        <f t="shared" si="1"/>
        <v>6.1224489795918364</v>
      </c>
      <c r="G36" s="62"/>
      <c r="H36" s="62">
        <f>SUM(H37:H40)</f>
        <v>139</v>
      </c>
      <c r="I36" s="168">
        <f t="shared" si="2"/>
        <v>6.0356057316543632</v>
      </c>
      <c r="J36" s="62"/>
      <c r="K36" s="62">
        <f>SUM(K37:K40)</f>
        <v>191</v>
      </c>
      <c r="L36" s="168">
        <f t="shared" si="3"/>
        <v>8.293530178028659</v>
      </c>
      <c r="M36" s="62"/>
      <c r="N36" s="62">
        <f>SUM(N37:N40)</f>
        <v>268</v>
      </c>
      <c r="O36" s="168">
        <f t="shared" si="4"/>
        <v>11.636995223621364</v>
      </c>
      <c r="P36" s="62"/>
      <c r="Q36" s="62">
        <f>SUM(Q37:Q40)</f>
        <v>1564</v>
      </c>
      <c r="R36" s="168">
        <f t="shared" si="5"/>
        <v>67.911419887103776</v>
      </c>
      <c r="S36" s="62"/>
    </row>
    <row r="37" spans="1:19" ht="12.5">
      <c r="A37" s="7" t="s">
        <v>120</v>
      </c>
      <c r="B37" s="62">
        <f t="shared" si="0"/>
        <v>1212</v>
      </c>
      <c r="C37" s="168">
        <f t="shared" si="6"/>
        <v>5.1999313540415306</v>
      </c>
      <c r="D37" s="62"/>
      <c r="E37" s="210">
        <v>79</v>
      </c>
      <c r="F37" s="168">
        <f t="shared" si="1"/>
        <v>6.5181518151815183</v>
      </c>
      <c r="G37" s="211"/>
      <c r="H37" s="210">
        <v>81</v>
      </c>
      <c r="I37" s="168">
        <f t="shared" si="2"/>
        <v>6.6831683168316838</v>
      </c>
      <c r="J37" s="211"/>
      <c r="K37" s="210">
        <v>102</v>
      </c>
      <c r="L37" s="168">
        <f t="shared" si="3"/>
        <v>8.4158415841584162</v>
      </c>
      <c r="M37" s="211"/>
      <c r="N37" s="210">
        <v>138</v>
      </c>
      <c r="O37" s="168">
        <f t="shared" si="4"/>
        <v>11.386138613861387</v>
      </c>
      <c r="P37" s="211"/>
      <c r="Q37" s="210">
        <v>812</v>
      </c>
      <c r="R37" s="168">
        <f t="shared" si="5"/>
        <v>66.996699669967001</v>
      </c>
      <c r="S37" s="7"/>
    </row>
    <row r="38" spans="1:19" ht="12.5">
      <c r="A38" s="7" t="s">
        <v>121</v>
      </c>
      <c r="B38" s="62">
        <f t="shared" si="0"/>
        <v>663</v>
      </c>
      <c r="C38" s="168">
        <f t="shared" si="6"/>
        <v>2.8445169040672731</v>
      </c>
      <c r="D38" s="62"/>
      <c r="E38" s="210">
        <v>35</v>
      </c>
      <c r="F38" s="168">
        <f t="shared" si="1"/>
        <v>5.2790346907993966</v>
      </c>
      <c r="G38" s="211"/>
      <c r="H38" s="210">
        <v>40</v>
      </c>
      <c r="I38" s="168">
        <f t="shared" si="2"/>
        <v>6.0331825037707389</v>
      </c>
      <c r="J38" s="211"/>
      <c r="K38" s="210">
        <v>52</v>
      </c>
      <c r="L38" s="168">
        <f t="shared" si="3"/>
        <v>7.8431372549019605</v>
      </c>
      <c r="M38" s="211"/>
      <c r="N38" s="210">
        <v>81</v>
      </c>
      <c r="O38" s="168">
        <f t="shared" si="4"/>
        <v>12.217194570135746</v>
      </c>
      <c r="P38" s="211"/>
      <c r="Q38" s="210">
        <v>455</v>
      </c>
      <c r="R38" s="168">
        <f t="shared" si="5"/>
        <v>68.627450980392155</v>
      </c>
      <c r="S38" s="7"/>
    </row>
    <row r="39" spans="1:19" ht="12.5">
      <c r="A39" s="7" t="s">
        <v>122</v>
      </c>
      <c r="B39" s="62">
        <f t="shared" si="0"/>
        <v>184</v>
      </c>
      <c r="C39" s="168">
        <f t="shared" si="6"/>
        <v>0.78942852239574401</v>
      </c>
      <c r="D39" s="62"/>
      <c r="E39" s="210">
        <v>13</v>
      </c>
      <c r="F39" s="168">
        <f t="shared" si="1"/>
        <v>7.0652173913043477</v>
      </c>
      <c r="G39" s="211"/>
      <c r="H39" s="210">
        <v>9</v>
      </c>
      <c r="I39" s="168">
        <f t="shared" si="2"/>
        <v>4.8913043478260869</v>
      </c>
      <c r="J39" s="211"/>
      <c r="K39" s="210">
        <v>18</v>
      </c>
      <c r="L39" s="168">
        <f t="shared" si="3"/>
        <v>9.7826086956521738</v>
      </c>
      <c r="M39" s="211"/>
      <c r="N39" s="210">
        <v>22</v>
      </c>
      <c r="O39" s="168">
        <f t="shared" si="4"/>
        <v>11.956521739130435</v>
      </c>
      <c r="P39" s="211"/>
      <c r="Q39" s="210">
        <v>122</v>
      </c>
      <c r="R39" s="168">
        <f t="shared" si="5"/>
        <v>66.304347826086953</v>
      </c>
      <c r="S39" s="7"/>
    </row>
    <row r="40" spans="1:19" ht="12.5">
      <c r="A40" s="7" t="s">
        <v>123</v>
      </c>
      <c r="B40" s="62">
        <f t="shared" si="0"/>
        <v>244</v>
      </c>
      <c r="C40" s="168">
        <f t="shared" si="6"/>
        <v>1.0468508666552256</v>
      </c>
      <c r="D40" s="62"/>
      <c r="E40" s="210">
        <v>14</v>
      </c>
      <c r="F40" s="168">
        <f t="shared" si="1"/>
        <v>5.7377049180327866</v>
      </c>
      <c r="G40" s="211"/>
      <c r="H40" s="210">
        <v>9</v>
      </c>
      <c r="I40" s="168">
        <f t="shared" si="2"/>
        <v>3.6885245901639343</v>
      </c>
      <c r="J40" s="211"/>
      <c r="K40" s="210">
        <v>19</v>
      </c>
      <c r="L40" s="168">
        <f t="shared" si="3"/>
        <v>7.7868852459016393</v>
      </c>
      <c r="M40" s="211"/>
      <c r="N40" s="210">
        <v>27</v>
      </c>
      <c r="O40" s="168">
        <f t="shared" si="4"/>
        <v>11.065573770491802</v>
      </c>
      <c r="P40" s="211"/>
      <c r="Q40" s="210">
        <v>175</v>
      </c>
      <c r="R40" s="168">
        <f t="shared" si="5"/>
        <v>71.721311475409834</v>
      </c>
      <c r="S40" s="7"/>
    </row>
    <row r="41" spans="1:19" ht="12.5">
      <c r="B41" s="62" t="str">
        <f t="shared" si="0"/>
        <v/>
      </c>
      <c r="C41" s="168" t="str">
        <f t="shared" si="6"/>
        <v/>
      </c>
      <c r="D41" s="62"/>
      <c r="E41" s="62"/>
      <c r="F41" s="168" t="str">
        <f t="shared" si="1"/>
        <v/>
      </c>
      <c r="G41" s="62"/>
      <c r="H41" s="62"/>
      <c r="I41" s="168" t="str">
        <f t="shared" si="2"/>
        <v/>
      </c>
      <c r="J41" s="62"/>
      <c r="K41" s="62"/>
      <c r="L41" s="168" t="str">
        <f t="shared" si="3"/>
        <v/>
      </c>
      <c r="M41" s="62"/>
      <c r="N41" s="62"/>
      <c r="O41" s="168" t="str">
        <f t="shared" si="4"/>
        <v/>
      </c>
      <c r="P41" s="62"/>
      <c r="Q41" s="62"/>
      <c r="R41" s="168" t="str">
        <f t="shared" si="5"/>
        <v/>
      </c>
      <c r="S41" s="62"/>
    </row>
    <row r="42" spans="1:19" ht="12.5">
      <c r="A42" s="7" t="s">
        <v>124</v>
      </c>
      <c r="B42" s="62">
        <f t="shared" si="0"/>
        <v>1945</v>
      </c>
      <c r="C42" s="168">
        <f t="shared" si="6"/>
        <v>8.3447743264115335</v>
      </c>
      <c r="D42" s="62"/>
      <c r="E42" s="62">
        <f>SUM(E43:E50)</f>
        <v>100</v>
      </c>
      <c r="F42" s="168">
        <f t="shared" si="1"/>
        <v>5.1413881748071981</v>
      </c>
      <c r="G42" s="62"/>
      <c r="H42" s="62">
        <f>SUM(H43:H50)</f>
        <v>127</v>
      </c>
      <c r="I42" s="168">
        <f t="shared" si="2"/>
        <v>6.5295629820051406</v>
      </c>
      <c r="J42" s="62"/>
      <c r="K42" s="62">
        <f>SUM(K43:K50)</f>
        <v>142</v>
      </c>
      <c r="L42" s="168">
        <f t="shared" si="3"/>
        <v>7.3007712082262213</v>
      </c>
      <c r="M42" s="62"/>
      <c r="N42" s="62">
        <f>SUM(N43:N50)</f>
        <v>207</v>
      </c>
      <c r="O42" s="168">
        <f t="shared" si="4"/>
        <v>10.642673521850901</v>
      </c>
      <c r="P42" s="62"/>
      <c r="Q42" s="62">
        <f>SUM(Q43:Q50)</f>
        <v>1369</v>
      </c>
      <c r="R42" s="168">
        <f t="shared" si="5"/>
        <v>70.385604113110546</v>
      </c>
      <c r="S42" s="62"/>
    </row>
    <row r="43" spans="1:19" ht="12.5">
      <c r="A43" s="7" t="s">
        <v>126</v>
      </c>
      <c r="B43" s="62">
        <f t="shared" si="0"/>
        <v>202</v>
      </c>
      <c r="C43" s="168">
        <f t="shared" si="6"/>
        <v>0.86665522567358855</v>
      </c>
      <c r="D43" s="62"/>
      <c r="E43" s="210">
        <v>9</v>
      </c>
      <c r="F43" s="168">
        <f t="shared" si="1"/>
        <v>4.455445544554455</v>
      </c>
      <c r="G43" s="211"/>
      <c r="H43" s="210">
        <v>8</v>
      </c>
      <c r="I43" s="168">
        <f t="shared" si="2"/>
        <v>3.9603960396039604</v>
      </c>
      <c r="J43" s="211"/>
      <c r="K43" s="210">
        <v>17</v>
      </c>
      <c r="L43" s="168">
        <f t="shared" si="3"/>
        <v>8.4158415841584162</v>
      </c>
      <c r="M43" s="211"/>
      <c r="N43" s="210">
        <v>26</v>
      </c>
      <c r="O43" s="168">
        <f t="shared" si="4"/>
        <v>12.871287128712872</v>
      </c>
      <c r="P43" s="211"/>
      <c r="Q43" s="210">
        <v>142</v>
      </c>
      <c r="R43" s="168">
        <f t="shared" si="5"/>
        <v>70.297029702970292</v>
      </c>
      <c r="S43" s="7"/>
    </row>
    <row r="44" spans="1:19" ht="12.5">
      <c r="A44" s="7" t="s">
        <v>125</v>
      </c>
      <c r="B44" s="62">
        <f t="shared" si="0"/>
        <v>229</v>
      </c>
      <c r="C44" s="168">
        <f t="shared" si="6"/>
        <v>0.98249528059035518</v>
      </c>
      <c r="D44" s="62"/>
      <c r="E44" s="210">
        <v>8</v>
      </c>
      <c r="F44" s="168">
        <f t="shared" si="1"/>
        <v>3.4934497816593884</v>
      </c>
      <c r="G44" s="211"/>
      <c r="H44" s="210">
        <v>10</v>
      </c>
      <c r="I44" s="168">
        <f t="shared" si="2"/>
        <v>4.3668122270742353</v>
      </c>
      <c r="J44" s="211"/>
      <c r="K44" s="210">
        <v>14</v>
      </c>
      <c r="L44" s="168">
        <f t="shared" si="3"/>
        <v>6.1135371179039302</v>
      </c>
      <c r="M44" s="211"/>
      <c r="N44" s="210">
        <v>22</v>
      </c>
      <c r="O44" s="168">
        <f t="shared" si="4"/>
        <v>9.606986899563319</v>
      </c>
      <c r="P44" s="211"/>
      <c r="Q44" s="210">
        <v>175</v>
      </c>
      <c r="R44" s="168">
        <f t="shared" si="5"/>
        <v>76.419213973799131</v>
      </c>
      <c r="S44" s="7"/>
    </row>
    <row r="45" spans="1:19" ht="12.5">
      <c r="A45" s="7" t="s">
        <v>127</v>
      </c>
      <c r="B45" s="62">
        <f t="shared" si="0"/>
        <v>116</v>
      </c>
      <c r="C45" s="168">
        <f t="shared" si="6"/>
        <v>0.49768319890166463</v>
      </c>
      <c r="D45" s="62"/>
      <c r="E45" s="210">
        <v>9</v>
      </c>
      <c r="F45" s="168">
        <f t="shared" si="1"/>
        <v>7.7586206896551726</v>
      </c>
      <c r="G45" s="211"/>
      <c r="H45" s="210">
        <v>11</v>
      </c>
      <c r="I45" s="168">
        <f t="shared" si="2"/>
        <v>9.4827586206896548</v>
      </c>
      <c r="J45" s="211"/>
      <c r="K45" s="210">
        <v>16</v>
      </c>
      <c r="L45" s="168">
        <f t="shared" si="3"/>
        <v>13.793103448275861</v>
      </c>
      <c r="M45" s="211"/>
      <c r="N45" s="210">
        <v>17</v>
      </c>
      <c r="O45" s="168">
        <f t="shared" si="4"/>
        <v>14.655172413793101</v>
      </c>
      <c r="P45" s="211"/>
      <c r="Q45" s="210">
        <v>63</v>
      </c>
      <c r="R45" s="168">
        <f t="shared" si="5"/>
        <v>54.310344827586206</v>
      </c>
      <c r="S45" s="7"/>
    </row>
    <row r="46" spans="1:19" ht="12.5">
      <c r="A46" s="7" t="s">
        <v>128</v>
      </c>
      <c r="B46" s="62">
        <f t="shared" si="0"/>
        <v>298</v>
      </c>
      <c r="C46" s="168">
        <f t="shared" si="6"/>
        <v>1.2785309764887591</v>
      </c>
      <c r="D46" s="62"/>
      <c r="E46" s="210">
        <v>12</v>
      </c>
      <c r="F46" s="168">
        <f t="shared" si="1"/>
        <v>4.0268456375838921</v>
      </c>
      <c r="G46" s="211"/>
      <c r="H46" s="210">
        <v>19</v>
      </c>
      <c r="I46" s="168">
        <f t="shared" si="2"/>
        <v>6.375838926174497</v>
      </c>
      <c r="J46" s="211"/>
      <c r="K46" s="210">
        <v>18</v>
      </c>
      <c r="L46" s="168">
        <f t="shared" si="3"/>
        <v>6.0402684563758395</v>
      </c>
      <c r="M46" s="211"/>
      <c r="N46" s="210">
        <v>30</v>
      </c>
      <c r="O46" s="168">
        <f t="shared" si="4"/>
        <v>10.067114093959731</v>
      </c>
      <c r="P46" s="211"/>
      <c r="Q46" s="210">
        <v>219</v>
      </c>
      <c r="R46" s="168">
        <f t="shared" si="5"/>
        <v>73.489932885906043</v>
      </c>
      <c r="S46" s="7"/>
    </row>
    <row r="47" spans="1:19" ht="12.5">
      <c r="A47" s="7" t="s">
        <v>270</v>
      </c>
      <c r="B47" s="62">
        <f t="shared" si="0"/>
        <v>226</v>
      </c>
      <c r="C47" s="168">
        <f t="shared" si="6"/>
        <v>0.96962416337738111</v>
      </c>
      <c r="D47" s="62"/>
      <c r="E47" s="210">
        <v>3</v>
      </c>
      <c r="F47" s="168">
        <f t="shared" si="1"/>
        <v>1.3274336283185841</v>
      </c>
      <c r="G47" s="211"/>
      <c r="H47" s="210">
        <v>10</v>
      </c>
      <c r="I47" s="168">
        <f t="shared" si="2"/>
        <v>4.4247787610619467</v>
      </c>
      <c r="J47" s="211"/>
      <c r="K47" s="210">
        <v>17</v>
      </c>
      <c r="L47" s="168">
        <f t="shared" si="3"/>
        <v>7.5221238938053103</v>
      </c>
      <c r="M47" s="211"/>
      <c r="N47" s="210">
        <v>16</v>
      </c>
      <c r="O47" s="168">
        <f t="shared" si="4"/>
        <v>7.0796460176991154</v>
      </c>
      <c r="P47" s="211"/>
      <c r="Q47" s="210">
        <v>180</v>
      </c>
      <c r="R47" s="168">
        <f t="shared" si="5"/>
        <v>79.646017699115049</v>
      </c>
      <c r="S47" s="7"/>
    </row>
    <row r="48" spans="1:19" ht="12.5">
      <c r="A48" s="7" t="s">
        <v>130</v>
      </c>
      <c r="B48" s="62">
        <f t="shared" si="0"/>
        <v>411</v>
      </c>
      <c r="C48" s="168">
        <f t="shared" si="6"/>
        <v>1.7633430581774499</v>
      </c>
      <c r="D48" s="62"/>
      <c r="E48" s="210">
        <v>27</v>
      </c>
      <c r="F48" s="168">
        <f t="shared" si="1"/>
        <v>6.5693430656934311</v>
      </c>
      <c r="G48" s="211"/>
      <c r="H48" s="210">
        <v>33</v>
      </c>
      <c r="I48" s="168">
        <f t="shared" si="2"/>
        <v>8.0291970802919703</v>
      </c>
      <c r="J48" s="211"/>
      <c r="K48" s="210">
        <v>29</v>
      </c>
      <c r="L48" s="168">
        <f t="shared" si="3"/>
        <v>7.0559610705596105</v>
      </c>
      <c r="M48" s="211"/>
      <c r="N48" s="210">
        <v>45</v>
      </c>
      <c r="O48" s="168">
        <f t="shared" si="4"/>
        <v>10.948905109489052</v>
      </c>
      <c r="P48" s="211"/>
      <c r="Q48" s="210">
        <v>277</v>
      </c>
      <c r="R48" s="168">
        <f t="shared" si="5"/>
        <v>67.396593673965938</v>
      </c>
      <c r="S48" s="7"/>
    </row>
    <row r="49" spans="1:19" ht="12.5">
      <c r="A49" s="7" t="s">
        <v>131</v>
      </c>
      <c r="B49" s="62">
        <f t="shared" si="0"/>
        <v>164</v>
      </c>
      <c r="C49" s="168">
        <f t="shared" si="6"/>
        <v>0.70362107430925003</v>
      </c>
      <c r="D49" s="62"/>
      <c r="E49" s="210">
        <v>16</v>
      </c>
      <c r="F49" s="168">
        <f t="shared" si="1"/>
        <v>9.7560975609756095</v>
      </c>
      <c r="G49" s="211"/>
      <c r="H49" s="210">
        <v>11</v>
      </c>
      <c r="I49" s="168">
        <f t="shared" si="2"/>
        <v>6.7073170731707323</v>
      </c>
      <c r="J49" s="211"/>
      <c r="K49" s="210">
        <v>11</v>
      </c>
      <c r="L49" s="168">
        <f t="shared" si="3"/>
        <v>6.7073170731707323</v>
      </c>
      <c r="M49" s="211"/>
      <c r="N49" s="210">
        <v>14</v>
      </c>
      <c r="O49" s="168">
        <f t="shared" si="4"/>
        <v>8.536585365853659</v>
      </c>
      <c r="P49" s="211"/>
      <c r="Q49" s="210">
        <v>112</v>
      </c>
      <c r="R49" s="168">
        <f t="shared" si="5"/>
        <v>68.292682926829272</v>
      </c>
      <c r="S49" s="7"/>
    </row>
    <row r="50" spans="1:19" ht="12.5">
      <c r="A50" s="7" t="s">
        <v>132</v>
      </c>
      <c r="B50" s="62">
        <f t="shared" si="0"/>
        <v>299</v>
      </c>
      <c r="C50" s="168">
        <f t="shared" si="6"/>
        <v>1.282821348893084</v>
      </c>
      <c r="D50" s="62"/>
      <c r="E50" s="210">
        <v>16</v>
      </c>
      <c r="F50" s="168">
        <f t="shared" si="1"/>
        <v>5.3511705685618729</v>
      </c>
      <c r="G50" s="211"/>
      <c r="H50" s="210">
        <v>25</v>
      </c>
      <c r="I50" s="168">
        <f t="shared" si="2"/>
        <v>8.3612040133779271</v>
      </c>
      <c r="J50" s="211"/>
      <c r="K50" s="210">
        <v>20</v>
      </c>
      <c r="L50" s="168">
        <f t="shared" si="3"/>
        <v>6.6889632107023411</v>
      </c>
      <c r="M50" s="211"/>
      <c r="N50" s="210">
        <v>37</v>
      </c>
      <c r="O50" s="168">
        <f t="shared" si="4"/>
        <v>12.374581939799331</v>
      </c>
      <c r="P50" s="211"/>
      <c r="Q50" s="210">
        <v>201</v>
      </c>
      <c r="R50" s="168">
        <f t="shared" si="5"/>
        <v>67.224080267558534</v>
      </c>
      <c r="S50" s="7"/>
    </row>
    <row r="51" spans="1:19" ht="9.75" customHeight="1">
      <c r="B51" s="62" t="str">
        <f t="shared" si="0"/>
        <v/>
      </c>
      <c r="C51" s="168" t="str">
        <f t="shared" si="6"/>
        <v/>
      </c>
      <c r="D51" s="62"/>
      <c r="E51" s="85"/>
      <c r="F51" s="168" t="str">
        <f t="shared" si="1"/>
        <v/>
      </c>
      <c r="G51" s="85"/>
      <c r="H51" s="85"/>
      <c r="I51" s="168" t="str">
        <f t="shared" si="2"/>
        <v/>
      </c>
      <c r="J51" s="85"/>
      <c r="K51" s="85"/>
      <c r="L51" s="168" t="str">
        <f t="shared" si="3"/>
        <v/>
      </c>
      <c r="M51" s="85"/>
      <c r="N51" s="85"/>
      <c r="O51" s="168" t="str">
        <f t="shared" si="4"/>
        <v/>
      </c>
      <c r="P51" s="85"/>
      <c r="Q51" s="85"/>
      <c r="R51" s="168" t="str">
        <f t="shared" si="5"/>
        <v/>
      </c>
      <c r="S51" s="7"/>
    </row>
    <row r="52" spans="1:19">
      <c r="A52" s="7" t="s">
        <v>133</v>
      </c>
      <c r="B52" s="62">
        <f t="shared" si="0"/>
        <v>439</v>
      </c>
      <c r="C52" s="168">
        <f t="shared" si="6"/>
        <v>1.8834734854985411</v>
      </c>
      <c r="D52" s="62"/>
      <c r="E52" s="212">
        <v>33</v>
      </c>
      <c r="F52" s="168">
        <f t="shared" si="1"/>
        <v>7.5170842824601358</v>
      </c>
      <c r="G52" s="213"/>
      <c r="H52" s="212">
        <v>39</v>
      </c>
      <c r="I52" s="168">
        <f t="shared" si="2"/>
        <v>8.8838268792710693</v>
      </c>
      <c r="J52" s="213"/>
      <c r="K52" s="212">
        <v>37</v>
      </c>
      <c r="L52" s="168">
        <f t="shared" si="3"/>
        <v>8.428246013667426</v>
      </c>
      <c r="M52" s="213"/>
      <c r="N52" s="212">
        <v>51</v>
      </c>
      <c r="O52" s="168">
        <f t="shared" si="4"/>
        <v>11.617312072892938</v>
      </c>
      <c r="P52" s="213"/>
      <c r="Q52" s="212">
        <v>279</v>
      </c>
      <c r="R52" s="168">
        <f t="shared" si="5"/>
        <v>63.553530751708429</v>
      </c>
      <c r="S52" s="7"/>
    </row>
    <row r="53" spans="1:19" ht="9" customHeight="1">
      <c r="B53" s="62" t="str">
        <f t="shared" si="0"/>
        <v/>
      </c>
      <c r="C53" s="168" t="str">
        <f t="shared" si="6"/>
        <v/>
      </c>
      <c r="D53" s="62"/>
      <c r="E53" s="62"/>
      <c r="F53" s="168" t="str">
        <f t="shared" si="1"/>
        <v/>
      </c>
      <c r="G53" s="62"/>
      <c r="H53" s="62"/>
      <c r="I53" s="168" t="str">
        <f t="shared" si="2"/>
        <v/>
      </c>
      <c r="J53" s="62"/>
      <c r="K53" s="62"/>
      <c r="L53" s="168" t="str">
        <f t="shared" si="3"/>
        <v/>
      </c>
      <c r="M53" s="62"/>
      <c r="N53" s="62"/>
      <c r="O53" s="168" t="str">
        <f t="shared" si="4"/>
        <v/>
      </c>
      <c r="P53" s="62"/>
      <c r="Q53" s="62"/>
      <c r="R53" s="168" t="str">
        <f t="shared" si="5"/>
        <v/>
      </c>
      <c r="S53" s="62"/>
    </row>
    <row r="54" spans="1:19" ht="12.5">
      <c r="A54" s="7" t="s">
        <v>134</v>
      </c>
      <c r="B54" s="62">
        <f t="shared" si="0"/>
        <v>2005</v>
      </c>
      <c r="C54" s="168">
        <f t="shared" si="6"/>
        <v>8.6021966706710131</v>
      </c>
      <c r="D54" s="62"/>
      <c r="E54" s="62">
        <f>SUM(E55:E59)</f>
        <v>79</v>
      </c>
      <c r="F54" s="168">
        <f t="shared" si="1"/>
        <v>3.9401496259351618</v>
      </c>
      <c r="G54" s="62"/>
      <c r="H54" s="62">
        <f>SUM(H55:H59)</f>
        <v>103</v>
      </c>
      <c r="I54" s="168">
        <f t="shared" si="2"/>
        <v>5.1371571072319204</v>
      </c>
      <c r="J54" s="62"/>
      <c r="K54" s="62">
        <f>SUM(K55:K59)</f>
        <v>127</v>
      </c>
      <c r="L54" s="168">
        <f t="shared" si="3"/>
        <v>6.3341645885286777</v>
      </c>
      <c r="M54" s="62"/>
      <c r="N54" s="62">
        <f>SUM(N55:N59)</f>
        <v>194</v>
      </c>
      <c r="O54" s="168">
        <f t="shared" si="4"/>
        <v>9.6758104738154618</v>
      </c>
      <c r="P54" s="62"/>
      <c r="Q54" s="62">
        <f>SUM(Q55:Q59)</f>
        <v>1502</v>
      </c>
      <c r="R54" s="168">
        <f t="shared" si="5"/>
        <v>74.912718204488783</v>
      </c>
      <c r="S54" s="62"/>
    </row>
    <row r="55" spans="1:19" ht="12.5">
      <c r="A55" s="7" t="s">
        <v>135</v>
      </c>
      <c r="B55" s="62">
        <f t="shared" si="0"/>
        <v>61</v>
      </c>
      <c r="C55" s="168">
        <f t="shared" si="6"/>
        <v>0.26171271666380641</v>
      </c>
      <c r="D55" s="62"/>
      <c r="E55" s="210">
        <v>1</v>
      </c>
      <c r="F55" s="168">
        <f t="shared" si="1"/>
        <v>1.639344262295082</v>
      </c>
      <c r="G55" s="211"/>
      <c r="H55" s="210">
        <v>4</v>
      </c>
      <c r="I55" s="168">
        <f t="shared" si="2"/>
        <v>6.557377049180328</v>
      </c>
      <c r="J55" s="211"/>
      <c r="K55" s="210">
        <v>3</v>
      </c>
      <c r="L55" s="168">
        <f t="shared" si="3"/>
        <v>4.918032786885246</v>
      </c>
      <c r="M55" s="211"/>
      <c r="N55" s="210">
        <v>7</v>
      </c>
      <c r="O55" s="168">
        <f t="shared" si="4"/>
        <v>11.475409836065573</v>
      </c>
      <c r="P55" s="211"/>
      <c r="Q55" s="210">
        <v>46</v>
      </c>
      <c r="R55" s="168">
        <f t="shared" si="5"/>
        <v>75.409836065573771</v>
      </c>
      <c r="S55" s="7"/>
    </row>
    <row r="56" spans="1:19" ht="12.5">
      <c r="A56" s="7" t="s">
        <v>136</v>
      </c>
      <c r="B56" s="62">
        <f t="shared" si="0"/>
        <v>1228</v>
      </c>
      <c r="C56" s="168">
        <f t="shared" si="6"/>
        <v>5.2685773125107254</v>
      </c>
      <c r="D56" s="62"/>
      <c r="E56" s="210">
        <v>42</v>
      </c>
      <c r="F56" s="168">
        <f t="shared" si="1"/>
        <v>3.4201954397394139</v>
      </c>
      <c r="G56" s="211"/>
      <c r="H56" s="210">
        <v>63</v>
      </c>
      <c r="I56" s="168">
        <f t="shared" si="2"/>
        <v>5.1302931596091206</v>
      </c>
      <c r="J56" s="211"/>
      <c r="K56" s="210">
        <v>78</v>
      </c>
      <c r="L56" s="168">
        <f t="shared" si="3"/>
        <v>6.3517915309446256</v>
      </c>
      <c r="M56" s="211"/>
      <c r="N56" s="210">
        <v>117</v>
      </c>
      <c r="O56" s="168">
        <f t="shared" si="4"/>
        <v>9.5276872964169375</v>
      </c>
      <c r="P56" s="211"/>
      <c r="Q56" s="210">
        <v>928</v>
      </c>
      <c r="R56" s="168">
        <f t="shared" si="5"/>
        <v>75.570032573289907</v>
      </c>
      <c r="S56" s="7"/>
    </row>
    <row r="57" spans="1:19" ht="12.5">
      <c r="A57" s="7" t="s">
        <v>137</v>
      </c>
      <c r="B57" s="62">
        <f t="shared" si="0"/>
        <v>231</v>
      </c>
      <c r="C57" s="168">
        <f t="shared" si="6"/>
        <v>0.99107602539900475</v>
      </c>
      <c r="D57" s="62"/>
      <c r="E57" s="210">
        <v>12</v>
      </c>
      <c r="F57" s="168">
        <f t="shared" si="1"/>
        <v>5.1948051948051948</v>
      </c>
      <c r="G57" s="211"/>
      <c r="H57" s="210">
        <v>10</v>
      </c>
      <c r="I57" s="168">
        <f t="shared" si="2"/>
        <v>4.329004329004329</v>
      </c>
      <c r="J57" s="211"/>
      <c r="K57" s="210">
        <v>14</v>
      </c>
      <c r="L57" s="168">
        <f t="shared" si="3"/>
        <v>6.0606060606060606</v>
      </c>
      <c r="M57" s="211"/>
      <c r="N57" s="210">
        <v>23</v>
      </c>
      <c r="O57" s="168">
        <f t="shared" si="4"/>
        <v>9.9567099567099575</v>
      </c>
      <c r="P57" s="211"/>
      <c r="Q57" s="210">
        <v>172</v>
      </c>
      <c r="R57" s="168">
        <f t="shared" si="5"/>
        <v>74.458874458874462</v>
      </c>
      <c r="S57" s="7"/>
    </row>
    <row r="58" spans="1:19" ht="12.5">
      <c r="A58" s="9" t="s">
        <v>138</v>
      </c>
      <c r="B58" s="62">
        <f t="shared" si="0"/>
        <v>331</v>
      </c>
      <c r="C58" s="168">
        <f t="shared" si="6"/>
        <v>1.4201132658314741</v>
      </c>
      <c r="D58" s="62"/>
      <c r="E58" s="210">
        <v>12</v>
      </c>
      <c r="F58" s="168">
        <f t="shared" si="1"/>
        <v>3.6253776435045322</v>
      </c>
      <c r="G58" s="211"/>
      <c r="H58" s="210">
        <v>19</v>
      </c>
      <c r="I58" s="168">
        <f t="shared" si="2"/>
        <v>5.7401812688821749</v>
      </c>
      <c r="J58" s="211"/>
      <c r="K58" s="210">
        <v>21</v>
      </c>
      <c r="L58" s="168">
        <f t="shared" si="3"/>
        <v>6.3444108761329305</v>
      </c>
      <c r="M58" s="211"/>
      <c r="N58" s="210">
        <v>36</v>
      </c>
      <c r="O58" s="168">
        <f t="shared" si="4"/>
        <v>10.876132930513595</v>
      </c>
      <c r="P58" s="211"/>
      <c r="Q58" s="210">
        <v>243</v>
      </c>
      <c r="R58" s="168">
        <f t="shared" si="5"/>
        <v>73.413897280966765</v>
      </c>
      <c r="S58" s="7"/>
    </row>
    <row r="59" spans="1:19" ht="12.5">
      <c r="A59" s="7" t="s">
        <v>139</v>
      </c>
      <c r="B59" s="62">
        <f t="shared" si="0"/>
        <v>154</v>
      </c>
      <c r="C59" s="168">
        <f t="shared" si="6"/>
        <v>0.66071735026600309</v>
      </c>
      <c r="D59" s="62"/>
      <c r="E59" s="210">
        <v>12</v>
      </c>
      <c r="F59" s="168">
        <f t="shared" si="1"/>
        <v>7.7922077922077921</v>
      </c>
      <c r="G59" s="211"/>
      <c r="H59" s="210">
        <v>7</v>
      </c>
      <c r="I59" s="168">
        <f t="shared" si="2"/>
        <v>4.5454545454545459</v>
      </c>
      <c r="J59" s="211"/>
      <c r="K59" s="210">
        <v>11</v>
      </c>
      <c r="L59" s="168">
        <f t="shared" si="3"/>
        <v>7.1428571428571423</v>
      </c>
      <c r="M59" s="211"/>
      <c r="N59" s="210">
        <v>11</v>
      </c>
      <c r="O59" s="168">
        <f t="shared" si="4"/>
        <v>7.1428571428571423</v>
      </c>
      <c r="P59" s="211"/>
      <c r="Q59" s="210">
        <v>113</v>
      </c>
      <c r="R59" s="168">
        <f t="shared" si="5"/>
        <v>73.376623376623371</v>
      </c>
      <c r="S59" s="7"/>
    </row>
    <row r="60" spans="1:19" ht="8.25" customHeight="1">
      <c r="B60" s="62" t="str">
        <f t="shared" si="0"/>
        <v/>
      </c>
      <c r="C60" s="168" t="str">
        <f t="shared" si="6"/>
        <v/>
      </c>
      <c r="D60" s="62"/>
      <c r="E60" s="62"/>
      <c r="F60" s="168" t="str">
        <f t="shared" si="1"/>
        <v/>
      </c>
      <c r="G60" s="62"/>
      <c r="H60" s="62"/>
      <c r="I60" s="168" t="str">
        <f t="shared" si="2"/>
        <v/>
      </c>
      <c r="J60" s="62"/>
      <c r="K60" s="62"/>
      <c r="L60" s="168" t="str">
        <f t="shared" si="3"/>
        <v/>
      </c>
      <c r="M60" s="62"/>
      <c r="N60" s="62"/>
      <c r="O60" s="168" t="str">
        <f t="shared" si="4"/>
        <v/>
      </c>
      <c r="P60" s="62"/>
      <c r="Q60" s="62"/>
      <c r="R60" s="168" t="str">
        <f t="shared" si="5"/>
        <v/>
      </c>
      <c r="S60" s="62"/>
    </row>
    <row r="61" spans="1:19" s="14" customFormat="1">
      <c r="A61" s="14" t="s">
        <v>140</v>
      </c>
      <c r="B61" s="139">
        <f t="shared" si="0"/>
        <v>1844</v>
      </c>
      <c r="C61" s="17">
        <f t="shared" si="6"/>
        <v>7.9114467135747377</v>
      </c>
      <c r="D61" s="139"/>
      <c r="E61" s="139">
        <f>SUM(E62+E64+E71+E73)</f>
        <v>140</v>
      </c>
      <c r="F61" s="17">
        <f t="shared" si="1"/>
        <v>7.5921908893709329</v>
      </c>
      <c r="G61" s="139"/>
      <c r="H61" s="139">
        <f>SUM(H62+H64+H71+H73)</f>
        <v>155</v>
      </c>
      <c r="I61" s="17">
        <f t="shared" si="2"/>
        <v>8.405639913232104</v>
      </c>
      <c r="J61" s="139"/>
      <c r="K61" s="139">
        <f>SUM(K62+K64+K71+K73)</f>
        <v>140</v>
      </c>
      <c r="L61" s="17">
        <f t="shared" si="3"/>
        <v>7.5921908893709329</v>
      </c>
      <c r="M61" s="139"/>
      <c r="N61" s="139">
        <f>SUM(N62+N64+N71+N73)</f>
        <v>258</v>
      </c>
      <c r="O61" s="17">
        <f t="shared" si="4"/>
        <v>13.991323210412149</v>
      </c>
      <c r="P61" s="139"/>
      <c r="Q61" s="139">
        <f>SUM(Q62+Q64+Q71+Q73)</f>
        <v>1151</v>
      </c>
      <c r="R61" s="17">
        <f t="shared" si="5"/>
        <v>62.418655097613886</v>
      </c>
      <c r="S61" s="139"/>
    </row>
    <row r="62" spans="1:19">
      <c r="A62" s="7" t="s">
        <v>141</v>
      </c>
      <c r="B62" s="62">
        <f t="shared" si="0"/>
        <v>252</v>
      </c>
      <c r="C62" s="168">
        <f t="shared" si="6"/>
        <v>1.0811738458898232</v>
      </c>
      <c r="D62" s="62"/>
      <c r="E62" s="212">
        <v>25</v>
      </c>
      <c r="F62" s="168">
        <f t="shared" si="1"/>
        <v>9.9206349206349209</v>
      </c>
      <c r="G62" s="213"/>
      <c r="H62" s="212">
        <v>30</v>
      </c>
      <c r="I62" s="168">
        <f t="shared" si="2"/>
        <v>11.904761904761903</v>
      </c>
      <c r="J62" s="213"/>
      <c r="K62" s="212">
        <v>18</v>
      </c>
      <c r="L62" s="168">
        <f t="shared" si="3"/>
        <v>7.1428571428571423</v>
      </c>
      <c r="M62" s="213"/>
      <c r="N62" s="212">
        <v>33</v>
      </c>
      <c r="O62" s="168">
        <f t="shared" si="4"/>
        <v>13.095238095238097</v>
      </c>
      <c r="P62" s="213"/>
      <c r="Q62" s="212">
        <v>146</v>
      </c>
      <c r="R62" s="168">
        <f t="shared" si="5"/>
        <v>57.936507936507944</v>
      </c>
      <c r="S62" s="7"/>
    </row>
    <row r="63" spans="1:19" ht="9" customHeight="1">
      <c r="B63" s="62" t="str">
        <f t="shared" si="0"/>
        <v/>
      </c>
      <c r="C63" s="168" t="str">
        <f t="shared" si="6"/>
        <v/>
      </c>
      <c r="D63" s="62"/>
      <c r="E63" s="62"/>
      <c r="F63" s="168" t="str">
        <f t="shared" si="1"/>
        <v/>
      </c>
      <c r="G63" s="62"/>
      <c r="H63" s="62"/>
      <c r="I63" s="168" t="str">
        <f t="shared" si="2"/>
        <v/>
      </c>
      <c r="J63" s="62"/>
      <c r="K63" s="62"/>
      <c r="L63" s="168" t="str">
        <f t="shared" si="3"/>
        <v/>
      </c>
      <c r="M63" s="62"/>
      <c r="N63" s="62"/>
      <c r="O63" s="168" t="str">
        <f t="shared" si="4"/>
        <v/>
      </c>
      <c r="P63" s="62"/>
      <c r="Q63" s="62"/>
      <c r="R63" s="168" t="str">
        <f t="shared" si="5"/>
        <v/>
      </c>
      <c r="S63" s="62"/>
    </row>
    <row r="64" spans="1:19" ht="12.5">
      <c r="A64" s="7" t="s">
        <v>142</v>
      </c>
      <c r="B64" s="62">
        <f t="shared" si="0"/>
        <v>1154</v>
      </c>
      <c r="C64" s="168">
        <f t="shared" si="6"/>
        <v>4.9510897545906989</v>
      </c>
      <c r="D64" s="62"/>
      <c r="E64" s="62">
        <f>SUM(E65:E69)</f>
        <v>81</v>
      </c>
      <c r="F64" s="168">
        <f t="shared" si="1"/>
        <v>7.0190641247833625</v>
      </c>
      <c r="G64" s="62"/>
      <c r="H64" s="62">
        <f>SUM(H65:H69)</f>
        <v>81</v>
      </c>
      <c r="I64" s="168">
        <f t="shared" si="2"/>
        <v>7.0190641247833625</v>
      </c>
      <c r="J64" s="62"/>
      <c r="K64" s="62">
        <f>SUM(K65:K69)</f>
        <v>92</v>
      </c>
      <c r="L64" s="168">
        <f t="shared" si="3"/>
        <v>7.9722703639514725</v>
      </c>
      <c r="M64" s="62"/>
      <c r="N64" s="62">
        <f>SUM(N65:N69)</f>
        <v>161</v>
      </c>
      <c r="O64" s="168">
        <f t="shared" si="4"/>
        <v>13.951473136915077</v>
      </c>
      <c r="P64" s="62"/>
      <c r="Q64" s="62">
        <f>SUM(Q65:Q69)</f>
        <v>739</v>
      </c>
      <c r="R64" s="168">
        <f t="shared" si="5"/>
        <v>64.038128249566725</v>
      </c>
      <c r="S64" s="62"/>
    </row>
    <row r="65" spans="1:19" ht="12.5">
      <c r="A65" s="7" t="s">
        <v>143</v>
      </c>
      <c r="B65" s="62">
        <f t="shared" si="0"/>
        <v>242</v>
      </c>
      <c r="C65" s="168">
        <f t="shared" si="6"/>
        <v>1.0382701218465762</v>
      </c>
      <c r="D65" s="62"/>
      <c r="E65" s="210">
        <v>26</v>
      </c>
      <c r="F65" s="168">
        <f t="shared" si="1"/>
        <v>10.743801652892563</v>
      </c>
      <c r="G65" s="211"/>
      <c r="H65" s="210">
        <v>17</v>
      </c>
      <c r="I65" s="168">
        <f t="shared" si="2"/>
        <v>7.0247933884297522</v>
      </c>
      <c r="J65" s="211"/>
      <c r="K65" s="210">
        <v>26</v>
      </c>
      <c r="L65" s="168">
        <f t="shared" si="3"/>
        <v>10.743801652892563</v>
      </c>
      <c r="M65" s="211"/>
      <c r="N65" s="210">
        <v>33</v>
      </c>
      <c r="O65" s="168">
        <f t="shared" si="4"/>
        <v>13.636363636363635</v>
      </c>
      <c r="P65" s="211"/>
      <c r="Q65" s="210">
        <v>140</v>
      </c>
      <c r="R65" s="168">
        <f t="shared" si="5"/>
        <v>57.851239669421481</v>
      </c>
      <c r="S65" s="7"/>
    </row>
    <row r="66" spans="1:19" ht="12.5">
      <c r="A66" s="7" t="s">
        <v>144</v>
      </c>
      <c r="B66" s="62">
        <f t="shared" si="0"/>
        <v>297</v>
      </c>
      <c r="C66" s="168">
        <f t="shared" si="6"/>
        <v>1.2742406040844345</v>
      </c>
      <c r="D66" s="62"/>
      <c r="E66" s="210">
        <v>14</v>
      </c>
      <c r="F66" s="168">
        <f t="shared" si="1"/>
        <v>4.7138047138047137</v>
      </c>
      <c r="G66" s="211"/>
      <c r="H66" s="210">
        <v>16</v>
      </c>
      <c r="I66" s="168">
        <f t="shared" si="2"/>
        <v>5.3872053872053867</v>
      </c>
      <c r="J66" s="211"/>
      <c r="K66" s="210">
        <v>18</v>
      </c>
      <c r="L66" s="168">
        <f t="shared" si="3"/>
        <v>6.0606060606060606</v>
      </c>
      <c r="M66" s="211"/>
      <c r="N66" s="210">
        <v>42</v>
      </c>
      <c r="O66" s="168">
        <f t="shared" si="4"/>
        <v>14.14141414141414</v>
      </c>
      <c r="P66" s="211"/>
      <c r="Q66" s="210">
        <v>207</v>
      </c>
      <c r="R66" s="168">
        <f t="shared" si="5"/>
        <v>69.696969696969703</v>
      </c>
      <c r="S66" s="7"/>
    </row>
    <row r="67" spans="1:19">
      <c r="A67" s="7" t="s">
        <v>145</v>
      </c>
      <c r="B67" s="62">
        <f t="shared" si="0"/>
        <v>125</v>
      </c>
      <c r="C67" s="168">
        <f t="shared" si="6"/>
        <v>0.53629655054058689</v>
      </c>
      <c r="D67" s="62"/>
      <c r="E67" s="210">
        <v>7</v>
      </c>
      <c r="F67" s="168">
        <f t="shared" si="1"/>
        <v>5.6000000000000005</v>
      </c>
      <c r="G67" s="211"/>
      <c r="H67" s="210">
        <v>11</v>
      </c>
      <c r="I67" s="168">
        <f t="shared" si="2"/>
        <v>8.7999999999999989</v>
      </c>
      <c r="J67" s="211"/>
      <c r="K67" s="210">
        <v>9</v>
      </c>
      <c r="L67" s="168">
        <f t="shared" si="3"/>
        <v>7.1999999999999993</v>
      </c>
      <c r="M67" s="211"/>
      <c r="N67" s="210">
        <v>25</v>
      </c>
      <c r="O67" s="168">
        <f t="shared" si="4"/>
        <v>20</v>
      </c>
      <c r="P67" s="211"/>
      <c r="Q67" s="210">
        <v>73</v>
      </c>
      <c r="R67" s="168">
        <f t="shared" si="5"/>
        <v>58.4</v>
      </c>
    </row>
    <row r="68" spans="1:19" ht="12.5">
      <c r="A68" s="7" t="s">
        <v>146</v>
      </c>
      <c r="B68" s="62">
        <f t="shared" si="0"/>
        <v>81</v>
      </c>
      <c r="C68" s="168">
        <f t="shared" si="6"/>
        <v>0.34752016475030034</v>
      </c>
      <c r="D68" s="62"/>
      <c r="E68" s="210">
        <v>4</v>
      </c>
      <c r="F68" s="168">
        <f t="shared" si="1"/>
        <v>4.9382716049382713</v>
      </c>
      <c r="G68" s="211"/>
      <c r="H68" s="210">
        <v>6</v>
      </c>
      <c r="I68" s="168">
        <f t="shared" si="2"/>
        <v>7.4074074074074066</v>
      </c>
      <c r="J68" s="211"/>
      <c r="K68" s="210">
        <v>4</v>
      </c>
      <c r="L68" s="168">
        <f t="shared" si="3"/>
        <v>4.9382716049382713</v>
      </c>
      <c r="M68" s="211"/>
      <c r="N68" s="210">
        <v>11</v>
      </c>
      <c r="O68" s="168">
        <f t="shared" si="4"/>
        <v>13.580246913580247</v>
      </c>
      <c r="P68" s="211"/>
      <c r="Q68" s="210">
        <v>56</v>
      </c>
      <c r="R68" s="168">
        <f t="shared" si="5"/>
        <v>69.135802469135797</v>
      </c>
      <c r="S68" s="7"/>
    </row>
    <row r="69" spans="1:19" ht="12.5">
      <c r="A69" s="7" t="s">
        <v>147</v>
      </c>
      <c r="B69" s="62">
        <f t="shared" si="0"/>
        <v>409</v>
      </c>
      <c r="C69" s="168">
        <f t="shared" si="6"/>
        <v>1.7547623133688004</v>
      </c>
      <c r="D69" s="62"/>
      <c r="E69" s="210">
        <v>30</v>
      </c>
      <c r="F69" s="168">
        <f t="shared" si="1"/>
        <v>7.3349633251833746</v>
      </c>
      <c r="G69" s="211"/>
      <c r="H69" s="210">
        <v>31</v>
      </c>
      <c r="I69" s="168">
        <f t="shared" si="2"/>
        <v>7.5794621026894866</v>
      </c>
      <c r="J69" s="211"/>
      <c r="K69" s="210">
        <v>35</v>
      </c>
      <c r="L69" s="168">
        <f t="shared" si="3"/>
        <v>8.5574572127139366</v>
      </c>
      <c r="M69" s="211"/>
      <c r="N69" s="210">
        <v>50</v>
      </c>
      <c r="O69" s="168">
        <f t="shared" si="4"/>
        <v>12.224938875305623</v>
      </c>
      <c r="P69" s="211"/>
      <c r="Q69" s="210">
        <v>263</v>
      </c>
      <c r="R69" s="168">
        <f t="shared" si="5"/>
        <v>64.303178484107576</v>
      </c>
      <c r="S69" s="7"/>
    </row>
    <row r="70" spans="1:19" ht="9.75" customHeight="1">
      <c r="B70" s="62" t="str">
        <f t="shared" si="0"/>
        <v/>
      </c>
      <c r="C70" s="168" t="str">
        <f t="shared" si="6"/>
        <v/>
      </c>
      <c r="D70" s="62"/>
      <c r="E70" s="85"/>
      <c r="F70" s="168" t="str">
        <f t="shared" si="1"/>
        <v/>
      </c>
      <c r="G70" s="85"/>
      <c r="H70" s="85"/>
      <c r="I70" s="168" t="str">
        <f t="shared" si="2"/>
        <v/>
      </c>
      <c r="J70" s="85"/>
      <c r="K70" s="85"/>
      <c r="L70" s="168" t="str">
        <f t="shared" si="3"/>
        <v/>
      </c>
      <c r="M70" s="85"/>
      <c r="N70" s="85"/>
      <c r="O70" s="168" t="str">
        <f t="shared" si="4"/>
        <v/>
      </c>
      <c r="P70" s="85"/>
      <c r="Q70" s="85"/>
      <c r="R70" s="168" t="str">
        <f t="shared" si="5"/>
        <v/>
      </c>
      <c r="S70" s="7"/>
    </row>
    <row r="71" spans="1:19">
      <c r="A71" s="7" t="s">
        <v>148</v>
      </c>
      <c r="B71" s="62">
        <f t="shared" si="0"/>
        <v>193</v>
      </c>
      <c r="C71" s="168">
        <f t="shared" si="6"/>
        <v>0.82804187403466623</v>
      </c>
      <c r="D71" s="62"/>
      <c r="E71" s="212">
        <v>18</v>
      </c>
      <c r="F71" s="168">
        <f t="shared" si="1"/>
        <v>9.3264248704663206</v>
      </c>
      <c r="G71" s="213"/>
      <c r="H71" s="212">
        <v>18</v>
      </c>
      <c r="I71" s="168">
        <f t="shared" si="2"/>
        <v>9.3264248704663206</v>
      </c>
      <c r="J71" s="213"/>
      <c r="K71" s="212">
        <v>8</v>
      </c>
      <c r="L71" s="168">
        <f t="shared" si="3"/>
        <v>4.1450777202072544</v>
      </c>
      <c r="M71" s="213"/>
      <c r="N71" s="212">
        <v>26</v>
      </c>
      <c r="O71" s="168">
        <f t="shared" si="4"/>
        <v>13.471502590673575</v>
      </c>
      <c r="P71" s="213"/>
      <c r="Q71" s="212">
        <v>123</v>
      </c>
      <c r="R71" s="168">
        <f t="shared" si="5"/>
        <v>63.730569948186535</v>
      </c>
      <c r="S71" s="7"/>
    </row>
    <row r="72" spans="1:19" ht="10.5" customHeight="1">
      <c r="B72" s="62" t="str">
        <f t="shared" si="0"/>
        <v/>
      </c>
      <c r="C72" s="168" t="str">
        <f t="shared" si="6"/>
        <v/>
      </c>
      <c r="D72" s="62"/>
      <c r="E72" s="210"/>
      <c r="F72" s="168" t="str">
        <f t="shared" si="1"/>
        <v/>
      </c>
      <c r="G72" s="211"/>
      <c r="H72" s="210"/>
      <c r="I72" s="168" t="str">
        <f t="shared" si="2"/>
        <v/>
      </c>
      <c r="J72" s="211"/>
      <c r="K72" s="210"/>
      <c r="L72" s="168" t="str">
        <f t="shared" si="3"/>
        <v/>
      </c>
      <c r="M72" s="211"/>
      <c r="N72" s="210"/>
      <c r="O72" s="168" t="str">
        <f t="shared" si="4"/>
        <v/>
      </c>
      <c r="P72" s="211"/>
      <c r="Q72" s="210"/>
      <c r="R72" s="168" t="str">
        <f t="shared" si="5"/>
        <v/>
      </c>
      <c r="S72" s="7"/>
    </row>
    <row r="73" spans="1:19">
      <c r="A73" s="7" t="s">
        <v>149</v>
      </c>
      <c r="B73" s="62">
        <f t="shared" si="0"/>
        <v>245</v>
      </c>
      <c r="C73" s="168">
        <f t="shared" si="6"/>
        <v>1.0511412390595503</v>
      </c>
      <c r="D73" s="62"/>
      <c r="E73" s="212">
        <v>16</v>
      </c>
      <c r="F73" s="168">
        <f t="shared" si="1"/>
        <v>6.5306122448979593</v>
      </c>
      <c r="G73" s="213"/>
      <c r="H73" s="212">
        <v>26</v>
      </c>
      <c r="I73" s="168">
        <f t="shared" si="2"/>
        <v>10.612244897959183</v>
      </c>
      <c r="J73" s="213"/>
      <c r="K73" s="212">
        <v>22</v>
      </c>
      <c r="L73" s="168">
        <f t="shared" si="3"/>
        <v>8.9795918367346932</v>
      </c>
      <c r="M73" s="213"/>
      <c r="N73" s="212">
        <v>38</v>
      </c>
      <c r="O73" s="168">
        <f t="shared" si="4"/>
        <v>15.510204081632653</v>
      </c>
      <c r="P73" s="213"/>
      <c r="Q73" s="212">
        <v>143</v>
      </c>
      <c r="R73" s="168">
        <f t="shared" si="5"/>
        <v>58.367346938775512</v>
      </c>
      <c r="S73" s="7"/>
    </row>
    <row r="74" spans="1:19" ht="9" customHeight="1">
      <c r="B74" s="62" t="str">
        <f t="shared" si="0"/>
        <v/>
      </c>
      <c r="C74" s="168" t="str">
        <f t="shared" si="6"/>
        <v/>
      </c>
      <c r="D74" s="9"/>
      <c r="F74" s="168" t="str">
        <f t="shared" si="1"/>
        <v/>
      </c>
      <c r="G74" s="55"/>
      <c r="I74" s="168" t="str">
        <f t="shared" si="2"/>
        <v/>
      </c>
      <c r="J74" s="9"/>
      <c r="L74" s="168" t="str">
        <f t="shared" si="3"/>
        <v/>
      </c>
      <c r="M74" s="9"/>
      <c r="O74" s="168" t="str">
        <f t="shared" si="4"/>
        <v/>
      </c>
      <c r="P74" s="9"/>
      <c r="R74" s="168" t="str">
        <f t="shared" si="5"/>
        <v/>
      </c>
      <c r="S74" s="186"/>
    </row>
    <row r="75" spans="1:19" s="14" customFormat="1">
      <c r="A75" s="14" t="s">
        <v>150</v>
      </c>
      <c r="B75" s="139">
        <f t="shared" si="0"/>
        <v>734</v>
      </c>
      <c r="C75" s="17">
        <f t="shared" si="6"/>
        <v>3.1491333447743264</v>
      </c>
      <c r="D75" s="139"/>
      <c r="E75" s="139">
        <f>SUM(E76)</f>
        <v>31</v>
      </c>
      <c r="F75" s="17">
        <f t="shared" si="1"/>
        <v>4.223433242506812</v>
      </c>
      <c r="G75" s="139"/>
      <c r="H75" s="139">
        <f>SUM(H76)</f>
        <v>38</v>
      </c>
      <c r="I75" s="17">
        <f t="shared" si="2"/>
        <v>5.1771117166212539</v>
      </c>
      <c r="J75" s="139"/>
      <c r="K75" s="139">
        <f>SUM(K76)</f>
        <v>58</v>
      </c>
      <c r="L75" s="17">
        <f t="shared" si="3"/>
        <v>7.9019073569482288</v>
      </c>
      <c r="M75" s="139"/>
      <c r="N75" s="139">
        <f>SUM(N76)</f>
        <v>80</v>
      </c>
      <c r="O75" s="17">
        <f t="shared" si="4"/>
        <v>10.899182561307901</v>
      </c>
      <c r="P75" s="139"/>
      <c r="Q75" s="139">
        <f>SUM(Q76)</f>
        <v>527</v>
      </c>
      <c r="R75" s="17">
        <f t="shared" si="5"/>
        <v>71.798365122615806</v>
      </c>
      <c r="S75" s="62"/>
    </row>
    <row r="76" spans="1:19" ht="12.5">
      <c r="A76" s="7" t="s">
        <v>151</v>
      </c>
      <c r="B76" s="62">
        <f t="shared" si="0"/>
        <v>734</v>
      </c>
      <c r="C76" s="168">
        <f t="shared" si="6"/>
        <v>3.1491333447743264</v>
      </c>
      <c r="D76" s="62"/>
      <c r="E76" s="62">
        <f>SUM(E77:E80)</f>
        <v>31</v>
      </c>
      <c r="F76" s="168">
        <f t="shared" si="1"/>
        <v>4.223433242506812</v>
      </c>
      <c r="G76" s="62"/>
      <c r="H76" s="62">
        <f>SUM(H77:H80)</f>
        <v>38</v>
      </c>
      <c r="I76" s="168">
        <f t="shared" si="2"/>
        <v>5.1771117166212539</v>
      </c>
      <c r="J76" s="62"/>
      <c r="K76" s="62">
        <f>SUM(K77:K80)</f>
        <v>58</v>
      </c>
      <c r="L76" s="168">
        <f t="shared" si="3"/>
        <v>7.9019073569482288</v>
      </c>
      <c r="M76" s="62"/>
      <c r="N76" s="62">
        <f>SUM(N77:N80)</f>
        <v>80</v>
      </c>
      <c r="O76" s="168">
        <f t="shared" si="4"/>
        <v>10.899182561307901</v>
      </c>
      <c r="P76" s="62"/>
      <c r="Q76" s="62">
        <f>SUM(Q77:Q80)</f>
        <v>527</v>
      </c>
      <c r="R76" s="168">
        <f t="shared" si="5"/>
        <v>71.798365122615806</v>
      </c>
      <c r="S76" s="62"/>
    </row>
    <row r="77" spans="1:19" ht="12.5">
      <c r="A77" s="7" t="s">
        <v>152</v>
      </c>
      <c r="B77" s="62">
        <f t="shared" ref="B77:B102" si="7">IF(A77&lt;&gt;0,E77+H77+K77+N77+Q77,"")</f>
        <v>226</v>
      </c>
      <c r="C77" s="168">
        <f t="shared" si="6"/>
        <v>0.96962416337738111</v>
      </c>
      <c r="D77" s="62"/>
      <c r="E77" s="210">
        <v>5</v>
      </c>
      <c r="F77" s="168">
        <f t="shared" ref="F77:F102" si="8">IF($A77&lt;&gt;0,E77/$B77*100,"")</f>
        <v>2.2123893805309733</v>
      </c>
      <c r="G77" s="211"/>
      <c r="H77" s="210">
        <v>6</v>
      </c>
      <c r="I77" s="168">
        <f t="shared" ref="I77:I102" si="9">IF($A77&lt;&gt;0,H77/$B77*100,"")</f>
        <v>2.6548672566371683</v>
      </c>
      <c r="J77" s="211"/>
      <c r="K77" s="210">
        <v>15</v>
      </c>
      <c r="L77" s="168">
        <f t="shared" ref="L77:L102" si="10">IF($A77&lt;&gt;0,K77/$B77*100,"")</f>
        <v>6.6371681415929213</v>
      </c>
      <c r="M77" s="211"/>
      <c r="N77" s="210">
        <v>26</v>
      </c>
      <c r="O77" s="168">
        <f t="shared" ref="O77:O102" si="11">IF($A77&lt;&gt;0,N77/$B77*100,"")</f>
        <v>11.504424778761061</v>
      </c>
      <c r="P77" s="211"/>
      <c r="Q77" s="210">
        <v>174</v>
      </c>
      <c r="R77" s="168">
        <f t="shared" ref="R77:R100" si="12">IF($A77&lt;&gt;0,Q77/$B77*100,"")</f>
        <v>76.991150442477874</v>
      </c>
      <c r="S77" s="7"/>
    </row>
    <row r="78" spans="1:19" ht="12.5">
      <c r="A78" s="7" t="s">
        <v>153</v>
      </c>
      <c r="B78" s="62">
        <f t="shared" si="7"/>
        <v>263</v>
      </c>
      <c r="C78" s="168">
        <f t="shared" si="6"/>
        <v>1.1283679423373949</v>
      </c>
      <c r="D78" s="62"/>
      <c r="E78" s="210">
        <v>9</v>
      </c>
      <c r="F78" s="168">
        <f t="shared" si="8"/>
        <v>3.4220532319391634</v>
      </c>
      <c r="G78" s="211"/>
      <c r="H78" s="210">
        <v>13</v>
      </c>
      <c r="I78" s="168">
        <f t="shared" si="9"/>
        <v>4.9429657794676807</v>
      </c>
      <c r="J78" s="211"/>
      <c r="K78" s="210">
        <v>18</v>
      </c>
      <c r="L78" s="168">
        <f t="shared" si="10"/>
        <v>6.8441064638783269</v>
      </c>
      <c r="M78" s="211"/>
      <c r="N78" s="210">
        <v>29</v>
      </c>
      <c r="O78" s="168">
        <f t="shared" si="11"/>
        <v>11.02661596958175</v>
      </c>
      <c r="P78" s="211"/>
      <c r="Q78" s="210">
        <v>194</v>
      </c>
      <c r="R78" s="168">
        <f t="shared" si="12"/>
        <v>73.764258555133082</v>
      </c>
      <c r="S78" s="7"/>
    </row>
    <row r="79" spans="1:19" ht="12.5">
      <c r="A79" s="7" t="s">
        <v>154</v>
      </c>
      <c r="B79" s="62">
        <f t="shared" si="7"/>
        <v>173</v>
      </c>
      <c r="C79" s="168">
        <f t="shared" ref="C79:C102" si="13">IF(A79&lt;&gt;0,B79/$B$12*100,"")</f>
        <v>0.74223442594817235</v>
      </c>
      <c r="D79" s="62"/>
      <c r="E79" s="210">
        <v>11</v>
      </c>
      <c r="F79" s="168">
        <f t="shared" si="8"/>
        <v>6.3583815028901727</v>
      </c>
      <c r="G79" s="211"/>
      <c r="H79" s="210">
        <v>14</v>
      </c>
      <c r="I79" s="168">
        <f t="shared" si="9"/>
        <v>8.0924855491329488</v>
      </c>
      <c r="J79" s="211"/>
      <c r="K79" s="210">
        <v>14</v>
      </c>
      <c r="L79" s="168">
        <f t="shared" si="10"/>
        <v>8.0924855491329488</v>
      </c>
      <c r="M79" s="211"/>
      <c r="N79" s="210">
        <v>16</v>
      </c>
      <c r="O79" s="168">
        <f t="shared" si="11"/>
        <v>9.2485549132947966</v>
      </c>
      <c r="P79" s="211"/>
      <c r="Q79" s="210">
        <v>118</v>
      </c>
      <c r="R79" s="168">
        <f t="shared" si="12"/>
        <v>68.20809248554913</v>
      </c>
      <c r="S79" s="7"/>
    </row>
    <row r="80" spans="1:19" ht="12.5">
      <c r="A80" s="7" t="s">
        <v>155</v>
      </c>
      <c r="B80" s="62">
        <f t="shared" si="7"/>
        <v>72</v>
      </c>
      <c r="C80" s="168">
        <f t="shared" si="13"/>
        <v>0.30890681311137808</v>
      </c>
      <c r="D80" s="62"/>
      <c r="E80" s="210">
        <v>6</v>
      </c>
      <c r="F80" s="168">
        <f t="shared" si="8"/>
        <v>8.3333333333333321</v>
      </c>
      <c r="G80" s="211"/>
      <c r="H80" s="210">
        <v>5</v>
      </c>
      <c r="I80" s="168">
        <f t="shared" si="9"/>
        <v>6.9444444444444446</v>
      </c>
      <c r="J80" s="211"/>
      <c r="K80" s="210">
        <v>11</v>
      </c>
      <c r="L80" s="168">
        <f t="shared" si="10"/>
        <v>15.277777777777779</v>
      </c>
      <c r="M80" s="211"/>
      <c r="N80" s="210">
        <v>9</v>
      </c>
      <c r="O80" s="168">
        <f t="shared" si="11"/>
        <v>12.5</v>
      </c>
      <c r="P80" s="211"/>
      <c r="Q80" s="210">
        <v>41</v>
      </c>
      <c r="R80" s="168">
        <f t="shared" si="12"/>
        <v>56.944444444444443</v>
      </c>
      <c r="S80" s="7"/>
    </row>
    <row r="81" spans="1:20" ht="7.5" customHeight="1">
      <c r="B81" s="62" t="str">
        <f t="shared" si="7"/>
        <v/>
      </c>
      <c r="C81" s="168" t="str">
        <f t="shared" si="13"/>
        <v/>
      </c>
      <c r="D81" s="62"/>
      <c r="E81" s="62"/>
      <c r="F81" s="168" t="str">
        <f t="shared" si="8"/>
        <v/>
      </c>
      <c r="G81" s="62"/>
      <c r="H81" s="62"/>
      <c r="I81" s="168" t="str">
        <f t="shared" si="9"/>
        <v/>
      </c>
      <c r="J81" s="62"/>
      <c r="K81" s="62"/>
      <c r="L81" s="168" t="str">
        <f t="shared" si="10"/>
        <v/>
      </c>
      <c r="M81" s="62"/>
      <c r="N81" s="62"/>
      <c r="O81" s="168" t="str">
        <f t="shared" si="11"/>
        <v/>
      </c>
      <c r="P81" s="62"/>
      <c r="Q81" s="62"/>
      <c r="R81" s="168" t="str">
        <f t="shared" si="12"/>
        <v/>
      </c>
      <c r="S81" s="62"/>
    </row>
    <row r="82" spans="1:20" s="14" customFormat="1">
      <c r="A82" s="14" t="s">
        <v>156</v>
      </c>
      <c r="B82" s="139">
        <f t="shared" si="7"/>
        <v>2794</v>
      </c>
      <c r="C82" s="17">
        <f t="shared" si="13"/>
        <v>11.987300497683199</v>
      </c>
      <c r="D82" s="139"/>
      <c r="E82" s="139">
        <f>SUM(E83)</f>
        <v>189</v>
      </c>
      <c r="F82" s="17">
        <f t="shared" si="8"/>
        <v>6.7644953471725122</v>
      </c>
      <c r="G82" s="139"/>
      <c r="H82" s="139">
        <f>SUM(H83)</f>
        <v>222</v>
      </c>
      <c r="I82" s="17">
        <f t="shared" si="9"/>
        <v>7.9455977093772372</v>
      </c>
      <c r="J82" s="139"/>
      <c r="K82" s="139">
        <f>SUM(K83)</f>
        <v>263</v>
      </c>
      <c r="L82" s="17">
        <f t="shared" si="10"/>
        <v>9.4130279169649249</v>
      </c>
      <c r="M82" s="139"/>
      <c r="N82" s="139">
        <f>SUM(N83)</f>
        <v>338</v>
      </c>
      <c r="O82" s="17">
        <f t="shared" si="11"/>
        <v>12.097351467430208</v>
      </c>
      <c r="P82" s="139"/>
      <c r="Q82" s="139">
        <f>SUM(Q83)</f>
        <v>1782</v>
      </c>
      <c r="R82" s="17">
        <f t="shared" si="12"/>
        <v>63.779527559055119</v>
      </c>
      <c r="S82" s="139"/>
    </row>
    <row r="83" spans="1:20" ht="12.5">
      <c r="A83" s="7" t="s">
        <v>157</v>
      </c>
      <c r="B83" s="62">
        <f t="shared" si="7"/>
        <v>2794</v>
      </c>
      <c r="C83" s="168">
        <f t="shared" si="13"/>
        <v>11.987300497683199</v>
      </c>
      <c r="D83" s="62"/>
      <c r="E83" s="62">
        <f>SUM(E84:E92)</f>
        <v>189</v>
      </c>
      <c r="F83" s="168">
        <f t="shared" si="8"/>
        <v>6.7644953471725122</v>
      </c>
      <c r="G83" s="62"/>
      <c r="H83" s="62">
        <f>SUM(H84:H92)</f>
        <v>222</v>
      </c>
      <c r="I83" s="168">
        <f t="shared" si="9"/>
        <v>7.9455977093772372</v>
      </c>
      <c r="J83" s="62"/>
      <c r="K83" s="62">
        <f>SUM(K84:K92)</f>
        <v>263</v>
      </c>
      <c r="L83" s="168">
        <f t="shared" si="10"/>
        <v>9.4130279169649249</v>
      </c>
      <c r="M83" s="62"/>
      <c r="N83" s="62">
        <f>SUM(N84:N92)</f>
        <v>338</v>
      </c>
      <c r="O83" s="168">
        <f t="shared" si="11"/>
        <v>12.097351467430208</v>
      </c>
      <c r="P83" s="62"/>
      <c r="Q83" s="62">
        <f>SUM(Q84:Q92)</f>
        <v>1782</v>
      </c>
      <c r="R83" s="168">
        <f t="shared" si="12"/>
        <v>63.779527559055119</v>
      </c>
      <c r="S83" s="62"/>
    </row>
    <row r="84" spans="1:20" ht="12.5">
      <c r="A84" s="9" t="s">
        <v>158</v>
      </c>
      <c r="B84" s="62">
        <f t="shared" si="7"/>
        <v>330</v>
      </c>
      <c r="C84" s="168">
        <f t="shared" si="13"/>
        <v>1.4158228934271495</v>
      </c>
      <c r="D84" s="62"/>
      <c r="E84" s="210">
        <v>16</v>
      </c>
      <c r="F84" s="168">
        <f t="shared" si="8"/>
        <v>4.8484848484848486</v>
      </c>
      <c r="G84" s="211"/>
      <c r="H84" s="210">
        <v>15</v>
      </c>
      <c r="I84" s="168">
        <f t="shared" si="9"/>
        <v>4.5454545454545459</v>
      </c>
      <c r="J84" s="211"/>
      <c r="K84" s="210">
        <v>20</v>
      </c>
      <c r="L84" s="168">
        <f t="shared" si="10"/>
        <v>6.0606060606060606</v>
      </c>
      <c r="M84" s="211"/>
      <c r="N84" s="210">
        <v>42</v>
      </c>
      <c r="O84" s="168">
        <f t="shared" si="11"/>
        <v>12.727272727272727</v>
      </c>
      <c r="P84" s="211"/>
      <c r="Q84" s="210">
        <v>237</v>
      </c>
      <c r="R84" s="168">
        <f t="shared" si="12"/>
        <v>71.818181818181813</v>
      </c>
      <c r="S84" s="7"/>
    </row>
    <row r="85" spans="1:20" ht="12.5">
      <c r="A85" s="7" t="s">
        <v>159</v>
      </c>
      <c r="B85" s="62">
        <f t="shared" si="7"/>
        <v>411</v>
      </c>
      <c r="C85" s="168">
        <f t="shared" si="13"/>
        <v>1.7633430581774499</v>
      </c>
      <c r="D85" s="62"/>
      <c r="E85" s="210">
        <v>28</v>
      </c>
      <c r="F85" s="168">
        <f t="shared" si="8"/>
        <v>6.8126520681265204</v>
      </c>
      <c r="G85" s="211"/>
      <c r="H85" s="210">
        <v>34</v>
      </c>
      <c r="I85" s="168">
        <f t="shared" si="9"/>
        <v>8.2725060827250605</v>
      </c>
      <c r="J85" s="211"/>
      <c r="K85" s="210">
        <v>38</v>
      </c>
      <c r="L85" s="168">
        <f t="shared" si="10"/>
        <v>9.2457420924574212</v>
      </c>
      <c r="M85" s="211"/>
      <c r="N85" s="210">
        <v>55</v>
      </c>
      <c r="O85" s="168">
        <f t="shared" si="11"/>
        <v>13.381995133819952</v>
      </c>
      <c r="P85" s="211"/>
      <c r="Q85" s="210">
        <v>256</v>
      </c>
      <c r="R85" s="168">
        <f t="shared" si="12"/>
        <v>62.287104622871048</v>
      </c>
      <c r="S85" s="7"/>
    </row>
    <row r="86" spans="1:20" ht="12.5">
      <c r="A86" s="7" t="s">
        <v>160</v>
      </c>
      <c r="B86" s="62">
        <f t="shared" si="7"/>
        <v>510</v>
      </c>
      <c r="C86" s="168">
        <f t="shared" si="13"/>
        <v>2.1880899262055946</v>
      </c>
      <c r="D86" s="62"/>
      <c r="E86" s="210">
        <v>55</v>
      </c>
      <c r="F86" s="168">
        <f t="shared" si="8"/>
        <v>10.784313725490197</v>
      </c>
      <c r="G86" s="211"/>
      <c r="H86" s="210">
        <v>40</v>
      </c>
      <c r="I86" s="168">
        <f t="shared" si="9"/>
        <v>7.8431372549019605</v>
      </c>
      <c r="J86" s="211"/>
      <c r="K86" s="210">
        <v>48</v>
      </c>
      <c r="L86" s="168">
        <f t="shared" si="10"/>
        <v>9.4117647058823533</v>
      </c>
      <c r="M86" s="211"/>
      <c r="N86" s="210">
        <v>51</v>
      </c>
      <c r="O86" s="168">
        <f t="shared" si="11"/>
        <v>10</v>
      </c>
      <c r="P86" s="211"/>
      <c r="Q86" s="210">
        <v>316</v>
      </c>
      <c r="R86" s="168">
        <f t="shared" si="12"/>
        <v>61.96078431372549</v>
      </c>
      <c r="S86" s="7"/>
    </row>
    <row r="87" spans="1:20" ht="12.5">
      <c r="A87" s="7" t="s">
        <v>161</v>
      </c>
      <c r="B87" s="62">
        <f t="shared" si="7"/>
        <v>160</v>
      </c>
      <c r="C87" s="168">
        <f t="shared" si="13"/>
        <v>0.68645958469195123</v>
      </c>
      <c r="D87" s="62"/>
      <c r="E87" s="210">
        <v>8</v>
      </c>
      <c r="F87" s="168">
        <f t="shared" si="8"/>
        <v>5</v>
      </c>
      <c r="G87" s="211"/>
      <c r="H87" s="210">
        <v>23</v>
      </c>
      <c r="I87" s="168">
        <f t="shared" si="9"/>
        <v>14.374999999999998</v>
      </c>
      <c r="J87" s="211"/>
      <c r="K87" s="210">
        <v>22</v>
      </c>
      <c r="L87" s="168">
        <f t="shared" si="10"/>
        <v>13.750000000000002</v>
      </c>
      <c r="M87" s="211"/>
      <c r="N87" s="210">
        <v>16</v>
      </c>
      <c r="O87" s="168">
        <f t="shared" si="11"/>
        <v>10</v>
      </c>
      <c r="P87" s="211"/>
      <c r="Q87" s="210">
        <v>91</v>
      </c>
      <c r="R87" s="168">
        <f t="shared" si="12"/>
        <v>56.875</v>
      </c>
      <c r="S87" s="7"/>
    </row>
    <row r="88" spans="1:20" ht="12.5">
      <c r="A88" s="7" t="s">
        <v>162</v>
      </c>
      <c r="B88" s="62">
        <f t="shared" si="7"/>
        <v>205</v>
      </c>
      <c r="C88" s="168">
        <f t="shared" si="13"/>
        <v>0.87952634288656262</v>
      </c>
      <c r="D88" s="62"/>
      <c r="E88" s="210">
        <v>10</v>
      </c>
      <c r="F88" s="168">
        <f t="shared" si="8"/>
        <v>4.8780487804878048</v>
      </c>
      <c r="G88" s="211"/>
      <c r="H88" s="210">
        <v>19</v>
      </c>
      <c r="I88" s="168">
        <f t="shared" si="9"/>
        <v>9.2682926829268286</v>
      </c>
      <c r="J88" s="211"/>
      <c r="K88" s="210">
        <v>17</v>
      </c>
      <c r="L88" s="168">
        <f t="shared" si="10"/>
        <v>8.2926829268292686</v>
      </c>
      <c r="M88" s="211"/>
      <c r="N88" s="210">
        <v>28</v>
      </c>
      <c r="O88" s="168">
        <f t="shared" si="11"/>
        <v>13.658536585365855</v>
      </c>
      <c r="P88" s="211"/>
      <c r="Q88" s="210">
        <v>131</v>
      </c>
      <c r="R88" s="168">
        <f t="shared" si="12"/>
        <v>63.902439024390247</v>
      </c>
      <c r="S88" s="7"/>
    </row>
    <row r="89" spans="1:20" ht="12.5">
      <c r="A89" s="7" t="s">
        <v>163</v>
      </c>
      <c r="B89" s="62">
        <f t="shared" si="7"/>
        <v>289</v>
      </c>
      <c r="C89" s="168">
        <f t="shared" si="13"/>
        <v>1.2399176248498369</v>
      </c>
      <c r="D89" s="62"/>
      <c r="E89" s="210">
        <v>15</v>
      </c>
      <c r="F89" s="168">
        <f t="shared" si="8"/>
        <v>5.1903114186851207</v>
      </c>
      <c r="G89" s="211"/>
      <c r="H89" s="210">
        <v>25</v>
      </c>
      <c r="I89" s="168">
        <f t="shared" si="9"/>
        <v>8.6505190311418687</v>
      </c>
      <c r="J89" s="211"/>
      <c r="K89" s="210">
        <v>33</v>
      </c>
      <c r="L89" s="168">
        <f t="shared" si="10"/>
        <v>11.418685121107266</v>
      </c>
      <c r="M89" s="211"/>
      <c r="N89" s="210">
        <v>40</v>
      </c>
      <c r="O89" s="168">
        <f t="shared" si="11"/>
        <v>13.84083044982699</v>
      </c>
      <c r="P89" s="211"/>
      <c r="Q89" s="210">
        <v>176</v>
      </c>
      <c r="R89" s="168">
        <f t="shared" si="12"/>
        <v>60.899653979238757</v>
      </c>
      <c r="S89" s="7"/>
    </row>
    <row r="90" spans="1:20" ht="12.5">
      <c r="A90" s="7" t="s">
        <v>164</v>
      </c>
      <c r="B90" s="62">
        <f t="shared" si="7"/>
        <v>303</v>
      </c>
      <c r="C90" s="168">
        <f t="shared" si="13"/>
        <v>1.2999828385103827</v>
      </c>
      <c r="D90" s="62"/>
      <c r="E90" s="210">
        <v>14</v>
      </c>
      <c r="F90" s="168">
        <f t="shared" si="8"/>
        <v>4.6204620462046204</v>
      </c>
      <c r="G90" s="211"/>
      <c r="H90" s="210">
        <v>25</v>
      </c>
      <c r="I90" s="168">
        <f t="shared" si="9"/>
        <v>8.2508250825082499</v>
      </c>
      <c r="J90" s="211"/>
      <c r="K90" s="210">
        <v>27</v>
      </c>
      <c r="L90" s="168">
        <f t="shared" si="10"/>
        <v>8.9108910891089099</v>
      </c>
      <c r="M90" s="211"/>
      <c r="N90" s="210">
        <v>40</v>
      </c>
      <c r="O90" s="168">
        <f t="shared" si="11"/>
        <v>13.201320132013199</v>
      </c>
      <c r="P90" s="211"/>
      <c r="Q90" s="210">
        <v>197</v>
      </c>
      <c r="R90" s="168">
        <f t="shared" si="12"/>
        <v>65.016501650165011</v>
      </c>
      <c r="S90" s="7"/>
    </row>
    <row r="91" spans="1:20" ht="12.5">
      <c r="A91" s="7" t="s">
        <v>165</v>
      </c>
      <c r="B91" s="62">
        <f t="shared" si="7"/>
        <v>275</v>
      </c>
      <c r="C91" s="168">
        <f t="shared" si="13"/>
        <v>1.1798524111892912</v>
      </c>
      <c r="D91" s="62"/>
      <c r="E91" s="210">
        <v>12</v>
      </c>
      <c r="F91" s="168">
        <f t="shared" si="8"/>
        <v>4.3636363636363642</v>
      </c>
      <c r="G91" s="211"/>
      <c r="H91" s="210">
        <v>17</v>
      </c>
      <c r="I91" s="168">
        <f t="shared" si="9"/>
        <v>6.1818181818181817</v>
      </c>
      <c r="J91" s="211"/>
      <c r="K91" s="210">
        <v>27</v>
      </c>
      <c r="L91" s="168">
        <f t="shared" si="10"/>
        <v>9.8181818181818183</v>
      </c>
      <c r="M91" s="211"/>
      <c r="N91" s="210">
        <v>28</v>
      </c>
      <c r="O91" s="168">
        <f t="shared" si="11"/>
        <v>10.181818181818182</v>
      </c>
      <c r="P91" s="211"/>
      <c r="Q91" s="210">
        <v>191</v>
      </c>
      <c r="R91" s="168">
        <f t="shared" si="12"/>
        <v>69.454545454545453</v>
      </c>
      <c r="S91" s="7"/>
      <c r="T91" s="23"/>
    </row>
    <row r="92" spans="1:20" ht="12.5">
      <c r="A92" s="7" t="s">
        <v>166</v>
      </c>
      <c r="B92" s="62">
        <f t="shared" si="7"/>
        <v>311</v>
      </c>
      <c r="C92" s="168">
        <f t="shared" si="13"/>
        <v>1.3343058177449802</v>
      </c>
      <c r="D92" s="62"/>
      <c r="E92" s="210">
        <v>31</v>
      </c>
      <c r="F92" s="168">
        <f t="shared" si="8"/>
        <v>9.9678456591639879</v>
      </c>
      <c r="G92" s="211"/>
      <c r="H92" s="210">
        <v>24</v>
      </c>
      <c r="I92" s="168">
        <f t="shared" si="9"/>
        <v>7.7170418006430879</v>
      </c>
      <c r="J92" s="211"/>
      <c r="K92" s="210">
        <v>31</v>
      </c>
      <c r="L92" s="168">
        <f t="shared" si="10"/>
        <v>9.9678456591639879</v>
      </c>
      <c r="M92" s="211"/>
      <c r="N92" s="210">
        <v>38</v>
      </c>
      <c r="O92" s="168">
        <f t="shared" si="11"/>
        <v>12.218649517684888</v>
      </c>
      <c r="P92" s="211"/>
      <c r="Q92" s="210">
        <v>187</v>
      </c>
      <c r="R92" s="168">
        <f t="shared" si="12"/>
        <v>60.128617363344048</v>
      </c>
      <c r="S92" s="7"/>
    </row>
    <row r="93" spans="1:20" ht="10.5" customHeight="1">
      <c r="B93" s="62" t="str">
        <f t="shared" si="7"/>
        <v/>
      </c>
      <c r="C93" s="168" t="str">
        <f t="shared" si="13"/>
        <v/>
      </c>
      <c r="D93" s="62"/>
      <c r="E93" s="85"/>
      <c r="F93" s="168" t="str">
        <f t="shared" si="8"/>
        <v/>
      </c>
      <c r="G93" s="85"/>
      <c r="H93" s="85"/>
      <c r="I93" s="168" t="str">
        <f t="shared" si="9"/>
        <v/>
      </c>
      <c r="J93" s="85"/>
      <c r="K93" s="85"/>
      <c r="L93" s="168" t="str">
        <f t="shared" si="10"/>
        <v/>
      </c>
      <c r="M93" s="85"/>
      <c r="N93" s="85"/>
      <c r="O93" s="168" t="str">
        <f t="shared" si="11"/>
        <v/>
      </c>
      <c r="P93" s="85"/>
      <c r="Q93" s="85"/>
      <c r="R93" s="168" t="str">
        <f t="shared" si="12"/>
        <v/>
      </c>
      <c r="S93" s="7"/>
    </row>
    <row r="94" spans="1:20" ht="12.5">
      <c r="A94" s="9" t="s">
        <v>167</v>
      </c>
      <c r="B94" s="62">
        <f t="shared" si="7"/>
        <v>393</v>
      </c>
      <c r="C94" s="168">
        <f t="shared" si="13"/>
        <v>1.6861163548996052</v>
      </c>
      <c r="D94" s="62"/>
      <c r="E94" s="210">
        <v>22</v>
      </c>
      <c r="F94" s="168">
        <f t="shared" si="8"/>
        <v>5.5979643765903306</v>
      </c>
      <c r="G94" s="211"/>
      <c r="H94" s="210">
        <v>32</v>
      </c>
      <c r="I94" s="168">
        <f t="shared" si="9"/>
        <v>8.1424936386768447</v>
      </c>
      <c r="J94" s="211"/>
      <c r="K94" s="210">
        <v>41</v>
      </c>
      <c r="L94" s="168">
        <f t="shared" si="10"/>
        <v>10.432569974554708</v>
      </c>
      <c r="M94" s="211"/>
      <c r="N94" s="210">
        <v>52</v>
      </c>
      <c r="O94" s="168">
        <f t="shared" si="11"/>
        <v>13.231552162849871</v>
      </c>
      <c r="P94" s="211"/>
      <c r="Q94" s="210">
        <v>246</v>
      </c>
      <c r="R94" s="168">
        <f t="shared" si="12"/>
        <v>62.595419847328252</v>
      </c>
      <c r="S94" s="7"/>
    </row>
    <row r="95" spans="1:20" ht="9" customHeight="1">
      <c r="B95" s="62" t="str">
        <f t="shared" si="7"/>
        <v/>
      </c>
      <c r="C95" s="168" t="str">
        <f t="shared" si="13"/>
        <v/>
      </c>
      <c r="D95" s="62"/>
      <c r="E95" s="62"/>
      <c r="F95" s="168" t="str">
        <f t="shared" si="8"/>
        <v/>
      </c>
      <c r="G95" s="62"/>
      <c r="H95" s="62"/>
      <c r="I95" s="168" t="str">
        <f t="shared" si="9"/>
        <v/>
      </c>
      <c r="J95" s="62"/>
      <c r="K95" s="62"/>
      <c r="L95" s="168" t="str">
        <f t="shared" si="10"/>
        <v/>
      </c>
      <c r="M95" s="62"/>
      <c r="N95" s="62"/>
      <c r="O95" s="168" t="str">
        <f t="shared" si="11"/>
        <v/>
      </c>
      <c r="P95" s="62"/>
      <c r="Q95" s="62"/>
      <c r="R95" s="168" t="str">
        <f t="shared" si="12"/>
        <v/>
      </c>
      <c r="S95" s="62"/>
    </row>
    <row r="96" spans="1:20" s="14" customFormat="1">
      <c r="A96" s="14" t="s">
        <v>232</v>
      </c>
      <c r="B96" s="139">
        <f t="shared" si="7"/>
        <v>8423</v>
      </c>
      <c r="C96" s="17">
        <f t="shared" si="13"/>
        <v>36.137806761626912</v>
      </c>
      <c r="D96" s="139"/>
      <c r="E96" s="139">
        <f>SUM(E97:E102)</f>
        <v>195</v>
      </c>
      <c r="F96" s="17">
        <f t="shared" si="8"/>
        <v>2.3150896355217854</v>
      </c>
      <c r="G96" s="139"/>
      <c r="H96" s="139">
        <f>SUM(H97:H102)</f>
        <v>234</v>
      </c>
      <c r="I96" s="17">
        <f t="shared" si="9"/>
        <v>2.7781075626261429</v>
      </c>
      <c r="J96" s="139"/>
      <c r="K96" s="139">
        <f>SUM(K97:K102)</f>
        <v>410</v>
      </c>
      <c r="L96" s="17">
        <f t="shared" si="10"/>
        <v>4.8676243618663184</v>
      </c>
      <c r="M96" s="139"/>
      <c r="N96" s="139">
        <f>SUM(N97:N102)</f>
        <v>656</v>
      </c>
      <c r="O96" s="17">
        <f t="shared" si="11"/>
        <v>7.7881989789861095</v>
      </c>
      <c r="P96" s="139"/>
      <c r="Q96" s="139">
        <f>SUM(Q97:Q102)</f>
        <v>6928</v>
      </c>
      <c r="R96" s="17">
        <f t="shared" si="12"/>
        <v>82.250979460999645</v>
      </c>
      <c r="S96" s="139"/>
    </row>
    <row r="97" spans="1:19" ht="12.5">
      <c r="A97" s="7" t="s">
        <v>169</v>
      </c>
      <c r="B97" s="62">
        <f t="shared" si="7"/>
        <v>2321</v>
      </c>
      <c r="C97" s="168">
        <f t="shared" si="13"/>
        <v>9.9579543504376193</v>
      </c>
      <c r="D97" s="62"/>
      <c r="E97" s="210">
        <v>62</v>
      </c>
      <c r="F97" s="168">
        <f t="shared" si="8"/>
        <v>2.6712623869021974</v>
      </c>
      <c r="G97" s="211"/>
      <c r="H97" s="210">
        <v>81</v>
      </c>
      <c r="I97" s="168">
        <f t="shared" si="9"/>
        <v>3.4898750538560965</v>
      </c>
      <c r="J97" s="211"/>
      <c r="K97" s="210">
        <v>139</v>
      </c>
      <c r="L97" s="168">
        <f t="shared" si="10"/>
        <v>5.9887979319258937</v>
      </c>
      <c r="M97" s="211"/>
      <c r="N97" s="210">
        <v>188</v>
      </c>
      <c r="O97" s="168">
        <f t="shared" si="11"/>
        <v>8.0999569151227906</v>
      </c>
      <c r="P97" s="211"/>
      <c r="Q97" s="210">
        <v>1851</v>
      </c>
      <c r="R97" s="168">
        <f t="shared" si="12"/>
        <v>79.750107712193014</v>
      </c>
      <c r="S97" s="7"/>
    </row>
    <row r="98" spans="1:19" ht="12.5">
      <c r="A98" s="7" t="s">
        <v>170</v>
      </c>
      <c r="B98" s="62">
        <f t="shared" si="7"/>
        <v>1699</v>
      </c>
      <c r="C98" s="168">
        <f t="shared" si="13"/>
        <v>7.289342714947658</v>
      </c>
      <c r="D98" s="62"/>
      <c r="E98" s="210">
        <v>25</v>
      </c>
      <c r="F98" s="168">
        <f t="shared" si="8"/>
        <v>1.4714537963507945</v>
      </c>
      <c r="G98" s="211"/>
      <c r="H98" s="210">
        <v>34</v>
      </c>
      <c r="I98" s="168">
        <f t="shared" si="9"/>
        <v>2.0011771630370805</v>
      </c>
      <c r="J98" s="211"/>
      <c r="K98" s="210">
        <v>95</v>
      </c>
      <c r="L98" s="168">
        <f t="shared" si="10"/>
        <v>5.5915244261330193</v>
      </c>
      <c r="M98" s="211"/>
      <c r="N98" s="210">
        <v>129</v>
      </c>
      <c r="O98" s="168">
        <f t="shared" si="11"/>
        <v>7.5927015891701002</v>
      </c>
      <c r="P98" s="211"/>
      <c r="Q98" s="210">
        <v>1416</v>
      </c>
      <c r="R98" s="168">
        <f t="shared" si="12"/>
        <v>83.343143025309004</v>
      </c>
      <c r="S98" s="7"/>
    </row>
    <row r="99" spans="1:19" ht="12.5">
      <c r="A99" s="7" t="s">
        <v>171</v>
      </c>
      <c r="B99" s="62">
        <f t="shared" si="7"/>
        <v>1737</v>
      </c>
      <c r="C99" s="168">
        <f t="shared" si="13"/>
        <v>7.4523768663119956</v>
      </c>
      <c r="D99" s="62"/>
      <c r="E99" s="210">
        <v>49</v>
      </c>
      <c r="F99" s="168">
        <f t="shared" si="8"/>
        <v>2.8209556706966032</v>
      </c>
      <c r="G99" s="211"/>
      <c r="H99" s="210">
        <v>57</v>
      </c>
      <c r="I99" s="168">
        <f t="shared" si="9"/>
        <v>3.2815198618307431</v>
      </c>
      <c r="J99" s="211"/>
      <c r="K99" s="210">
        <v>74</v>
      </c>
      <c r="L99" s="168">
        <f t="shared" si="10"/>
        <v>4.2602187679907884</v>
      </c>
      <c r="M99" s="211"/>
      <c r="N99" s="210">
        <v>158</v>
      </c>
      <c r="O99" s="168">
        <f t="shared" si="11"/>
        <v>9.0961427748992527</v>
      </c>
      <c r="P99" s="211"/>
      <c r="Q99" s="210">
        <v>1399</v>
      </c>
      <c r="R99" s="168">
        <f t="shared" si="12"/>
        <v>80.541162924582608</v>
      </c>
      <c r="S99" s="7"/>
    </row>
    <row r="100" spans="1:19" ht="12.5">
      <c r="A100" s="7" t="s">
        <v>172</v>
      </c>
      <c r="B100" s="62">
        <f t="shared" si="7"/>
        <v>1120</v>
      </c>
      <c r="C100" s="168">
        <f t="shared" si="13"/>
        <v>4.8052170928436588</v>
      </c>
      <c r="D100" s="62"/>
      <c r="E100" s="210">
        <v>14</v>
      </c>
      <c r="F100" s="168">
        <f t="shared" si="8"/>
        <v>1.25</v>
      </c>
      <c r="G100" s="211"/>
      <c r="H100" s="210">
        <v>27</v>
      </c>
      <c r="I100" s="168">
        <f t="shared" si="9"/>
        <v>2.410714285714286</v>
      </c>
      <c r="J100" s="211"/>
      <c r="K100" s="210">
        <v>41</v>
      </c>
      <c r="L100" s="168">
        <f t="shared" si="10"/>
        <v>3.660714285714286</v>
      </c>
      <c r="M100" s="211"/>
      <c r="N100" s="210">
        <v>79</v>
      </c>
      <c r="O100" s="168">
        <f t="shared" si="11"/>
        <v>7.0535714285714288</v>
      </c>
      <c r="P100" s="211"/>
      <c r="Q100" s="210">
        <v>959</v>
      </c>
      <c r="R100" s="168">
        <f t="shared" si="12"/>
        <v>85.625</v>
      </c>
      <c r="S100" s="7"/>
    </row>
    <row r="101" spans="1:19" ht="12.5">
      <c r="A101" s="7" t="s">
        <v>311</v>
      </c>
      <c r="B101" s="62">
        <f>IF(A101&lt;&gt;0,E101+H101+K101+N101+Q101,"")</f>
        <v>1093</v>
      </c>
      <c r="C101" s="168">
        <f>IF(A101&lt;&gt;0,B101/$B$12*100,"")</f>
        <v>4.6893770379268922</v>
      </c>
      <c r="D101" s="62"/>
      <c r="E101" s="210">
        <v>41</v>
      </c>
      <c r="F101" s="168">
        <f t="shared" si="8"/>
        <v>3.7511436413540711</v>
      </c>
      <c r="G101" s="211"/>
      <c r="H101" s="210">
        <v>33</v>
      </c>
      <c r="I101" s="168">
        <f t="shared" si="9"/>
        <v>3.019213174748399</v>
      </c>
      <c r="J101" s="211"/>
      <c r="K101" s="210">
        <v>51</v>
      </c>
      <c r="L101" s="168">
        <f t="shared" si="10"/>
        <v>4.6660567246111615</v>
      </c>
      <c r="M101" s="211"/>
      <c r="N101" s="210">
        <v>87</v>
      </c>
      <c r="O101" s="168">
        <f t="shared" si="11"/>
        <v>7.9597438243366874</v>
      </c>
      <c r="P101" s="211"/>
      <c r="Q101" s="210">
        <v>881</v>
      </c>
      <c r="R101" s="168">
        <f>IF($A101&lt;&gt;0,Q101/$B101*100,"")</f>
        <v>80.603842634949686</v>
      </c>
      <c r="S101" s="7"/>
    </row>
    <row r="102" spans="1:19" ht="12.5">
      <c r="A102" s="9" t="s">
        <v>250</v>
      </c>
      <c r="B102" s="62">
        <f t="shared" si="7"/>
        <v>453</v>
      </c>
      <c r="C102" s="168">
        <f t="shared" si="13"/>
        <v>1.9435386991590871</v>
      </c>
      <c r="D102" s="62"/>
      <c r="E102" s="210">
        <v>4</v>
      </c>
      <c r="F102" s="168">
        <f t="shared" si="8"/>
        <v>0.88300220750551872</v>
      </c>
      <c r="G102" s="211"/>
      <c r="H102" s="210">
        <v>2</v>
      </c>
      <c r="I102" s="168">
        <f t="shared" si="9"/>
        <v>0.44150110375275936</v>
      </c>
      <c r="J102" s="211"/>
      <c r="K102" s="210">
        <v>10</v>
      </c>
      <c r="L102" s="168">
        <f t="shared" si="10"/>
        <v>2.2075055187637971</v>
      </c>
      <c r="M102" s="211"/>
      <c r="N102" s="210">
        <v>15</v>
      </c>
      <c r="O102" s="168">
        <f t="shared" si="11"/>
        <v>3.3112582781456954</v>
      </c>
      <c r="P102" s="211"/>
      <c r="Q102" s="210">
        <v>422</v>
      </c>
      <c r="R102" s="168">
        <f>IF($A102&lt;&gt;0,Q102/$B102*100,"")</f>
        <v>93.156732891832235</v>
      </c>
      <c r="S102" s="7"/>
    </row>
    <row r="103" spans="1:19" ht="6.75" customHeight="1" thickBot="1"/>
    <row r="104" spans="1:19" ht="10.5" customHeight="1">
      <c r="A104" s="10"/>
      <c r="B104" s="77"/>
      <c r="C104" s="204"/>
      <c r="D104" s="205"/>
      <c r="E104" s="77"/>
      <c r="F104" s="204"/>
      <c r="G104" s="204"/>
      <c r="H104" s="77"/>
      <c r="I104" s="205"/>
      <c r="J104" s="205"/>
      <c r="K104" s="77"/>
      <c r="L104" s="205"/>
      <c r="M104" s="205"/>
      <c r="N104" s="77"/>
      <c r="O104" s="205"/>
      <c r="P104" s="205"/>
      <c r="Q104" s="77"/>
      <c r="R104" s="205"/>
      <c r="S104" s="205"/>
    </row>
    <row r="105" spans="1:19">
      <c r="A105" s="9" t="s">
        <v>224</v>
      </c>
    </row>
    <row r="106" spans="1:19">
      <c r="A106" s="7" t="s">
        <v>176</v>
      </c>
    </row>
    <row r="107" spans="1:19" ht="8.25" customHeight="1"/>
    <row r="108" spans="1:19">
      <c r="A108" s="7" t="s">
        <v>177</v>
      </c>
    </row>
    <row r="109" spans="1:19">
      <c r="A109" s="7" t="s">
        <v>178</v>
      </c>
    </row>
  </sheetData>
  <mergeCells count="6">
    <mergeCell ref="B8:C8"/>
    <mergeCell ref="E8:F8"/>
    <mergeCell ref="H8:I8"/>
    <mergeCell ref="K8:L8"/>
    <mergeCell ref="N8:O8"/>
    <mergeCell ref="Q8:R8"/>
  </mergeCells>
  <conditionalFormatting sqref="A58">
    <cfRule type="cellIs" dxfId="1" priority="1" operator="equal">
      <formula>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11F9F-8D66-4D87-A566-983AD59884BC}">
  <sheetPr>
    <tabColor theme="4" tint="-0.249977111117893"/>
  </sheetPr>
  <dimension ref="A1:N50"/>
  <sheetViews>
    <sheetView workbookViewId="0"/>
  </sheetViews>
  <sheetFormatPr baseColWidth="10" defaultColWidth="8.81640625" defaultRowHeight="12.5"/>
  <cols>
    <col min="1" max="1" width="30.81640625" style="7" customWidth="1"/>
    <col min="2" max="2" width="2.453125" style="7" customWidth="1"/>
    <col min="3" max="3" width="9.54296875" style="8" customWidth="1"/>
    <col min="4" max="4" width="8.54296875" style="7" customWidth="1"/>
    <col min="5" max="5" width="2.54296875" style="7" customWidth="1"/>
    <col min="6" max="6" width="9.54296875" style="8" customWidth="1"/>
    <col min="7" max="7" width="8.54296875" style="8" customWidth="1"/>
    <col min="8" max="8" width="2.54296875" style="8" customWidth="1"/>
    <col min="9" max="9" width="9.54296875" style="8" customWidth="1"/>
    <col min="10" max="10" width="8.54296875" style="8" customWidth="1"/>
    <col min="11" max="11" width="2.81640625" style="8" customWidth="1"/>
    <col min="12" max="12" width="9.453125" style="8" customWidth="1"/>
    <col min="13" max="13" width="9.54296875" style="8" customWidth="1"/>
    <col min="14" max="14" width="3.54296875" style="8" customWidth="1"/>
    <col min="15" max="256" width="8.81640625" style="7"/>
    <col min="257" max="257" width="30.81640625" style="7" customWidth="1"/>
    <col min="258" max="258" width="2.453125" style="7" customWidth="1"/>
    <col min="259" max="259" width="9.54296875" style="7" customWidth="1"/>
    <col min="260" max="260" width="8.54296875" style="7" customWidth="1"/>
    <col min="261" max="261" width="2.54296875" style="7" customWidth="1"/>
    <col min="262" max="262" width="9.54296875" style="7" customWidth="1"/>
    <col min="263" max="263" width="8.54296875" style="7" customWidth="1"/>
    <col min="264" max="264" width="2.54296875" style="7" customWidth="1"/>
    <col min="265" max="265" width="9.54296875" style="7" customWidth="1"/>
    <col min="266" max="266" width="8.54296875" style="7" customWidth="1"/>
    <col min="267" max="267" width="2.81640625" style="7" customWidth="1"/>
    <col min="268" max="268" width="9.453125" style="7" customWidth="1"/>
    <col min="269" max="269" width="9.54296875" style="7" customWidth="1"/>
    <col min="270" max="270" width="3.54296875" style="7" customWidth="1"/>
    <col min="271" max="512" width="8.81640625" style="7"/>
    <col min="513" max="513" width="30.81640625" style="7" customWidth="1"/>
    <col min="514" max="514" width="2.453125" style="7" customWidth="1"/>
    <col min="515" max="515" width="9.54296875" style="7" customWidth="1"/>
    <col min="516" max="516" width="8.54296875" style="7" customWidth="1"/>
    <col min="517" max="517" width="2.54296875" style="7" customWidth="1"/>
    <col min="518" max="518" width="9.54296875" style="7" customWidth="1"/>
    <col min="519" max="519" width="8.54296875" style="7" customWidth="1"/>
    <col min="520" max="520" width="2.54296875" style="7" customWidth="1"/>
    <col min="521" max="521" width="9.54296875" style="7" customWidth="1"/>
    <col min="522" max="522" width="8.54296875" style="7" customWidth="1"/>
    <col min="523" max="523" width="2.81640625" style="7" customWidth="1"/>
    <col min="524" max="524" width="9.453125" style="7" customWidth="1"/>
    <col min="525" max="525" width="9.54296875" style="7" customWidth="1"/>
    <col min="526" max="526" width="3.54296875" style="7" customWidth="1"/>
    <col min="527" max="768" width="8.81640625" style="7"/>
    <col min="769" max="769" width="30.81640625" style="7" customWidth="1"/>
    <col min="770" max="770" width="2.453125" style="7" customWidth="1"/>
    <col min="771" max="771" width="9.54296875" style="7" customWidth="1"/>
    <col min="772" max="772" width="8.54296875" style="7" customWidth="1"/>
    <col min="773" max="773" width="2.54296875" style="7" customWidth="1"/>
    <col min="774" max="774" width="9.54296875" style="7" customWidth="1"/>
    <col min="775" max="775" width="8.54296875" style="7" customWidth="1"/>
    <col min="776" max="776" width="2.54296875" style="7" customWidth="1"/>
    <col min="777" max="777" width="9.54296875" style="7" customWidth="1"/>
    <col min="778" max="778" width="8.54296875" style="7" customWidth="1"/>
    <col min="779" max="779" width="2.81640625" style="7" customWidth="1"/>
    <col min="780" max="780" width="9.453125" style="7" customWidth="1"/>
    <col min="781" max="781" width="9.54296875" style="7" customWidth="1"/>
    <col min="782" max="782" width="3.54296875" style="7" customWidth="1"/>
    <col min="783" max="1024" width="8.81640625" style="7"/>
    <col min="1025" max="1025" width="30.81640625" style="7" customWidth="1"/>
    <col min="1026" max="1026" width="2.453125" style="7" customWidth="1"/>
    <col min="1027" max="1027" width="9.54296875" style="7" customWidth="1"/>
    <col min="1028" max="1028" width="8.54296875" style="7" customWidth="1"/>
    <col min="1029" max="1029" width="2.54296875" style="7" customWidth="1"/>
    <col min="1030" max="1030" width="9.54296875" style="7" customWidth="1"/>
    <col min="1031" max="1031" width="8.54296875" style="7" customWidth="1"/>
    <col min="1032" max="1032" width="2.54296875" style="7" customWidth="1"/>
    <col min="1033" max="1033" width="9.54296875" style="7" customWidth="1"/>
    <col min="1034" max="1034" width="8.54296875" style="7" customWidth="1"/>
    <col min="1035" max="1035" width="2.81640625" style="7" customWidth="1"/>
    <col min="1036" max="1036" width="9.453125" style="7" customWidth="1"/>
    <col min="1037" max="1037" width="9.54296875" style="7" customWidth="1"/>
    <col min="1038" max="1038" width="3.54296875" style="7" customWidth="1"/>
    <col min="1039" max="1280" width="8.81640625" style="7"/>
    <col min="1281" max="1281" width="30.81640625" style="7" customWidth="1"/>
    <col min="1282" max="1282" width="2.453125" style="7" customWidth="1"/>
    <col min="1283" max="1283" width="9.54296875" style="7" customWidth="1"/>
    <col min="1284" max="1284" width="8.54296875" style="7" customWidth="1"/>
    <col min="1285" max="1285" width="2.54296875" style="7" customWidth="1"/>
    <col min="1286" max="1286" width="9.54296875" style="7" customWidth="1"/>
    <col min="1287" max="1287" width="8.54296875" style="7" customWidth="1"/>
    <col min="1288" max="1288" width="2.54296875" style="7" customWidth="1"/>
    <col min="1289" max="1289" width="9.54296875" style="7" customWidth="1"/>
    <col min="1290" max="1290" width="8.54296875" style="7" customWidth="1"/>
    <col min="1291" max="1291" width="2.81640625" style="7" customWidth="1"/>
    <col min="1292" max="1292" width="9.453125" style="7" customWidth="1"/>
    <col min="1293" max="1293" width="9.54296875" style="7" customWidth="1"/>
    <col min="1294" max="1294" width="3.54296875" style="7" customWidth="1"/>
    <col min="1295" max="1536" width="8.81640625" style="7"/>
    <col min="1537" max="1537" width="30.81640625" style="7" customWidth="1"/>
    <col min="1538" max="1538" width="2.453125" style="7" customWidth="1"/>
    <col min="1539" max="1539" width="9.54296875" style="7" customWidth="1"/>
    <col min="1540" max="1540" width="8.54296875" style="7" customWidth="1"/>
    <col min="1541" max="1541" width="2.54296875" style="7" customWidth="1"/>
    <col min="1542" max="1542" width="9.54296875" style="7" customWidth="1"/>
    <col min="1543" max="1543" width="8.54296875" style="7" customWidth="1"/>
    <col min="1544" max="1544" width="2.54296875" style="7" customWidth="1"/>
    <col min="1545" max="1545" width="9.54296875" style="7" customWidth="1"/>
    <col min="1546" max="1546" width="8.54296875" style="7" customWidth="1"/>
    <col min="1547" max="1547" width="2.81640625" style="7" customWidth="1"/>
    <col min="1548" max="1548" width="9.453125" style="7" customWidth="1"/>
    <col min="1549" max="1549" width="9.54296875" style="7" customWidth="1"/>
    <col min="1550" max="1550" width="3.54296875" style="7" customWidth="1"/>
    <col min="1551" max="1792" width="8.81640625" style="7"/>
    <col min="1793" max="1793" width="30.81640625" style="7" customWidth="1"/>
    <col min="1794" max="1794" width="2.453125" style="7" customWidth="1"/>
    <col min="1795" max="1795" width="9.54296875" style="7" customWidth="1"/>
    <col min="1796" max="1796" width="8.54296875" style="7" customWidth="1"/>
    <col min="1797" max="1797" width="2.54296875" style="7" customWidth="1"/>
    <col min="1798" max="1798" width="9.54296875" style="7" customWidth="1"/>
    <col min="1799" max="1799" width="8.54296875" style="7" customWidth="1"/>
    <col min="1800" max="1800" width="2.54296875" style="7" customWidth="1"/>
    <col min="1801" max="1801" width="9.54296875" style="7" customWidth="1"/>
    <col min="1802" max="1802" width="8.54296875" style="7" customWidth="1"/>
    <col min="1803" max="1803" width="2.81640625" style="7" customWidth="1"/>
    <col min="1804" max="1804" width="9.453125" style="7" customWidth="1"/>
    <col min="1805" max="1805" width="9.54296875" style="7" customWidth="1"/>
    <col min="1806" max="1806" width="3.54296875" style="7" customWidth="1"/>
    <col min="1807" max="2048" width="8.81640625" style="7"/>
    <col min="2049" max="2049" width="30.81640625" style="7" customWidth="1"/>
    <col min="2050" max="2050" width="2.453125" style="7" customWidth="1"/>
    <col min="2051" max="2051" width="9.54296875" style="7" customWidth="1"/>
    <col min="2052" max="2052" width="8.54296875" style="7" customWidth="1"/>
    <col min="2053" max="2053" width="2.54296875" style="7" customWidth="1"/>
    <col min="2054" max="2054" width="9.54296875" style="7" customWidth="1"/>
    <col min="2055" max="2055" width="8.54296875" style="7" customWidth="1"/>
    <col min="2056" max="2056" width="2.54296875" style="7" customWidth="1"/>
    <col min="2057" max="2057" width="9.54296875" style="7" customWidth="1"/>
    <col min="2058" max="2058" width="8.54296875" style="7" customWidth="1"/>
    <col min="2059" max="2059" width="2.81640625" style="7" customWidth="1"/>
    <col min="2060" max="2060" width="9.453125" style="7" customWidth="1"/>
    <col min="2061" max="2061" width="9.54296875" style="7" customWidth="1"/>
    <col min="2062" max="2062" width="3.54296875" style="7" customWidth="1"/>
    <col min="2063" max="2304" width="8.81640625" style="7"/>
    <col min="2305" max="2305" width="30.81640625" style="7" customWidth="1"/>
    <col min="2306" max="2306" width="2.453125" style="7" customWidth="1"/>
    <col min="2307" max="2307" width="9.54296875" style="7" customWidth="1"/>
    <col min="2308" max="2308" width="8.54296875" style="7" customWidth="1"/>
    <col min="2309" max="2309" width="2.54296875" style="7" customWidth="1"/>
    <col min="2310" max="2310" width="9.54296875" style="7" customWidth="1"/>
    <col min="2311" max="2311" width="8.54296875" style="7" customWidth="1"/>
    <col min="2312" max="2312" width="2.54296875" style="7" customWidth="1"/>
    <col min="2313" max="2313" width="9.54296875" style="7" customWidth="1"/>
    <col min="2314" max="2314" width="8.54296875" style="7" customWidth="1"/>
    <col min="2315" max="2315" width="2.81640625" style="7" customWidth="1"/>
    <col min="2316" max="2316" width="9.453125" style="7" customWidth="1"/>
    <col min="2317" max="2317" width="9.54296875" style="7" customWidth="1"/>
    <col min="2318" max="2318" width="3.54296875" style="7" customWidth="1"/>
    <col min="2319" max="2560" width="8.81640625" style="7"/>
    <col min="2561" max="2561" width="30.81640625" style="7" customWidth="1"/>
    <col min="2562" max="2562" width="2.453125" style="7" customWidth="1"/>
    <col min="2563" max="2563" width="9.54296875" style="7" customWidth="1"/>
    <col min="2564" max="2564" width="8.54296875" style="7" customWidth="1"/>
    <col min="2565" max="2565" width="2.54296875" style="7" customWidth="1"/>
    <col min="2566" max="2566" width="9.54296875" style="7" customWidth="1"/>
    <col min="2567" max="2567" width="8.54296875" style="7" customWidth="1"/>
    <col min="2568" max="2568" width="2.54296875" style="7" customWidth="1"/>
    <col min="2569" max="2569" width="9.54296875" style="7" customWidth="1"/>
    <col min="2570" max="2570" width="8.54296875" style="7" customWidth="1"/>
    <col min="2571" max="2571" width="2.81640625" style="7" customWidth="1"/>
    <col min="2572" max="2572" width="9.453125" style="7" customWidth="1"/>
    <col min="2573" max="2573" width="9.54296875" style="7" customWidth="1"/>
    <col min="2574" max="2574" width="3.54296875" style="7" customWidth="1"/>
    <col min="2575" max="2816" width="8.81640625" style="7"/>
    <col min="2817" max="2817" width="30.81640625" style="7" customWidth="1"/>
    <col min="2818" max="2818" width="2.453125" style="7" customWidth="1"/>
    <col min="2819" max="2819" width="9.54296875" style="7" customWidth="1"/>
    <col min="2820" max="2820" width="8.54296875" style="7" customWidth="1"/>
    <col min="2821" max="2821" width="2.54296875" style="7" customWidth="1"/>
    <col min="2822" max="2822" width="9.54296875" style="7" customWidth="1"/>
    <col min="2823" max="2823" width="8.54296875" style="7" customWidth="1"/>
    <col min="2824" max="2824" width="2.54296875" style="7" customWidth="1"/>
    <col min="2825" max="2825" width="9.54296875" style="7" customWidth="1"/>
    <col min="2826" max="2826" width="8.54296875" style="7" customWidth="1"/>
    <col min="2827" max="2827" width="2.81640625" style="7" customWidth="1"/>
    <col min="2828" max="2828" width="9.453125" style="7" customWidth="1"/>
    <col min="2829" max="2829" width="9.54296875" style="7" customWidth="1"/>
    <col min="2830" max="2830" width="3.54296875" style="7" customWidth="1"/>
    <col min="2831" max="3072" width="8.81640625" style="7"/>
    <col min="3073" max="3073" width="30.81640625" style="7" customWidth="1"/>
    <col min="3074" max="3074" width="2.453125" style="7" customWidth="1"/>
    <col min="3075" max="3075" width="9.54296875" style="7" customWidth="1"/>
    <col min="3076" max="3076" width="8.54296875" style="7" customWidth="1"/>
    <col min="3077" max="3077" width="2.54296875" style="7" customWidth="1"/>
    <col min="3078" max="3078" width="9.54296875" style="7" customWidth="1"/>
    <col min="3079" max="3079" width="8.54296875" style="7" customWidth="1"/>
    <col min="3080" max="3080" width="2.54296875" style="7" customWidth="1"/>
    <col min="3081" max="3081" width="9.54296875" style="7" customWidth="1"/>
    <col min="3082" max="3082" width="8.54296875" style="7" customWidth="1"/>
    <col min="3083" max="3083" width="2.81640625" style="7" customWidth="1"/>
    <col min="3084" max="3084" width="9.453125" style="7" customWidth="1"/>
    <col min="3085" max="3085" width="9.54296875" style="7" customWidth="1"/>
    <col min="3086" max="3086" width="3.54296875" style="7" customWidth="1"/>
    <col min="3087" max="3328" width="8.81640625" style="7"/>
    <col min="3329" max="3329" width="30.81640625" style="7" customWidth="1"/>
    <col min="3330" max="3330" width="2.453125" style="7" customWidth="1"/>
    <col min="3331" max="3331" width="9.54296875" style="7" customWidth="1"/>
    <col min="3332" max="3332" width="8.54296875" style="7" customWidth="1"/>
    <col min="3333" max="3333" width="2.54296875" style="7" customWidth="1"/>
    <col min="3334" max="3334" width="9.54296875" style="7" customWidth="1"/>
    <col min="3335" max="3335" width="8.54296875" style="7" customWidth="1"/>
    <col min="3336" max="3336" width="2.54296875" style="7" customWidth="1"/>
    <col min="3337" max="3337" width="9.54296875" style="7" customWidth="1"/>
    <col min="3338" max="3338" width="8.54296875" style="7" customWidth="1"/>
    <col min="3339" max="3339" width="2.81640625" style="7" customWidth="1"/>
    <col min="3340" max="3340" width="9.453125" style="7" customWidth="1"/>
    <col min="3341" max="3341" width="9.54296875" style="7" customWidth="1"/>
    <col min="3342" max="3342" width="3.54296875" style="7" customWidth="1"/>
    <col min="3343" max="3584" width="8.81640625" style="7"/>
    <col min="3585" max="3585" width="30.81640625" style="7" customWidth="1"/>
    <col min="3586" max="3586" width="2.453125" style="7" customWidth="1"/>
    <col min="3587" max="3587" width="9.54296875" style="7" customWidth="1"/>
    <col min="3588" max="3588" width="8.54296875" style="7" customWidth="1"/>
    <col min="3589" max="3589" width="2.54296875" style="7" customWidth="1"/>
    <col min="3590" max="3590" width="9.54296875" style="7" customWidth="1"/>
    <col min="3591" max="3591" width="8.54296875" style="7" customWidth="1"/>
    <col min="3592" max="3592" width="2.54296875" style="7" customWidth="1"/>
    <col min="3593" max="3593" width="9.54296875" style="7" customWidth="1"/>
    <col min="3594" max="3594" width="8.54296875" style="7" customWidth="1"/>
    <col min="3595" max="3595" width="2.81640625" style="7" customWidth="1"/>
    <col min="3596" max="3596" width="9.453125" style="7" customWidth="1"/>
    <col min="3597" max="3597" width="9.54296875" style="7" customWidth="1"/>
    <col min="3598" max="3598" width="3.54296875" style="7" customWidth="1"/>
    <col min="3599" max="3840" width="8.81640625" style="7"/>
    <col min="3841" max="3841" width="30.81640625" style="7" customWidth="1"/>
    <col min="3842" max="3842" width="2.453125" style="7" customWidth="1"/>
    <col min="3843" max="3843" width="9.54296875" style="7" customWidth="1"/>
    <col min="3844" max="3844" width="8.54296875" style="7" customWidth="1"/>
    <col min="3845" max="3845" width="2.54296875" style="7" customWidth="1"/>
    <col min="3846" max="3846" width="9.54296875" style="7" customWidth="1"/>
    <col min="3847" max="3847" width="8.54296875" style="7" customWidth="1"/>
    <col min="3848" max="3848" width="2.54296875" style="7" customWidth="1"/>
    <col min="3849" max="3849" width="9.54296875" style="7" customWidth="1"/>
    <col min="3850" max="3850" width="8.54296875" style="7" customWidth="1"/>
    <col min="3851" max="3851" width="2.81640625" style="7" customWidth="1"/>
    <col min="3852" max="3852" width="9.453125" style="7" customWidth="1"/>
    <col min="3853" max="3853" width="9.54296875" style="7" customWidth="1"/>
    <col min="3854" max="3854" width="3.54296875" style="7" customWidth="1"/>
    <col min="3855" max="4096" width="8.81640625" style="7"/>
    <col min="4097" max="4097" width="30.81640625" style="7" customWidth="1"/>
    <col min="4098" max="4098" width="2.453125" style="7" customWidth="1"/>
    <col min="4099" max="4099" width="9.54296875" style="7" customWidth="1"/>
    <col min="4100" max="4100" width="8.54296875" style="7" customWidth="1"/>
    <col min="4101" max="4101" width="2.54296875" style="7" customWidth="1"/>
    <col min="4102" max="4102" width="9.54296875" style="7" customWidth="1"/>
    <col min="4103" max="4103" width="8.54296875" style="7" customWidth="1"/>
    <col min="4104" max="4104" width="2.54296875" style="7" customWidth="1"/>
    <col min="4105" max="4105" width="9.54296875" style="7" customWidth="1"/>
    <col min="4106" max="4106" width="8.54296875" style="7" customWidth="1"/>
    <col min="4107" max="4107" width="2.81640625" style="7" customWidth="1"/>
    <col min="4108" max="4108" width="9.453125" style="7" customWidth="1"/>
    <col min="4109" max="4109" width="9.54296875" style="7" customWidth="1"/>
    <col min="4110" max="4110" width="3.54296875" style="7" customWidth="1"/>
    <col min="4111" max="4352" width="8.81640625" style="7"/>
    <col min="4353" max="4353" width="30.81640625" style="7" customWidth="1"/>
    <col min="4354" max="4354" width="2.453125" style="7" customWidth="1"/>
    <col min="4355" max="4355" width="9.54296875" style="7" customWidth="1"/>
    <col min="4356" max="4356" width="8.54296875" style="7" customWidth="1"/>
    <col min="4357" max="4357" width="2.54296875" style="7" customWidth="1"/>
    <col min="4358" max="4358" width="9.54296875" style="7" customWidth="1"/>
    <col min="4359" max="4359" width="8.54296875" style="7" customWidth="1"/>
    <col min="4360" max="4360" width="2.54296875" style="7" customWidth="1"/>
    <col min="4361" max="4361" width="9.54296875" style="7" customWidth="1"/>
    <col min="4362" max="4362" width="8.54296875" style="7" customWidth="1"/>
    <col min="4363" max="4363" width="2.81640625" style="7" customWidth="1"/>
    <col min="4364" max="4364" width="9.453125" style="7" customWidth="1"/>
    <col min="4365" max="4365" width="9.54296875" style="7" customWidth="1"/>
    <col min="4366" max="4366" width="3.54296875" style="7" customWidth="1"/>
    <col min="4367" max="4608" width="8.81640625" style="7"/>
    <col min="4609" max="4609" width="30.81640625" style="7" customWidth="1"/>
    <col min="4610" max="4610" width="2.453125" style="7" customWidth="1"/>
    <col min="4611" max="4611" width="9.54296875" style="7" customWidth="1"/>
    <col min="4612" max="4612" width="8.54296875" style="7" customWidth="1"/>
    <col min="4613" max="4613" width="2.54296875" style="7" customWidth="1"/>
    <col min="4614" max="4614" width="9.54296875" style="7" customWidth="1"/>
    <col min="4615" max="4615" width="8.54296875" style="7" customWidth="1"/>
    <col min="4616" max="4616" width="2.54296875" style="7" customWidth="1"/>
    <col min="4617" max="4617" width="9.54296875" style="7" customWidth="1"/>
    <col min="4618" max="4618" width="8.54296875" style="7" customWidth="1"/>
    <col min="4619" max="4619" width="2.81640625" style="7" customWidth="1"/>
    <col min="4620" max="4620" width="9.453125" style="7" customWidth="1"/>
    <col min="4621" max="4621" width="9.54296875" style="7" customWidth="1"/>
    <col min="4622" max="4622" width="3.54296875" style="7" customWidth="1"/>
    <col min="4623" max="4864" width="8.81640625" style="7"/>
    <col min="4865" max="4865" width="30.81640625" style="7" customWidth="1"/>
    <col min="4866" max="4866" width="2.453125" style="7" customWidth="1"/>
    <col min="4867" max="4867" width="9.54296875" style="7" customWidth="1"/>
    <col min="4868" max="4868" width="8.54296875" style="7" customWidth="1"/>
    <col min="4869" max="4869" width="2.54296875" style="7" customWidth="1"/>
    <col min="4870" max="4870" width="9.54296875" style="7" customWidth="1"/>
    <col min="4871" max="4871" width="8.54296875" style="7" customWidth="1"/>
    <col min="4872" max="4872" width="2.54296875" style="7" customWidth="1"/>
    <col min="4873" max="4873" width="9.54296875" style="7" customWidth="1"/>
    <col min="4874" max="4874" width="8.54296875" style="7" customWidth="1"/>
    <col min="4875" max="4875" width="2.81640625" style="7" customWidth="1"/>
    <col min="4876" max="4876" width="9.453125" style="7" customWidth="1"/>
    <col min="4877" max="4877" width="9.54296875" style="7" customWidth="1"/>
    <col min="4878" max="4878" width="3.54296875" style="7" customWidth="1"/>
    <col min="4879" max="5120" width="8.81640625" style="7"/>
    <col min="5121" max="5121" width="30.81640625" style="7" customWidth="1"/>
    <col min="5122" max="5122" width="2.453125" style="7" customWidth="1"/>
    <col min="5123" max="5123" width="9.54296875" style="7" customWidth="1"/>
    <col min="5124" max="5124" width="8.54296875" style="7" customWidth="1"/>
    <col min="5125" max="5125" width="2.54296875" style="7" customWidth="1"/>
    <col min="5126" max="5126" width="9.54296875" style="7" customWidth="1"/>
    <col min="5127" max="5127" width="8.54296875" style="7" customWidth="1"/>
    <col min="5128" max="5128" width="2.54296875" style="7" customWidth="1"/>
    <col min="5129" max="5129" width="9.54296875" style="7" customWidth="1"/>
    <col min="5130" max="5130" width="8.54296875" style="7" customWidth="1"/>
    <col min="5131" max="5131" width="2.81640625" style="7" customWidth="1"/>
    <col min="5132" max="5132" width="9.453125" style="7" customWidth="1"/>
    <col min="5133" max="5133" width="9.54296875" style="7" customWidth="1"/>
    <col min="5134" max="5134" width="3.54296875" style="7" customWidth="1"/>
    <col min="5135" max="5376" width="8.81640625" style="7"/>
    <col min="5377" max="5377" width="30.81640625" style="7" customWidth="1"/>
    <col min="5378" max="5378" width="2.453125" style="7" customWidth="1"/>
    <col min="5379" max="5379" width="9.54296875" style="7" customWidth="1"/>
    <col min="5380" max="5380" width="8.54296875" style="7" customWidth="1"/>
    <col min="5381" max="5381" width="2.54296875" style="7" customWidth="1"/>
    <col min="5382" max="5382" width="9.54296875" style="7" customWidth="1"/>
    <col min="5383" max="5383" width="8.54296875" style="7" customWidth="1"/>
    <col min="5384" max="5384" width="2.54296875" style="7" customWidth="1"/>
    <col min="5385" max="5385" width="9.54296875" style="7" customWidth="1"/>
    <col min="5386" max="5386" width="8.54296875" style="7" customWidth="1"/>
    <col min="5387" max="5387" width="2.81640625" style="7" customWidth="1"/>
    <col min="5388" max="5388" width="9.453125" style="7" customWidth="1"/>
    <col min="5389" max="5389" width="9.54296875" style="7" customWidth="1"/>
    <col min="5390" max="5390" width="3.54296875" style="7" customWidth="1"/>
    <col min="5391" max="5632" width="8.81640625" style="7"/>
    <col min="5633" max="5633" width="30.81640625" style="7" customWidth="1"/>
    <col min="5634" max="5634" width="2.453125" style="7" customWidth="1"/>
    <col min="5635" max="5635" width="9.54296875" style="7" customWidth="1"/>
    <col min="5636" max="5636" width="8.54296875" style="7" customWidth="1"/>
    <col min="5637" max="5637" width="2.54296875" style="7" customWidth="1"/>
    <col min="5638" max="5638" width="9.54296875" style="7" customWidth="1"/>
    <col min="5639" max="5639" width="8.54296875" style="7" customWidth="1"/>
    <col min="5640" max="5640" width="2.54296875" style="7" customWidth="1"/>
    <col min="5641" max="5641" width="9.54296875" style="7" customWidth="1"/>
    <col min="5642" max="5642" width="8.54296875" style="7" customWidth="1"/>
    <col min="5643" max="5643" width="2.81640625" style="7" customWidth="1"/>
    <col min="5644" max="5644" width="9.453125" style="7" customWidth="1"/>
    <col min="5645" max="5645" width="9.54296875" style="7" customWidth="1"/>
    <col min="5646" max="5646" width="3.54296875" style="7" customWidth="1"/>
    <col min="5647" max="5888" width="8.81640625" style="7"/>
    <col min="5889" max="5889" width="30.81640625" style="7" customWidth="1"/>
    <col min="5890" max="5890" width="2.453125" style="7" customWidth="1"/>
    <col min="5891" max="5891" width="9.54296875" style="7" customWidth="1"/>
    <col min="5892" max="5892" width="8.54296875" style="7" customWidth="1"/>
    <col min="5893" max="5893" width="2.54296875" style="7" customWidth="1"/>
    <col min="5894" max="5894" width="9.54296875" style="7" customWidth="1"/>
    <col min="5895" max="5895" width="8.54296875" style="7" customWidth="1"/>
    <col min="5896" max="5896" width="2.54296875" style="7" customWidth="1"/>
    <col min="5897" max="5897" width="9.54296875" style="7" customWidth="1"/>
    <col min="5898" max="5898" width="8.54296875" style="7" customWidth="1"/>
    <col min="5899" max="5899" width="2.81640625" style="7" customWidth="1"/>
    <col min="5900" max="5900" width="9.453125" style="7" customWidth="1"/>
    <col min="5901" max="5901" width="9.54296875" style="7" customWidth="1"/>
    <col min="5902" max="5902" width="3.54296875" style="7" customWidth="1"/>
    <col min="5903" max="6144" width="8.81640625" style="7"/>
    <col min="6145" max="6145" width="30.81640625" style="7" customWidth="1"/>
    <col min="6146" max="6146" width="2.453125" style="7" customWidth="1"/>
    <col min="6147" max="6147" width="9.54296875" style="7" customWidth="1"/>
    <col min="6148" max="6148" width="8.54296875" style="7" customWidth="1"/>
    <col min="6149" max="6149" width="2.54296875" style="7" customWidth="1"/>
    <col min="6150" max="6150" width="9.54296875" style="7" customWidth="1"/>
    <col min="6151" max="6151" width="8.54296875" style="7" customWidth="1"/>
    <col min="6152" max="6152" width="2.54296875" style="7" customWidth="1"/>
    <col min="6153" max="6153" width="9.54296875" style="7" customWidth="1"/>
    <col min="6154" max="6154" width="8.54296875" style="7" customWidth="1"/>
    <col min="6155" max="6155" width="2.81640625" style="7" customWidth="1"/>
    <col min="6156" max="6156" width="9.453125" style="7" customWidth="1"/>
    <col min="6157" max="6157" width="9.54296875" style="7" customWidth="1"/>
    <col min="6158" max="6158" width="3.54296875" style="7" customWidth="1"/>
    <col min="6159" max="6400" width="8.81640625" style="7"/>
    <col min="6401" max="6401" width="30.81640625" style="7" customWidth="1"/>
    <col min="6402" max="6402" width="2.453125" style="7" customWidth="1"/>
    <col min="6403" max="6403" width="9.54296875" style="7" customWidth="1"/>
    <col min="6404" max="6404" width="8.54296875" style="7" customWidth="1"/>
    <col min="6405" max="6405" width="2.54296875" style="7" customWidth="1"/>
    <col min="6406" max="6406" width="9.54296875" style="7" customWidth="1"/>
    <col min="6407" max="6407" width="8.54296875" style="7" customWidth="1"/>
    <col min="6408" max="6408" width="2.54296875" style="7" customWidth="1"/>
    <col min="6409" max="6409" width="9.54296875" style="7" customWidth="1"/>
    <col min="6410" max="6410" width="8.54296875" style="7" customWidth="1"/>
    <col min="6411" max="6411" width="2.81640625" style="7" customWidth="1"/>
    <col min="6412" max="6412" width="9.453125" style="7" customWidth="1"/>
    <col min="6413" max="6413" width="9.54296875" style="7" customWidth="1"/>
    <col min="6414" max="6414" width="3.54296875" style="7" customWidth="1"/>
    <col min="6415" max="6656" width="8.81640625" style="7"/>
    <col min="6657" max="6657" width="30.81640625" style="7" customWidth="1"/>
    <col min="6658" max="6658" width="2.453125" style="7" customWidth="1"/>
    <col min="6659" max="6659" width="9.54296875" style="7" customWidth="1"/>
    <col min="6660" max="6660" width="8.54296875" style="7" customWidth="1"/>
    <col min="6661" max="6661" width="2.54296875" style="7" customWidth="1"/>
    <col min="6662" max="6662" width="9.54296875" style="7" customWidth="1"/>
    <col min="6663" max="6663" width="8.54296875" style="7" customWidth="1"/>
    <col min="6664" max="6664" width="2.54296875" style="7" customWidth="1"/>
    <col min="6665" max="6665" width="9.54296875" style="7" customWidth="1"/>
    <col min="6666" max="6666" width="8.54296875" style="7" customWidth="1"/>
    <col min="6667" max="6667" width="2.81640625" style="7" customWidth="1"/>
    <col min="6668" max="6668" width="9.453125" style="7" customWidth="1"/>
    <col min="6669" max="6669" width="9.54296875" style="7" customWidth="1"/>
    <col min="6670" max="6670" width="3.54296875" style="7" customWidth="1"/>
    <col min="6671" max="6912" width="8.81640625" style="7"/>
    <col min="6913" max="6913" width="30.81640625" style="7" customWidth="1"/>
    <col min="6914" max="6914" width="2.453125" style="7" customWidth="1"/>
    <col min="6915" max="6915" width="9.54296875" style="7" customWidth="1"/>
    <col min="6916" max="6916" width="8.54296875" style="7" customWidth="1"/>
    <col min="6917" max="6917" width="2.54296875" style="7" customWidth="1"/>
    <col min="6918" max="6918" width="9.54296875" style="7" customWidth="1"/>
    <col min="6919" max="6919" width="8.54296875" style="7" customWidth="1"/>
    <col min="6920" max="6920" width="2.54296875" style="7" customWidth="1"/>
    <col min="6921" max="6921" width="9.54296875" style="7" customWidth="1"/>
    <col min="6922" max="6922" width="8.54296875" style="7" customWidth="1"/>
    <col min="6923" max="6923" width="2.81640625" style="7" customWidth="1"/>
    <col min="6924" max="6924" width="9.453125" style="7" customWidth="1"/>
    <col min="6925" max="6925" width="9.54296875" style="7" customWidth="1"/>
    <col min="6926" max="6926" width="3.54296875" style="7" customWidth="1"/>
    <col min="6927" max="7168" width="8.81640625" style="7"/>
    <col min="7169" max="7169" width="30.81640625" style="7" customWidth="1"/>
    <col min="7170" max="7170" width="2.453125" style="7" customWidth="1"/>
    <col min="7171" max="7171" width="9.54296875" style="7" customWidth="1"/>
    <col min="7172" max="7172" width="8.54296875" style="7" customWidth="1"/>
    <col min="7173" max="7173" width="2.54296875" style="7" customWidth="1"/>
    <col min="7174" max="7174" width="9.54296875" style="7" customWidth="1"/>
    <col min="7175" max="7175" width="8.54296875" style="7" customWidth="1"/>
    <col min="7176" max="7176" width="2.54296875" style="7" customWidth="1"/>
    <col min="7177" max="7177" width="9.54296875" style="7" customWidth="1"/>
    <col min="7178" max="7178" width="8.54296875" style="7" customWidth="1"/>
    <col min="7179" max="7179" width="2.81640625" style="7" customWidth="1"/>
    <col min="7180" max="7180" width="9.453125" style="7" customWidth="1"/>
    <col min="7181" max="7181" width="9.54296875" style="7" customWidth="1"/>
    <col min="7182" max="7182" width="3.54296875" style="7" customWidth="1"/>
    <col min="7183" max="7424" width="8.81640625" style="7"/>
    <col min="7425" max="7425" width="30.81640625" style="7" customWidth="1"/>
    <col min="7426" max="7426" width="2.453125" style="7" customWidth="1"/>
    <col min="7427" max="7427" width="9.54296875" style="7" customWidth="1"/>
    <col min="7428" max="7428" width="8.54296875" style="7" customWidth="1"/>
    <col min="7429" max="7429" width="2.54296875" style="7" customWidth="1"/>
    <col min="7430" max="7430" width="9.54296875" style="7" customWidth="1"/>
    <col min="7431" max="7431" width="8.54296875" style="7" customWidth="1"/>
    <col min="7432" max="7432" width="2.54296875" style="7" customWidth="1"/>
    <col min="7433" max="7433" width="9.54296875" style="7" customWidth="1"/>
    <col min="7434" max="7434" width="8.54296875" style="7" customWidth="1"/>
    <col min="7435" max="7435" width="2.81640625" style="7" customWidth="1"/>
    <col min="7436" max="7436" width="9.453125" style="7" customWidth="1"/>
    <col min="7437" max="7437" width="9.54296875" style="7" customWidth="1"/>
    <col min="7438" max="7438" width="3.54296875" style="7" customWidth="1"/>
    <col min="7439" max="7680" width="8.81640625" style="7"/>
    <col min="7681" max="7681" width="30.81640625" style="7" customWidth="1"/>
    <col min="7682" max="7682" width="2.453125" style="7" customWidth="1"/>
    <col min="7683" max="7683" width="9.54296875" style="7" customWidth="1"/>
    <col min="7684" max="7684" width="8.54296875" style="7" customWidth="1"/>
    <col min="7685" max="7685" width="2.54296875" style="7" customWidth="1"/>
    <col min="7686" max="7686" width="9.54296875" style="7" customWidth="1"/>
    <col min="7687" max="7687" width="8.54296875" style="7" customWidth="1"/>
    <col min="7688" max="7688" width="2.54296875" style="7" customWidth="1"/>
    <col min="7689" max="7689" width="9.54296875" style="7" customWidth="1"/>
    <col min="7690" max="7690" width="8.54296875" style="7" customWidth="1"/>
    <col min="7691" max="7691" width="2.81640625" style="7" customWidth="1"/>
    <col min="7692" max="7692" width="9.453125" style="7" customWidth="1"/>
    <col min="7693" max="7693" width="9.54296875" style="7" customWidth="1"/>
    <col min="7694" max="7694" width="3.54296875" style="7" customWidth="1"/>
    <col min="7695" max="7936" width="8.81640625" style="7"/>
    <col min="7937" max="7937" width="30.81640625" style="7" customWidth="1"/>
    <col min="7938" max="7938" width="2.453125" style="7" customWidth="1"/>
    <col min="7939" max="7939" width="9.54296875" style="7" customWidth="1"/>
    <col min="7940" max="7940" width="8.54296875" style="7" customWidth="1"/>
    <col min="7941" max="7941" width="2.54296875" style="7" customWidth="1"/>
    <col min="7942" max="7942" width="9.54296875" style="7" customWidth="1"/>
    <col min="7943" max="7943" width="8.54296875" style="7" customWidth="1"/>
    <col min="7944" max="7944" width="2.54296875" style="7" customWidth="1"/>
    <col min="7945" max="7945" width="9.54296875" style="7" customWidth="1"/>
    <col min="7946" max="7946" width="8.54296875" style="7" customWidth="1"/>
    <col min="7947" max="7947" width="2.81640625" style="7" customWidth="1"/>
    <col min="7948" max="7948" width="9.453125" style="7" customWidth="1"/>
    <col min="7949" max="7949" width="9.54296875" style="7" customWidth="1"/>
    <col min="7950" max="7950" width="3.54296875" style="7" customWidth="1"/>
    <col min="7951" max="8192" width="8.81640625" style="7"/>
    <col min="8193" max="8193" width="30.81640625" style="7" customWidth="1"/>
    <col min="8194" max="8194" width="2.453125" style="7" customWidth="1"/>
    <col min="8195" max="8195" width="9.54296875" style="7" customWidth="1"/>
    <col min="8196" max="8196" width="8.54296875" style="7" customWidth="1"/>
    <col min="8197" max="8197" width="2.54296875" style="7" customWidth="1"/>
    <col min="8198" max="8198" width="9.54296875" style="7" customWidth="1"/>
    <col min="8199" max="8199" width="8.54296875" style="7" customWidth="1"/>
    <col min="8200" max="8200" width="2.54296875" style="7" customWidth="1"/>
    <col min="8201" max="8201" width="9.54296875" style="7" customWidth="1"/>
    <col min="8202" max="8202" width="8.54296875" style="7" customWidth="1"/>
    <col min="8203" max="8203" width="2.81640625" style="7" customWidth="1"/>
    <col min="8204" max="8204" width="9.453125" style="7" customWidth="1"/>
    <col min="8205" max="8205" width="9.54296875" style="7" customWidth="1"/>
    <col min="8206" max="8206" width="3.54296875" style="7" customWidth="1"/>
    <col min="8207" max="8448" width="8.81640625" style="7"/>
    <col min="8449" max="8449" width="30.81640625" style="7" customWidth="1"/>
    <col min="8450" max="8450" width="2.453125" style="7" customWidth="1"/>
    <col min="8451" max="8451" width="9.54296875" style="7" customWidth="1"/>
    <col min="8452" max="8452" width="8.54296875" style="7" customWidth="1"/>
    <col min="8453" max="8453" width="2.54296875" style="7" customWidth="1"/>
    <col min="8454" max="8454" width="9.54296875" style="7" customWidth="1"/>
    <col min="8455" max="8455" width="8.54296875" style="7" customWidth="1"/>
    <col min="8456" max="8456" width="2.54296875" style="7" customWidth="1"/>
    <col min="8457" max="8457" width="9.54296875" style="7" customWidth="1"/>
    <col min="8458" max="8458" width="8.54296875" style="7" customWidth="1"/>
    <col min="8459" max="8459" width="2.81640625" style="7" customWidth="1"/>
    <col min="8460" max="8460" width="9.453125" style="7" customWidth="1"/>
    <col min="8461" max="8461" width="9.54296875" style="7" customWidth="1"/>
    <col min="8462" max="8462" width="3.54296875" style="7" customWidth="1"/>
    <col min="8463" max="8704" width="8.81640625" style="7"/>
    <col min="8705" max="8705" width="30.81640625" style="7" customWidth="1"/>
    <col min="8706" max="8706" width="2.453125" style="7" customWidth="1"/>
    <col min="8707" max="8707" width="9.54296875" style="7" customWidth="1"/>
    <col min="8708" max="8708" width="8.54296875" style="7" customWidth="1"/>
    <col min="8709" max="8709" width="2.54296875" style="7" customWidth="1"/>
    <col min="8710" max="8710" width="9.54296875" style="7" customWidth="1"/>
    <col min="8711" max="8711" width="8.54296875" style="7" customWidth="1"/>
    <col min="8712" max="8712" width="2.54296875" style="7" customWidth="1"/>
    <col min="8713" max="8713" width="9.54296875" style="7" customWidth="1"/>
    <col min="8714" max="8714" width="8.54296875" style="7" customWidth="1"/>
    <col min="8715" max="8715" width="2.81640625" style="7" customWidth="1"/>
    <col min="8716" max="8716" width="9.453125" style="7" customWidth="1"/>
    <col min="8717" max="8717" width="9.54296875" style="7" customWidth="1"/>
    <col min="8718" max="8718" width="3.54296875" style="7" customWidth="1"/>
    <col min="8719" max="8960" width="8.81640625" style="7"/>
    <col min="8961" max="8961" width="30.81640625" style="7" customWidth="1"/>
    <col min="8962" max="8962" width="2.453125" style="7" customWidth="1"/>
    <col min="8963" max="8963" width="9.54296875" style="7" customWidth="1"/>
    <col min="8964" max="8964" width="8.54296875" style="7" customWidth="1"/>
    <col min="8965" max="8965" width="2.54296875" style="7" customWidth="1"/>
    <col min="8966" max="8966" width="9.54296875" style="7" customWidth="1"/>
    <col min="8967" max="8967" width="8.54296875" style="7" customWidth="1"/>
    <col min="8968" max="8968" width="2.54296875" style="7" customWidth="1"/>
    <col min="8969" max="8969" width="9.54296875" style="7" customWidth="1"/>
    <col min="8970" max="8970" width="8.54296875" style="7" customWidth="1"/>
    <col min="8971" max="8971" width="2.81640625" style="7" customWidth="1"/>
    <col min="8972" max="8972" width="9.453125" style="7" customWidth="1"/>
    <col min="8973" max="8973" width="9.54296875" style="7" customWidth="1"/>
    <col min="8974" max="8974" width="3.54296875" style="7" customWidth="1"/>
    <col min="8975" max="9216" width="8.81640625" style="7"/>
    <col min="9217" max="9217" width="30.81640625" style="7" customWidth="1"/>
    <col min="9218" max="9218" width="2.453125" style="7" customWidth="1"/>
    <col min="9219" max="9219" width="9.54296875" style="7" customWidth="1"/>
    <col min="9220" max="9220" width="8.54296875" style="7" customWidth="1"/>
    <col min="9221" max="9221" width="2.54296875" style="7" customWidth="1"/>
    <col min="9222" max="9222" width="9.54296875" style="7" customWidth="1"/>
    <col min="9223" max="9223" width="8.54296875" style="7" customWidth="1"/>
    <col min="9224" max="9224" width="2.54296875" style="7" customWidth="1"/>
    <col min="9225" max="9225" width="9.54296875" style="7" customWidth="1"/>
    <col min="9226" max="9226" width="8.54296875" style="7" customWidth="1"/>
    <col min="9227" max="9227" width="2.81640625" style="7" customWidth="1"/>
    <col min="9228" max="9228" width="9.453125" style="7" customWidth="1"/>
    <col min="9229" max="9229" width="9.54296875" style="7" customWidth="1"/>
    <col min="9230" max="9230" width="3.54296875" style="7" customWidth="1"/>
    <col min="9231" max="9472" width="8.81640625" style="7"/>
    <col min="9473" max="9473" width="30.81640625" style="7" customWidth="1"/>
    <col min="9474" max="9474" width="2.453125" style="7" customWidth="1"/>
    <col min="9475" max="9475" width="9.54296875" style="7" customWidth="1"/>
    <col min="9476" max="9476" width="8.54296875" style="7" customWidth="1"/>
    <col min="9477" max="9477" width="2.54296875" style="7" customWidth="1"/>
    <col min="9478" max="9478" width="9.54296875" style="7" customWidth="1"/>
    <col min="9479" max="9479" width="8.54296875" style="7" customWidth="1"/>
    <col min="9480" max="9480" width="2.54296875" style="7" customWidth="1"/>
    <col min="9481" max="9481" width="9.54296875" style="7" customWidth="1"/>
    <col min="9482" max="9482" width="8.54296875" style="7" customWidth="1"/>
    <col min="9483" max="9483" width="2.81640625" style="7" customWidth="1"/>
    <col min="9484" max="9484" width="9.453125" style="7" customWidth="1"/>
    <col min="9485" max="9485" width="9.54296875" style="7" customWidth="1"/>
    <col min="9486" max="9486" width="3.54296875" style="7" customWidth="1"/>
    <col min="9487" max="9728" width="8.81640625" style="7"/>
    <col min="9729" max="9729" width="30.81640625" style="7" customWidth="1"/>
    <col min="9730" max="9730" width="2.453125" style="7" customWidth="1"/>
    <col min="9731" max="9731" width="9.54296875" style="7" customWidth="1"/>
    <col min="9732" max="9732" width="8.54296875" style="7" customWidth="1"/>
    <col min="9733" max="9733" width="2.54296875" style="7" customWidth="1"/>
    <col min="9734" max="9734" width="9.54296875" style="7" customWidth="1"/>
    <col min="9735" max="9735" width="8.54296875" style="7" customWidth="1"/>
    <col min="9736" max="9736" width="2.54296875" style="7" customWidth="1"/>
    <col min="9737" max="9737" width="9.54296875" style="7" customWidth="1"/>
    <col min="9738" max="9738" width="8.54296875" style="7" customWidth="1"/>
    <col min="9739" max="9739" width="2.81640625" style="7" customWidth="1"/>
    <col min="9740" max="9740" width="9.453125" style="7" customWidth="1"/>
    <col min="9741" max="9741" width="9.54296875" style="7" customWidth="1"/>
    <col min="9742" max="9742" width="3.54296875" style="7" customWidth="1"/>
    <col min="9743" max="9984" width="8.81640625" style="7"/>
    <col min="9985" max="9985" width="30.81640625" style="7" customWidth="1"/>
    <col min="9986" max="9986" width="2.453125" style="7" customWidth="1"/>
    <col min="9987" max="9987" width="9.54296875" style="7" customWidth="1"/>
    <col min="9988" max="9988" width="8.54296875" style="7" customWidth="1"/>
    <col min="9989" max="9989" width="2.54296875" style="7" customWidth="1"/>
    <col min="9990" max="9990" width="9.54296875" style="7" customWidth="1"/>
    <col min="9991" max="9991" width="8.54296875" style="7" customWidth="1"/>
    <col min="9992" max="9992" width="2.54296875" style="7" customWidth="1"/>
    <col min="9993" max="9993" width="9.54296875" style="7" customWidth="1"/>
    <col min="9994" max="9994" width="8.54296875" style="7" customWidth="1"/>
    <col min="9995" max="9995" width="2.81640625" style="7" customWidth="1"/>
    <col min="9996" max="9996" width="9.453125" style="7" customWidth="1"/>
    <col min="9997" max="9997" width="9.54296875" style="7" customWidth="1"/>
    <col min="9998" max="9998" width="3.54296875" style="7" customWidth="1"/>
    <col min="9999" max="10240" width="8.81640625" style="7"/>
    <col min="10241" max="10241" width="30.81640625" style="7" customWidth="1"/>
    <col min="10242" max="10242" width="2.453125" style="7" customWidth="1"/>
    <col min="10243" max="10243" width="9.54296875" style="7" customWidth="1"/>
    <col min="10244" max="10244" width="8.54296875" style="7" customWidth="1"/>
    <col min="10245" max="10245" width="2.54296875" style="7" customWidth="1"/>
    <col min="10246" max="10246" width="9.54296875" style="7" customWidth="1"/>
    <col min="10247" max="10247" width="8.54296875" style="7" customWidth="1"/>
    <col min="10248" max="10248" width="2.54296875" style="7" customWidth="1"/>
    <col min="10249" max="10249" width="9.54296875" style="7" customWidth="1"/>
    <col min="10250" max="10250" width="8.54296875" style="7" customWidth="1"/>
    <col min="10251" max="10251" width="2.81640625" style="7" customWidth="1"/>
    <col min="10252" max="10252" width="9.453125" style="7" customWidth="1"/>
    <col min="10253" max="10253" width="9.54296875" style="7" customWidth="1"/>
    <col min="10254" max="10254" width="3.54296875" style="7" customWidth="1"/>
    <col min="10255" max="10496" width="8.81640625" style="7"/>
    <col min="10497" max="10497" width="30.81640625" style="7" customWidth="1"/>
    <col min="10498" max="10498" width="2.453125" style="7" customWidth="1"/>
    <col min="10499" max="10499" width="9.54296875" style="7" customWidth="1"/>
    <col min="10500" max="10500" width="8.54296875" style="7" customWidth="1"/>
    <col min="10501" max="10501" width="2.54296875" style="7" customWidth="1"/>
    <col min="10502" max="10502" width="9.54296875" style="7" customWidth="1"/>
    <col min="10503" max="10503" width="8.54296875" style="7" customWidth="1"/>
    <col min="10504" max="10504" width="2.54296875" style="7" customWidth="1"/>
    <col min="10505" max="10505" width="9.54296875" style="7" customWidth="1"/>
    <col min="10506" max="10506" width="8.54296875" style="7" customWidth="1"/>
    <col min="10507" max="10507" width="2.81640625" style="7" customWidth="1"/>
    <col min="10508" max="10508" width="9.453125" style="7" customWidth="1"/>
    <col min="10509" max="10509" width="9.54296875" style="7" customWidth="1"/>
    <col min="10510" max="10510" width="3.54296875" style="7" customWidth="1"/>
    <col min="10511" max="10752" width="8.81640625" style="7"/>
    <col min="10753" max="10753" width="30.81640625" style="7" customWidth="1"/>
    <col min="10754" max="10754" width="2.453125" style="7" customWidth="1"/>
    <col min="10755" max="10755" width="9.54296875" style="7" customWidth="1"/>
    <col min="10756" max="10756" width="8.54296875" style="7" customWidth="1"/>
    <col min="10757" max="10757" width="2.54296875" style="7" customWidth="1"/>
    <col min="10758" max="10758" width="9.54296875" style="7" customWidth="1"/>
    <col min="10759" max="10759" width="8.54296875" style="7" customWidth="1"/>
    <col min="10760" max="10760" width="2.54296875" style="7" customWidth="1"/>
    <col min="10761" max="10761" width="9.54296875" style="7" customWidth="1"/>
    <col min="10762" max="10762" width="8.54296875" style="7" customWidth="1"/>
    <col min="10763" max="10763" width="2.81640625" style="7" customWidth="1"/>
    <col min="10764" max="10764" width="9.453125" style="7" customWidth="1"/>
    <col min="10765" max="10765" width="9.54296875" style="7" customWidth="1"/>
    <col min="10766" max="10766" width="3.54296875" style="7" customWidth="1"/>
    <col min="10767" max="11008" width="8.81640625" style="7"/>
    <col min="11009" max="11009" width="30.81640625" style="7" customWidth="1"/>
    <col min="11010" max="11010" width="2.453125" style="7" customWidth="1"/>
    <col min="11011" max="11011" width="9.54296875" style="7" customWidth="1"/>
    <col min="11012" max="11012" width="8.54296875" style="7" customWidth="1"/>
    <col min="11013" max="11013" width="2.54296875" style="7" customWidth="1"/>
    <col min="11014" max="11014" width="9.54296875" style="7" customWidth="1"/>
    <col min="11015" max="11015" width="8.54296875" style="7" customWidth="1"/>
    <col min="11016" max="11016" width="2.54296875" style="7" customWidth="1"/>
    <col min="11017" max="11017" width="9.54296875" style="7" customWidth="1"/>
    <col min="11018" max="11018" width="8.54296875" style="7" customWidth="1"/>
    <col min="11019" max="11019" width="2.81640625" style="7" customWidth="1"/>
    <col min="11020" max="11020" width="9.453125" style="7" customWidth="1"/>
    <col min="11021" max="11021" width="9.54296875" style="7" customWidth="1"/>
    <col min="11022" max="11022" width="3.54296875" style="7" customWidth="1"/>
    <col min="11023" max="11264" width="8.81640625" style="7"/>
    <col min="11265" max="11265" width="30.81640625" style="7" customWidth="1"/>
    <col min="11266" max="11266" width="2.453125" style="7" customWidth="1"/>
    <col min="11267" max="11267" width="9.54296875" style="7" customWidth="1"/>
    <col min="11268" max="11268" width="8.54296875" style="7" customWidth="1"/>
    <col min="11269" max="11269" width="2.54296875" style="7" customWidth="1"/>
    <col min="11270" max="11270" width="9.54296875" style="7" customWidth="1"/>
    <col min="11271" max="11271" width="8.54296875" style="7" customWidth="1"/>
    <col min="11272" max="11272" width="2.54296875" style="7" customWidth="1"/>
    <col min="11273" max="11273" width="9.54296875" style="7" customWidth="1"/>
    <col min="11274" max="11274" width="8.54296875" style="7" customWidth="1"/>
    <col min="11275" max="11275" width="2.81640625" style="7" customWidth="1"/>
    <col min="11276" max="11276" width="9.453125" style="7" customWidth="1"/>
    <col min="11277" max="11277" width="9.54296875" style="7" customWidth="1"/>
    <col min="11278" max="11278" width="3.54296875" style="7" customWidth="1"/>
    <col min="11279" max="11520" width="8.81640625" style="7"/>
    <col min="11521" max="11521" width="30.81640625" style="7" customWidth="1"/>
    <col min="11522" max="11522" width="2.453125" style="7" customWidth="1"/>
    <col min="11523" max="11523" width="9.54296875" style="7" customWidth="1"/>
    <col min="11524" max="11524" width="8.54296875" style="7" customWidth="1"/>
    <col min="11525" max="11525" width="2.54296875" style="7" customWidth="1"/>
    <col min="11526" max="11526" width="9.54296875" style="7" customWidth="1"/>
    <col min="11527" max="11527" width="8.54296875" style="7" customWidth="1"/>
    <col min="11528" max="11528" width="2.54296875" style="7" customWidth="1"/>
    <col min="11529" max="11529" width="9.54296875" style="7" customWidth="1"/>
    <col min="11530" max="11530" width="8.54296875" style="7" customWidth="1"/>
    <col min="11531" max="11531" width="2.81640625" style="7" customWidth="1"/>
    <col min="11532" max="11532" width="9.453125" style="7" customWidth="1"/>
    <col min="11533" max="11533" width="9.54296875" style="7" customWidth="1"/>
    <col min="11534" max="11534" width="3.54296875" style="7" customWidth="1"/>
    <col min="11535" max="11776" width="8.81640625" style="7"/>
    <col min="11777" max="11777" width="30.81640625" style="7" customWidth="1"/>
    <col min="11778" max="11778" width="2.453125" style="7" customWidth="1"/>
    <col min="11779" max="11779" width="9.54296875" style="7" customWidth="1"/>
    <col min="11780" max="11780" width="8.54296875" style="7" customWidth="1"/>
    <col min="11781" max="11781" width="2.54296875" style="7" customWidth="1"/>
    <col min="11782" max="11782" width="9.54296875" style="7" customWidth="1"/>
    <col min="11783" max="11783" width="8.54296875" style="7" customWidth="1"/>
    <col min="11784" max="11784" width="2.54296875" style="7" customWidth="1"/>
    <col min="11785" max="11785" width="9.54296875" style="7" customWidth="1"/>
    <col min="11786" max="11786" width="8.54296875" style="7" customWidth="1"/>
    <col min="11787" max="11787" width="2.81640625" style="7" customWidth="1"/>
    <col min="11788" max="11788" width="9.453125" style="7" customWidth="1"/>
    <col min="11789" max="11789" width="9.54296875" style="7" customWidth="1"/>
    <col min="11790" max="11790" width="3.54296875" style="7" customWidth="1"/>
    <col min="11791" max="12032" width="8.81640625" style="7"/>
    <col min="12033" max="12033" width="30.81640625" style="7" customWidth="1"/>
    <col min="12034" max="12034" width="2.453125" style="7" customWidth="1"/>
    <col min="12035" max="12035" width="9.54296875" style="7" customWidth="1"/>
    <col min="12036" max="12036" width="8.54296875" style="7" customWidth="1"/>
    <col min="12037" max="12037" width="2.54296875" style="7" customWidth="1"/>
    <col min="12038" max="12038" width="9.54296875" style="7" customWidth="1"/>
    <col min="12039" max="12039" width="8.54296875" style="7" customWidth="1"/>
    <col min="12040" max="12040" width="2.54296875" style="7" customWidth="1"/>
    <col min="12041" max="12041" width="9.54296875" style="7" customWidth="1"/>
    <col min="12042" max="12042" width="8.54296875" style="7" customWidth="1"/>
    <col min="12043" max="12043" width="2.81640625" style="7" customWidth="1"/>
    <col min="12044" max="12044" width="9.453125" style="7" customWidth="1"/>
    <col min="12045" max="12045" width="9.54296875" style="7" customWidth="1"/>
    <col min="12046" max="12046" width="3.54296875" style="7" customWidth="1"/>
    <col min="12047" max="12288" width="8.81640625" style="7"/>
    <col min="12289" max="12289" width="30.81640625" style="7" customWidth="1"/>
    <col min="12290" max="12290" width="2.453125" style="7" customWidth="1"/>
    <col min="12291" max="12291" width="9.54296875" style="7" customWidth="1"/>
    <col min="12292" max="12292" width="8.54296875" style="7" customWidth="1"/>
    <col min="12293" max="12293" width="2.54296875" style="7" customWidth="1"/>
    <col min="12294" max="12294" width="9.54296875" style="7" customWidth="1"/>
    <col min="12295" max="12295" width="8.54296875" style="7" customWidth="1"/>
    <col min="12296" max="12296" width="2.54296875" style="7" customWidth="1"/>
    <col min="12297" max="12297" width="9.54296875" style="7" customWidth="1"/>
    <col min="12298" max="12298" width="8.54296875" style="7" customWidth="1"/>
    <col min="12299" max="12299" width="2.81640625" style="7" customWidth="1"/>
    <col min="12300" max="12300" width="9.453125" style="7" customWidth="1"/>
    <col min="12301" max="12301" width="9.54296875" style="7" customWidth="1"/>
    <col min="12302" max="12302" width="3.54296875" style="7" customWidth="1"/>
    <col min="12303" max="12544" width="8.81640625" style="7"/>
    <col min="12545" max="12545" width="30.81640625" style="7" customWidth="1"/>
    <col min="12546" max="12546" width="2.453125" style="7" customWidth="1"/>
    <col min="12547" max="12547" width="9.54296875" style="7" customWidth="1"/>
    <col min="12548" max="12548" width="8.54296875" style="7" customWidth="1"/>
    <col min="12549" max="12549" width="2.54296875" style="7" customWidth="1"/>
    <col min="12550" max="12550" width="9.54296875" style="7" customWidth="1"/>
    <col min="12551" max="12551" width="8.54296875" style="7" customWidth="1"/>
    <col min="12552" max="12552" width="2.54296875" style="7" customWidth="1"/>
    <col min="12553" max="12553" width="9.54296875" style="7" customWidth="1"/>
    <col min="12554" max="12554" width="8.54296875" style="7" customWidth="1"/>
    <col min="12555" max="12555" width="2.81640625" style="7" customWidth="1"/>
    <col min="12556" max="12556" width="9.453125" style="7" customWidth="1"/>
    <col min="12557" max="12557" width="9.54296875" style="7" customWidth="1"/>
    <col min="12558" max="12558" width="3.54296875" style="7" customWidth="1"/>
    <col min="12559" max="12800" width="8.81640625" style="7"/>
    <col min="12801" max="12801" width="30.81640625" style="7" customWidth="1"/>
    <col min="12802" max="12802" width="2.453125" style="7" customWidth="1"/>
    <col min="12803" max="12803" width="9.54296875" style="7" customWidth="1"/>
    <col min="12804" max="12804" width="8.54296875" style="7" customWidth="1"/>
    <col min="12805" max="12805" width="2.54296875" style="7" customWidth="1"/>
    <col min="12806" max="12806" width="9.54296875" style="7" customWidth="1"/>
    <col min="12807" max="12807" width="8.54296875" style="7" customWidth="1"/>
    <col min="12808" max="12808" width="2.54296875" style="7" customWidth="1"/>
    <col min="12809" max="12809" width="9.54296875" style="7" customWidth="1"/>
    <col min="12810" max="12810" width="8.54296875" style="7" customWidth="1"/>
    <col min="12811" max="12811" width="2.81640625" style="7" customWidth="1"/>
    <col min="12812" max="12812" width="9.453125" style="7" customWidth="1"/>
    <col min="12813" max="12813" width="9.54296875" style="7" customWidth="1"/>
    <col min="12814" max="12814" width="3.54296875" style="7" customWidth="1"/>
    <col min="12815" max="13056" width="8.81640625" style="7"/>
    <col min="13057" max="13057" width="30.81640625" style="7" customWidth="1"/>
    <col min="13058" max="13058" width="2.453125" style="7" customWidth="1"/>
    <col min="13059" max="13059" width="9.54296875" style="7" customWidth="1"/>
    <col min="13060" max="13060" width="8.54296875" style="7" customWidth="1"/>
    <col min="13061" max="13061" width="2.54296875" style="7" customWidth="1"/>
    <col min="13062" max="13062" width="9.54296875" style="7" customWidth="1"/>
    <col min="13063" max="13063" width="8.54296875" style="7" customWidth="1"/>
    <col min="13064" max="13064" width="2.54296875" style="7" customWidth="1"/>
    <col min="13065" max="13065" width="9.54296875" style="7" customWidth="1"/>
    <col min="13066" max="13066" width="8.54296875" style="7" customWidth="1"/>
    <col min="13067" max="13067" width="2.81640625" style="7" customWidth="1"/>
    <col min="13068" max="13068" width="9.453125" style="7" customWidth="1"/>
    <col min="13069" max="13069" width="9.54296875" style="7" customWidth="1"/>
    <col min="13070" max="13070" width="3.54296875" style="7" customWidth="1"/>
    <col min="13071" max="13312" width="8.81640625" style="7"/>
    <col min="13313" max="13313" width="30.81640625" style="7" customWidth="1"/>
    <col min="13314" max="13314" width="2.453125" style="7" customWidth="1"/>
    <col min="13315" max="13315" width="9.54296875" style="7" customWidth="1"/>
    <col min="13316" max="13316" width="8.54296875" style="7" customWidth="1"/>
    <col min="13317" max="13317" width="2.54296875" style="7" customWidth="1"/>
    <col min="13318" max="13318" width="9.54296875" style="7" customWidth="1"/>
    <col min="13319" max="13319" width="8.54296875" style="7" customWidth="1"/>
    <col min="13320" max="13320" width="2.54296875" style="7" customWidth="1"/>
    <col min="13321" max="13321" width="9.54296875" style="7" customWidth="1"/>
    <col min="13322" max="13322" width="8.54296875" style="7" customWidth="1"/>
    <col min="13323" max="13323" width="2.81640625" style="7" customWidth="1"/>
    <col min="13324" max="13324" width="9.453125" style="7" customWidth="1"/>
    <col min="13325" max="13325" width="9.54296875" style="7" customWidth="1"/>
    <col min="13326" max="13326" width="3.54296875" style="7" customWidth="1"/>
    <col min="13327" max="13568" width="8.81640625" style="7"/>
    <col min="13569" max="13569" width="30.81640625" style="7" customWidth="1"/>
    <col min="13570" max="13570" width="2.453125" style="7" customWidth="1"/>
    <col min="13571" max="13571" width="9.54296875" style="7" customWidth="1"/>
    <col min="13572" max="13572" width="8.54296875" style="7" customWidth="1"/>
    <col min="13573" max="13573" width="2.54296875" style="7" customWidth="1"/>
    <col min="13574" max="13574" width="9.54296875" style="7" customWidth="1"/>
    <col min="13575" max="13575" width="8.54296875" style="7" customWidth="1"/>
    <col min="13576" max="13576" width="2.54296875" style="7" customWidth="1"/>
    <col min="13577" max="13577" width="9.54296875" style="7" customWidth="1"/>
    <col min="13578" max="13578" width="8.54296875" style="7" customWidth="1"/>
    <col min="13579" max="13579" width="2.81640625" style="7" customWidth="1"/>
    <col min="13580" max="13580" width="9.453125" style="7" customWidth="1"/>
    <col min="13581" max="13581" width="9.54296875" style="7" customWidth="1"/>
    <col min="13582" max="13582" width="3.54296875" style="7" customWidth="1"/>
    <col min="13583" max="13824" width="8.81640625" style="7"/>
    <col min="13825" max="13825" width="30.81640625" style="7" customWidth="1"/>
    <col min="13826" max="13826" width="2.453125" style="7" customWidth="1"/>
    <col min="13827" max="13827" width="9.54296875" style="7" customWidth="1"/>
    <col min="13828" max="13828" width="8.54296875" style="7" customWidth="1"/>
    <col min="13829" max="13829" width="2.54296875" style="7" customWidth="1"/>
    <col min="13830" max="13830" width="9.54296875" style="7" customWidth="1"/>
    <col min="13831" max="13831" width="8.54296875" style="7" customWidth="1"/>
    <col min="13832" max="13832" width="2.54296875" style="7" customWidth="1"/>
    <col min="13833" max="13833" width="9.54296875" style="7" customWidth="1"/>
    <col min="13834" max="13834" width="8.54296875" style="7" customWidth="1"/>
    <col min="13835" max="13835" width="2.81640625" style="7" customWidth="1"/>
    <col min="13836" max="13836" width="9.453125" style="7" customWidth="1"/>
    <col min="13837" max="13837" width="9.54296875" style="7" customWidth="1"/>
    <col min="13838" max="13838" width="3.54296875" style="7" customWidth="1"/>
    <col min="13839" max="14080" width="8.81640625" style="7"/>
    <col min="14081" max="14081" width="30.81640625" style="7" customWidth="1"/>
    <col min="14082" max="14082" width="2.453125" style="7" customWidth="1"/>
    <col min="14083" max="14083" width="9.54296875" style="7" customWidth="1"/>
    <col min="14084" max="14084" width="8.54296875" style="7" customWidth="1"/>
    <col min="14085" max="14085" width="2.54296875" style="7" customWidth="1"/>
    <col min="14086" max="14086" width="9.54296875" style="7" customWidth="1"/>
    <col min="14087" max="14087" width="8.54296875" style="7" customWidth="1"/>
    <col min="14088" max="14088" width="2.54296875" style="7" customWidth="1"/>
    <col min="14089" max="14089" width="9.54296875" style="7" customWidth="1"/>
    <col min="14090" max="14090" width="8.54296875" style="7" customWidth="1"/>
    <col min="14091" max="14091" width="2.81640625" style="7" customWidth="1"/>
    <col min="14092" max="14092" width="9.453125" style="7" customWidth="1"/>
    <col min="14093" max="14093" width="9.54296875" style="7" customWidth="1"/>
    <col min="14094" max="14094" width="3.54296875" style="7" customWidth="1"/>
    <col min="14095" max="14336" width="8.81640625" style="7"/>
    <col min="14337" max="14337" width="30.81640625" style="7" customWidth="1"/>
    <col min="14338" max="14338" width="2.453125" style="7" customWidth="1"/>
    <col min="14339" max="14339" width="9.54296875" style="7" customWidth="1"/>
    <col min="14340" max="14340" width="8.54296875" style="7" customWidth="1"/>
    <col min="14341" max="14341" width="2.54296875" style="7" customWidth="1"/>
    <col min="14342" max="14342" width="9.54296875" style="7" customWidth="1"/>
    <col min="14343" max="14343" width="8.54296875" style="7" customWidth="1"/>
    <col min="14344" max="14344" width="2.54296875" style="7" customWidth="1"/>
    <col min="14345" max="14345" width="9.54296875" style="7" customWidth="1"/>
    <col min="14346" max="14346" width="8.54296875" style="7" customWidth="1"/>
    <col min="14347" max="14347" width="2.81640625" style="7" customWidth="1"/>
    <col min="14348" max="14348" width="9.453125" style="7" customWidth="1"/>
    <col min="14349" max="14349" width="9.54296875" style="7" customWidth="1"/>
    <col min="14350" max="14350" width="3.54296875" style="7" customWidth="1"/>
    <col min="14351" max="14592" width="8.81640625" style="7"/>
    <col min="14593" max="14593" width="30.81640625" style="7" customWidth="1"/>
    <col min="14594" max="14594" width="2.453125" style="7" customWidth="1"/>
    <col min="14595" max="14595" width="9.54296875" style="7" customWidth="1"/>
    <col min="14596" max="14596" width="8.54296875" style="7" customWidth="1"/>
    <col min="14597" max="14597" width="2.54296875" style="7" customWidth="1"/>
    <col min="14598" max="14598" width="9.54296875" style="7" customWidth="1"/>
    <col min="14599" max="14599" width="8.54296875" style="7" customWidth="1"/>
    <col min="14600" max="14600" width="2.54296875" style="7" customWidth="1"/>
    <col min="14601" max="14601" width="9.54296875" style="7" customWidth="1"/>
    <col min="14602" max="14602" width="8.54296875" style="7" customWidth="1"/>
    <col min="14603" max="14603" width="2.81640625" style="7" customWidth="1"/>
    <col min="14604" max="14604" width="9.453125" style="7" customWidth="1"/>
    <col min="14605" max="14605" width="9.54296875" style="7" customWidth="1"/>
    <col min="14606" max="14606" width="3.54296875" style="7" customWidth="1"/>
    <col min="14607" max="14848" width="8.81640625" style="7"/>
    <col min="14849" max="14849" width="30.81640625" style="7" customWidth="1"/>
    <col min="14850" max="14850" width="2.453125" style="7" customWidth="1"/>
    <col min="14851" max="14851" width="9.54296875" style="7" customWidth="1"/>
    <col min="14852" max="14852" width="8.54296875" style="7" customWidth="1"/>
    <col min="14853" max="14853" width="2.54296875" style="7" customWidth="1"/>
    <col min="14854" max="14854" width="9.54296875" style="7" customWidth="1"/>
    <col min="14855" max="14855" width="8.54296875" style="7" customWidth="1"/>
    <col min="14856" max="14856" width="2.54296875" style="7" customWidth="1"/>
    <col min="14857" max="14857" width="9.54296875" style="7" customWidth="1"/>
    <col min="14858" max="14858" width="8.54296875" style="7" customWidth="1"/>
    <col min="14859" max="14859" width="2.81640625" style="7" customWidth="1"/>
    <col min="14860" max="14860" width="9.453125" style="7" customWidth="1"/>
    <col min="14861" max="14861" width="9.54296875" style="7" customWidth="1"/>
    <col min="14862" max="14862" width="3.54296875" style="7" customWidth="1"/>
    <col min="14863" max="15104" width="8.81640625" style="7"/>
    <col min="15105" max="15105" width="30.81640625" style="7" customWidth="1"/>
    <col min="15106" max="15106" width="2.453125" style="7" customWidth="1"/>
    <col min="15107" max="15107" width="9.54296875" style="7" customWidth="1"/>
    <col min="15108" max="15108" width="8.54296875" style="7" customWidth="1"/>
    <col min="15109" max="15109" width="2.54296875" style="7" customWidth="1"/>
    <col min="15110" max="15110" width="9.54296875" style="7" customWidth="1"/>
    <col min="15111" max="15111" width="8.54296875" style="7" customWidth="1"/>
    <col min="15112" max="15112" width="2.54296875" style="7" customWidth="1"/>
    <col min="15113" max="15113" width="9.54296875" style="7" customWidth="1"/>
    <col min="15114" max="15114" width="8.54296875" style="7" customWidth="1"/>
    <col min="15115" max="15115" width="2.81640625" style="7" customWidth="1"/>
    <col min="15116" max="15116" width="9.453125" style="7" customWidth="1"/>
    <col min="15117" max="15117" width="9.54296875" style="7" customWidth="1"/>
    <col min="15118" max="15118" width="3.54296875" style="7" customWidth="1"/>
    <col min="15119" max="15360" width="8.81640625" style="7"/>
    <col min="15361" max="15361" width="30.81640625" style="7" customWidth="1"/>
    <col min="15362" max="15362" width="2.453125" style="7" customWidth="1"/>
    <col min="15363" max="15363" width="9.54296875" style="7" customWidth="1"/>
    <col min="15364" max="15364" width="8.54296875" style="7" customWidth="1"/>
    <col min="15365" max="15365" width="2.54296875" style="7" customWidth="1"/>
    <col min="15366" max="15366" width="9.54296875" style="7" customWidth="1"/>
    <col min="15367" max="15367" width="8.54296875" style="7" customWidth="1"/>
    <col min="15368" max="15368" width="2.54296875" style="7" customWidth="1"/>
    <col min="15369" max="15369" width="9.54296875" style="7" customWidth="1"/>
    <col min="15370" max="15370" width="8.54296875" style="7" customWidth="1"/>
    <col min="15371" max="15371" width="2.81640625" style="7" customWidth="1"/>
    <col min="15372" max="15372" width="9.453125" style="7" customWidth="1"/>
    <col min="15373" max="15373" width="9.54296875" style="7" customWidth="1"/>
    <col min="15374" max="15374" width="3.54296875" style="7" customWidth="1"/>
    <col min="15375" max="15616" width="8.81640625" style="7"/>
    <col min="15617" max="15617" width="30.81640625" style="7" customWidth="1"/>
    <col min="15618" max="15618" width="2.453125" style="7" customWidth="1"/>
    <col min="15619" max="15619" width="9.54296875" style="7" customWidth="1"/>
    <col min="15620" max="15620" width="8.54296875" style="7" customWidth="1"/>
    <col min="15621" max="15621" width="2.54296875" style="7" customWidth="1"/>
    <col min="15622" max="15622" width="9.54296875" style="7" customWidth="1"/>
    <col min="15623" max="15623" width="8.54296875" style="7" customWidth="1"/>
    <col min="15624" max="15624" width="2.54296875" style="7" customWidth="1"/>
    <col min="15625" max="15625" width="9.54296875" style="7" customWidth="1"/>
    <col min="15626" max="15626" width="8.54296875" style="7" customWidth="1"/>
    <col min="15627" max="15627" width="2.81640625" style="7" customWidth="1"/>
    <col min="15628" max="15628" width="9.453125" style="7" customWidth="1"/>
    <col min="15629" max="15629" width="9.54296875" style="7" customWidth="1"/>
    <col min="15630" max="15630" width="3.54296875" style="7" customWidth="1"/>
    <col min="15631" max="15872" width="8.81640625" style="7"/>
    <col min="15873" max="15873" width="30.81640625" style="7" customWidth="1"/>
    <col min="15874" max="15874" width="2.453125" style="7" customWidth="1"/>
    <col min="15875" max="15875" width="9.54296875" style="7" customWidth="1"/>
    <col min="15876" max="15876" width="8.54296875" style="7" customWidth="1"/>
    <col min="15877" max="15877" width="2.54296875" style="7" customWidth="1"/>
    <col min="15878" max="15878" width="9.54296875" style="7" customWidth="1"/>
    <col min="15879" max="15879" width="8.54296875" style="7" customWidth="1"/>
    <col min="15880" max="15880" width="2.54296875" style="7" customWidth="1"/>
    <col min="15881" max="15881" width="9.54296875" style="7" customWidth="1"/>
    <col min="15882" max="15882" width="8.54296875" style="7" customWidth="1"/>
    <col min="15883" max="15883" width="2.81640625" style="7" customWidth="1"/>
    <col min="15884" max="15884" width="9.453125" style="7" customWidth="1"/>
    <col min="15885" max="15885" width="9.54296875" style="7" customWidth="1"/>
    <col min="15886" max="15886" width="3.54296875" style="7" customWidth="1"/>
    <col min="15887" max="16128" width="8.81640625" style="7"/>
    <col min="16129" max="16129" width="30.81640625" style="7" customWidth="1"/>
    <col min="16130" max="16130" width="2.453125" style="7" customWidth="1"/>
    <col min="16131" max="16131" width="9.54296875" style="7" customWidth="1"/>
    <col min="16132" max="16132" width="8.54296875" style="7" customWidth="1"/>
    <col min="16133" max="16133" width="2.54296875" style="7" customWidth="1"/>
    <col min="16134" max="16134" width="9.54296875" style="7" customWidth="1"/>
    <col min="16135" max="16135" width="8.54296875" style="7" customWidth="1"/>
    <col min="16136" max="16136" width="2.54296875" style="7" customWidth="1"/>
    <col min="16137" max="16137" width="9.54296875" style="7" customWidth="1"/>
    <col min="16138" max="16138" width="8.54296875" style="7" customWidth="1"/>
    <col min="16139" max="16139" width="2.81640625" style="7" customWidth="1"/>
    <col min="16140" max="16140" width="9.453125" style="7" customWidth="1"/>
    <col min="16141" max="16141" width="9.54296875" style="7" customWidth="1"/>
    <col min="16142" max="16142" width="3.54296875" style="7" customWidth="1"/>
    <col min="16143" max="16384" width="8.81640625" style="7"/>
  </cols>
  <sheetData>
    <row r="1" spans="1:14">
      <c r="A1" s="7" t="s">
        <v>58</v>
      </c>
    </row>
    <row r="2" spans="1:14">
      <c r="A2" s="7" t="s">
        <v>59</v>
      </c>
    </row>
    <row r="3" spans="1:14" ht="7" customHeight="1"/>
    <row r="4" spans="1:14">
      <c r="A4" s="9" t="s">
        <v>60</v>
      </c>
    </row>
    <row r="5" spans="1:14" ht="7.5" customHeight="1" thickBot="1"/>
    <row r="6" spans="1:14" ht="7" customHeight="1">
      <c r="A6" s="10"/>
      <c r="B6" s="10"/>
      <c r="C6" s="11"/>
      <c r="D6" s="10"/>
      <c r="E6" s="10"/>
      <c r="F6" s="11"/>
      <c r="G6" s="11"/>
      <c r="H6" s="11"/>
      <c r="I6" s="11"/>
      <c r="J6" s="11"/>
      <c r="K6" s="11"/>
      <c r="L6" s="11"/>
      <c r="M6" s="11"/>
    </row>
    <row r="7" spans="1:14" ht="15">
      <c r="C7" s="12" t="s">
        <v>61</v>
      </c>
      <c r="D7" s="12"/>
      <c r="E7" s="12"/>
      <c r="F7" s="12"/>
      <c r="G7" s="12"/>
      <c r="H7" s="12"/>
      <c r="I7" s="12"/>
      <c r="J7" s="12"/>
      <c r="K7" s="12"/>
      <c r="L7" s="12"/>
      <c r="M7" s="12"/>
      <c r="N7" s="13"/>
    </row>
    <row r="8" spans="1:14" ht="13">
      <c r="A8" s="14" t="s">
        <v>62</v>
      </c>
      <c r="C8" s="15" t="s">
        <v>63</v>
      </c>
      <c r="D8" s="15"/>
      <c r="F8" s="16" t="s">
        <v>64</v>
      </c>
      <c r="G8" s="16"/>
      <c r="H8" s="17"/>
      <c r="I8" s="16" t="s">
        <v>65</v>
      </c>
      <c r="J8" s="16"/>
      <c r="K8" s="17"/>
      <c r="L8" s="16" t="s">
        <v>66</v>
      </c>
      <c r="M8" s="16"/>
      <c r="N8" s="13"/>
    </row>
    <row r="9" spans="1:14" ht="13">
      <c r="C9" s="18" t="s">
        <v>67</v>
      </c>
      <c r="D9" s="19" t="s">
        <v>68</v>
      </c>
      <c r="F9" s="19" t="s">
        <v>67</v>
      </c>
      <c r="G9" s="19" t="s">
        <v>68</v>
      </c>
      <c r="I9" s="19" t="s">
        <v>67</v>
      </c>
      <c r="J9" s="19" t="s">
        <v>68</v>
      </c>
      <c r="L9" s="19" t="s">
        <v>67</v>
      </c>
      <c r="M9" s="19" t="s">
        <v>68</v>
      </c>
      <c r="N9" s="20"/>
    </row>
    <row r="10" spans="1:14" ht="7" customHeight="1" thickBot="1">
      <c r="A10" s="21"/>
      <c r="B10" s="21"/>
      <c r="C10" s="22"/>
      <c r="D10" s="21"/>
      <c r="E10" s="21"/>
      <c r="F10" s="22"/>
      <c r="G10" s="22"/>
      <c r="H10" s="22"/>
      <c r="I10" s="22"/>
      <c r="J10" s="22"/>
      <c r="K10" s="22"/>
      <c r="L10" s="22"/>
      <c r="M10" s="22"/>
    </row>
    <row r="11" spans="1:14" ht="7" customHeight="1"/>
    <row r="12" spans="1:14" ht="13">
      <c r="A12" s="14" t="s">
        <v>69</v>
      </c>
      <c r="C12" s="8">
        <f>IF($A12&lt;&gt;0,F12+I12+L12,"")</f>
        <v>331.5</v>
      </c>
      <c r="D12" s="23">
        <f>IF($A12&lt;&gt;0,G12+J12+M12,"")</f>
        <v>100</v>
      </c>
      <c r="F12" s="8">
        <f>SUM(F14+F30)</f>
        <v>1</v>
      </c>
      <c r="G12" s="8">
        <f>IF($A12&lt;&gt;0,F12/$C12*100,"")</f>
        <v>0.30165912518853699</v>
      </c>
      <c r="I12" s="8">
        <f>SUM(I14+I30)</f>
        <v>65.25</v>
      </c>
      <c r="J12" s="8">
        <f>IF($A12&lt;&gt;0,I12/$C12*100,"")</f>
        <v>19.683257918552037</v>
      </c>
      <c r="L12" s="8">
        <f>SUM(L14+L30)</f>
        <v>265.25</v>
      </c>
      <c r="M12" s="8">
        <f>IF($A12&lt;&gt;0,L12/$C12*100,"")</f>
        <v>80.015082956259434</v>
      </c>
    </row>
    <row r="13" spans="1:14" ht="7" customHeight="1">
      <c r="C13" s="8" t="str">
        <f t="shared" ref="C13:D28" si="0">IF($A13&lt;&gt;0,F13+I13+L13,"")</f>
        <v/>
      </c>
      <c r="D13" s="23" t="str">
        <f t="shared" si="0"/>
        <v/>
      </c>
      <c r="G13" s="8" t="str">
        <f>IF($A13&lt;&gt;0,F13/$C13*100,"")</f>
        <v/>
      </c>
      <c r="J13" s="8" t="str">
        <f>IF($A13&lt;&gt;0,I13/$C13*100,"")</f>
        <v/>
      </c>
      <c r="L13" s="8" t="s">
        <v>70</v>
      </c>
      <c r="M13" s="8" t="str">
        <f>IF($A13&lt;&gt;0,L13/$C13*100,"")</f>
        <v/>
      </c>
    </row>
    <row r="14" spans="1:14" ht="13">
      <c r="A14" s="14" t="s">
        <v>71</v>
      </c>
      <c r="C14" s="8">
        <f t="shared" si="0"/>
        <v>269.75</v>
      </c>
      <c r="D14" s="23">
        <f t="shared" si="0"/>
        <v>100</v>
      </c>
      <c r="F14" s="8">
        <f>+F18+F30</f>
        <v>0.5</v>
      </c>
      <c r="G14" s="8">
        <f>IF($A14&lt;&gt;0,F14/$C14*100,"")</f>
        <v>0.18535681186283595</v>
      </c>
      <c r="I14" s="8">
        <f>+I18+I30</f>
        <v>51.75</v>
      </c>
      <c r="J14" s="8">
        <f>IF($A14&lt;&gt;0,I14/$C14*100,"")</f>
        <v>19.184430027803522</v>
      </c>
      <c r="L14" s="8">
        <f>+L18+L30</f>
        <v>217.5</v>
      </c>
      <c r="M14" s="8">
        <f>IF($A14&lt;&gt;0,L14/$C14*100,"")</f>
        <v>80.630213160333639</v>
      </c>
    </row>
    <row r="15" spans="1:14" ht="7" customHeight="1">
      <c r="C15" s="8" t="str">
        <f t="shared" si="0"/>
        <v/>
      </c>
      <c r="D15" s="23" t="str">
        <f t="shared" si="0"/>
        <v/>
      </c>
      <c r="G15" s="8" t="str">
        <f>IF($A15&lt;&gt;0,F15/$C15*100,"")</f>
        <v/>
      </c>
      <c r="J15" s="8" t="str">
        <f>IF($A15&lt;&gt;0,I15/$C15*100,"")</f>
        <v/>
      </c>
      <c r="L15" s="8" t="s">
        <v>70</v>
      </c>
      <c r="M15" s="8" t="str">
        <f>IF($A15&lt;&gt;0,L15/$C15*100,"")</f>
        <v/>
      </c>
    </row>
    <row r="16" spans="1:14" hidden="1">
      <c r="A16" s="9" t="s">
        <v>72</v>
      </c>
      <c r="C16" s="8">
        <f t="shared" si="0"/>
        <v>0</v>
      </c>
      <c r="D16" s="23" t="e">
        <f t="shared" si="0"/>
        <v>#DIV/0!</v>
      </c>
      <c r="F16" s="24">
        <v>0</v>
      </c>
      <c r="G16" s="8" t="e">
        <f t="shared" ref="G16:G34" si="1">IF($A16&lt;&gt;0,F16/$C16*100,"")</f>
        <v>#DIV/0!</v>
      </c>
      <c r="H16" s="24"/>
      <c r="I16" s="24">
        <v>0</v>
      </c>
      <c r="J16" s="8" t="e">
        <f t="shared" ref="J16:J34" si="2">IF($A16&lt;&gt;0,I16/$C16*100,"")</f>
        <v>#DIV/0!</v>
      </c>
      <c r="K16" s="24"/>
      <c r="L16" s="8">
        <v>0</v>
      </c>
      <c r="M16" s="8" t="e">
        <f t="shared" ref="M16:M34" si="3">IF($A16&lt;&gt;0,L16/$C16*100,"")</f>
        <v>#DIV/0!</v>
      </c>
    </row>
    <row r="17" spans="1:13" hidden="1">
      <c r="A17" s="9" t="s">
        <v>73</v>
      </c>
      <c r="C17" s="8">
        <f t="shared" si="0"/>
        <v>0</v>
      </c>
      <c r="D17" s="23" t="e">
        <f t="shared" si="0"/>
        <v>#DIV/0!</v>
      </c>
      <c r="F17" s="24">
        <v>0</v>
      </c>
      <c r="G17" s="8" t="e">
        <f t="shared" si="1"/>
        <v>#DIV/0!</v>
      </c>
      <c r="H17" s="24"/>
      <c r="I17" s="24">
        <v>0</v>
      </c>
      <c r="J17" s="8" t="e">
        <f t="shared" si="2"/>
        <v>#DIV/0!</v>
      </c>
      <c r="K17" s="24"/>
      <c r="L17" s="8">
        <v>0</v>
      </c>
      <c r="M17" s="8" t="e">
        <f t="shared" si="3"/>
        <v>#DIV/0!</v>
      </c>
    </row>
    <row r="18" spans="1:13" ht="13">
      <c r="A18" s="14" t="s">
        <v>69</v>
      </c>
      <c r="C18" s="8">
        <f t="shared" si="0"/>
        <v>208</v>
      </c>
      <c r="D18" s="23">
        <f t="shared" si="0"/>
        <v>100.00000000000001</v>
      </c>
      <c r="F18" s="8">
        <f>SUM(F19:F28)</f>
        <v>0</v>
      </c>
      <c r="G18" s="8">
        <f t="shared" si="1"/>
        <v>0</v>
      </c>
      <c r="I18" s="8">
        <f>SUM(I19:I28)</f>
        <v>38.25</v>
      </c>
      <c r="J18" s="8">
        <f t="shared" si="2"/>
        <v>18.389423076923077</v>
      </c>
      <c r="L18" s="8">
        <f>SUM(L19:L28)</f>
        <v>169.75</v>
      </c>
      <c r="M18" s="8">
        <f t="shared" si="3"/>
        <v>81.610576923076934</v>
      </c>
    </row>
    <row r="19" spans="1:13">
      <c r="C19" s="8" t="str">
        <f t="shared" si="0"/>
        <v/>
      </c>
      <c r="D19" s="23" t="str">
        <f t="shared" si="0"/>
        <v/>
      </c>
      <c r="G19" s="8" t="str">
        <f t="shared" si="1"/>
        <v/>
      </c>
      <c r="J19" s="8" t="str">
        <f t="shared" si="2"/>
        <v/>
      </c>
      <c r="L19" s="8" t="s">
        <v>70</v>
      </c>
      <c r="M19" s="8" t="str">
        <f t="shared" si="3"/>
        <v/>
      </c>
    </row>
    <row r="20" spans="1:13">
      <c r="A20" s="7" t="s">
        <v>74</v>
      </c>
      <c r="C20" s="8">
        <f t="shared" si="0"/>
        <v>6.5</v>
      </c>
      <c r="D20" s="23">
        <f t="shared" si="0"/>
        <v>100</v>
      </c>
      <c r="F20" s="8">
        <v>0</v>
      </c>
      <c r="G20" s="8">
        <f t="shared" si="1"/>
        <v>0</v>
      </c>
      <c r="I20" s="8">
        <v>1</v>
      </c>
      <c r="J20" s="8">
        <f t="shared" si="2"/>
        <v>15.384615384615385</v>
      </c>
      <c r="L20" s="8">
        <v>5.5</v>
      </c>
      <c r="M20" s="8">
        <f t="shared" si="3"/>
        <v>84.615384615384613</v>
      </c>
    </row>
    <row r="21" spans="1:13">
      <c r="D21" s="23"/>
    </row>
    <row r="22" spans="1:13">
      <c r="A22" s="7" t="s">
        <v>75</v>
      </c>
      <c r="C22" s="8">
        <f t="shared" si="0"/>
        <v>47</v>
      </c>
      <c r="D22" s="23">
        <f t="shared" si="0"/>
        <v>100</v>
      </c>
      <c r="F22" s="8">
        <v>0</v>
      </c>
      <c r="G22" s="8">
        <f t="shared" si="1"/>
        <v>0</v>
      </c>
      <c r="I22" s="8">
        <v>0</v>
      </c>
      <c r="J22" s="8">
        <f t="shared" si="2"/>
        <v>0</v>
      </c>
      <c r="L22" s="8">
        <v>47</v>
      </c>
      <c r="M22" s="8">
        <f t="shared" si="3"/>
        <v>100</v>
      </c>
    </row>
    <row r="23" spans="1:13">
      <c r="D23" s="23"/>
    </row>
    <row r="24" spans="1:13">
      <c r="A24" s="7" t="s">
        <v>76</v>
      </c>
      <c r="C24" s="8">
        <f t="shared" si="0"/>
        <v>41.75</v>
      </c>
      <c r="D24" s="23">
        <f t="shared" si="0"/>
        <v>100</v>
      </c>
      <c r="F24" s="8">
        <v>0</v>
      </c>
      <c r="G24" s="8">
        <f t="shared" si="1"/>
        <v>0</v>
      </c>
      <c r="I24" s="8">
        <v>3.5</v>
      </c>
      <c r="J24" s="8">
        <f t="shared" si="2"/>
        <v>8.3832335329341312</v>
      </c>
      <c r="L24" s="8">
        <v>38.25</v>
      </c>
      <c r="M24" s="8">
        <f t="shared" si="3"/>
        <v>91.616766467065872</v>
      </c>
    </row>
    <row r="25" spans="1:13" ht="10.5" customHeight="1">
      <c r="D25" s="23"/>
    </row>
    <row r="26" spans="1:13">
      <c r="A26" s="7" t="s">
        <v>77</v>
      </c>
      <c r="C26" s="8">
        <f t="shared" si="0"/>
        <v>39.5</v>
      </c>
      <c r="D26" s="23">
        <f t="shared" si="0"/>
        <v>100</v>
      </c>
      <c r="F26" s="8">
        <v>0</v>
      </c>
      <c r="G26" s="8">
        <f t="shared" si="1"/>
        <v>0</v>
      </c>
      <c r="I26" s="8">
        <v>30.25</v>
      </c>
      <c r="J26" s="8">
        <f t="shared" si="2"/>
        <v>76.582278481012651</v>
      </c>
      <c r="L26" s="8">
        <v>9.25</v>
      </c>
      <c r="M26" s="8">
        <f t="shared" si="3"/>
        <v>23.417721518987342</v>
      </c>
    </row>
    <row r="27" spans="1:13" ht="9.75" customHeight="1">
      <c r="D27" s="23"/>
    </row>
    <row r="28" spans="1:13">
      <c r="A28" s="7" t="s">
        <v>78</v>
      </c>
      <c r="C28" s="8">
        <f t="shared" si="0"/>
        <v>73.25</v>
      </c>
      <c r="D28" s="23">
        <f t="shared" si="0"/>
        <v>100</v>
      </c>
      <c r="F28" s="8">
        <v>0</v>
      </c>
      <c r="G28" s="8">
        <f t="shared" si="1"/>
        <v>0</v>
      </c>
      <c r="I28" s="8">
        <v>3.5</v>
      </c>
      <c r="J28" s="8">
        <f t="shared" si="2"/>
        <v>4.7781569965870307</v>
      </c>
      <c r="L28" s="8">
        <v>69.75</v>
      </c>
      <c r="M28" s="8">
        <f t="shared" si="3"/>
        <v>95.221843003412971</v>
      </c>
    </row>
    <row r="29" spans="1:13">
      <c r="C29" s="8" t="str">
        <f t="shared" ref="C29:D34" si="4">IF($A29&lt;&gt;0,F29+I29+L29,"")</f>
        <v/>
      </c>
      <c r="D29" s="23" t="str">
        <f t="shared" si="4"/>
        <v/>
      </c>
      <c r="G29" s="8" t="str">
        <f t="shared" si="1"/>
        <v/>
      </c>
      <c r="J29" s="8" t="str">
        <f t="shared" si="2"/>
        <v/>
      </c>
      <c r="L29" s="8" t="s">
        <v>70</v>
      </c>
      <c r="M29" s="8" t="str">
        <f t="shared" si="3"/>
        <v/>
      </c>
    </row>
    <row r="30" spans="1:13" ht="13">
      <c r="A30" s="14" t="s">
        <v>79</v>
      </c>
      <c r="C30" s="8">
        <f t="shared" si="4"/>
        <v>61.75</v>
      </c>
      <c r="D30" s="23">
        <f t="shared" si="4"/>
        <v>100</v>
      </c>
      <c r="F30" s="8">
        <f>SUM(F32:F40)</f>
        <v>0.5</v>
      </c>
      <c r="G30" s="8">
        <f t="shared" si="1"/>
        <v>0.80971659919028338</v>
      </c>
      <c r="I30" s="8">
        <f>SUM(I32:I40)</f>
        <v>13.5</v>
      </c>
      <c r="J30" s="8">
        <f t="shared" si="2"/>
        <v>21.862348178137651</v>
      </c>
      <c r="L30" s="8">
        <f>SUM(L32:L40)</f>
        <v>47.75</v>
      </c>
      <c r="M30" s="8">
        <f t="shared" si="3"/>
        <v>77.327935222672068</v>
      </c>
    </row>
    <row r="31" spans="1:13">
      <c r="C31" s="8" t="str">
        <f t="shared" si="4"/>
        <v/>
      </c>
      <c r="D31" s="23" t="str">
        <f t="shared" si="4"/>
        <v/>
      </c>
      <c r="G31" s="8" t="str">
        <f t="shared" si="1"/>
        <v/>
      </c>
      <c r="J31" s="8" t="str">
        <f t="shared" si="2"/>
        <v/>
      </c>
      <c r="L31" s="8" t="s">
        <v>70</v>
      </c>
      <c r="M31" s="8" t="str">
        <f t="shared" si="3"/>
        <v/>
      </c>
    </row>
    <row r="32" spans="1:13" ht="14.5">
      <c r="A32" s="25" t="s">
        <v>80</v>
      </c>
      <c r="C32" s="8">
        <f t="shared" si="4"/>
        <v>20.5</v>
      </c>
      <c r="D32" s="23">
        <f t="shared" si="4"/>
        <v>100</v>
      </c>
      <c r="F32" s="8">
        <v>0</v>
      </c>
      <c r="G32" s="8">
        <f t="shared" si="1"/>
        <v>0</v>
      </c>
      <c r="I32" s="24">
        <v>5</v>
      </c>
      <c r="J32" s="8">
        <f t="shared" si="2"/>
        <v>24.390243902439025</v>
      </c>
      <c r="L32" s="8">
        <v>15.5</v>
      </c>
      <c r="M32" s="8">
        <f t="shared" si="3"/>
        <v>75.609756097560975</v>
      </c>
    </row>
    <row r="33" spans="1:13">
      <c r="A33" s="25"/>
      <c r="D33" s="23"/>
      <c r="I33" s="24"/>
    </row>
    <row r="34" spans="1:13" ht="14.5">
      <c r="A34" s="25" t="s">
        <v>81</v>
      </c>
      <c r="C34" s="8">
        <f t="shared" si="4"/>
        <v>11</v>
      </c>
      <c r="D34" s="23">
        <f t="shared" si="4"/>
        <v>100</v>
      </c>
      <c r="F34" s="8">
        <v>0.5</v>
      </c>
      <c r="G34" s="8">
        <f t="shared" si="1"/>
        <v>4.5454545454545459</v>
      </c>
      <c r="I34" s="8">
        <v>2</v>
      </c>
      <c r="J34" s="8">
        <f t="shared" si="2"/>
        <v>18.181818181818183</v>
      </c>
      <c r="L34" s="8">
        <v>8.5</v>
      </c>
      <c r="M34" s="8">
        <f t="shared" si="3"/>
        <v>77.272727272727266</v>
      </c>
    </row>
    <row r="35" spans="1:13">
      <c r="A35" s="25"/>
      <c r="D35" s="23"/>
    </row>
    <row r="36" spans="1:13">
      <c r="A36" s="25" t="s">
        <v>82</v>
      </c>
      <c r="C36" s="8">
        <f t="shared" ref="C36:D40" si="5">IF($A36&lt;&gt;0,F36+I36+L36,"")</f>
        <v>13.5</v>
      </c>
      <c r="D36" s="23">
        <f t="shared" si="5"/>
        <v>100</v>
      </c>
      <c r="F36" s="8">
        <v>0</v>
      </c>
      <c r="G36" s="8">
        <f>IF($A36&lt;&gt;0,F36/$C36*100,"")</f>
        <v>0</v>
      </c>
      <c r="I36" s="8">
        <v>3.25</v>
      </c>
      <c r="J36" s="8">
        <f>IF($A36&lt;&gt;0,I36/$C36*100,"")</f>
        <v>24.074074074074073</v>
      </c>
      <c r="L36" s="8">
        <v>10.25</v>
      </c>
      <c r="M36" s="8">
        <f>IF($A36&lt;&gt;0,L36/$C36*100,"")</f>
        <v>75.925925925925924</v>
      </c>
    </row>
    <row r="37" spans="1:13" ht="7" customHeight="1">
      <c r="A37" s="25"/>
      <c r="D37" s="23"/>
    </row>
    <row r="38" spans="1:13" ht="15.65" customHeight="1">
      <c r="A38" s="25" t="s">
        <v>83</v>
      </c>
      <c r="C38" s="8">
        <f t="shared" si="5"/>
        <v>10.5</v>
      </c>
      <c r="D38" s="23">
        <f t="shared" si="5"/>
        <v>100</v>
      </c>
      <c r="F38" s="8">
        <v>0</v>
      </c>
      <c r="G38" s="8">
        <f>IF($A38&lt;&gt;0,F38/$C38*100,"")</f>
        <v>0</v>
      </c>
      <c r="I38" s="8">
        <v>1.5</v>
      </c>
      <c r="J38" s="8">
        <f>IF($A38&lt;&gt;0,I38/$C38*100,"")</f>
        <v>14.285714285714285</v>
      </c>
      <c r="L38" s="8">
        <v>9</v>
      </c>
      <c r="M38" s="8">
        <f>IF($A38&lt;&gt;0,L38/$C38*100,"")</f>
        <v>85.714285714285708</v>
      </c>
    </row>
    <row r="39" spans="1:13" ht="9" customHeight="1">
      <c r="A39" s="25"/>
      <c r="D39" s="23"/>
    </row>
    <row r="40" spans="1:13" ht="15" customHeight="1">
      <c r="A40" s="25" t="s">
        <v>84</v>
      </c>
      <c r="C40" s="8">
        <f t="shared" si="5"/>
        <v>6.25</v>
      </c>
      <c r="D40" s="23">
        <f t="shared" si="5"/>
        <v>100</v>
      </c>
      <c r="F40" s="8">
        <v>0</v>
      </c>
      <c r="G40" s="8">
        <f>IF($A40&lt;&gt;0,F40/$C40*100,"")</f>
        <v>0</v>
      </c>
      <c r="I40" s="8">
        <v>1.75</v>
      </c>
      <c r="J40" s="8">
        <f>IF($A40&lt;&gt;0,I40/$C40*100,"")</f>
        <v>28.000000000000004</v>
      </c>
      <c r="L40" s="8">
        <v>4.5</v>
      </c>
      <c r="M40" s="8">
        <f>IF($A40&lt;&gt;0,L40/$C40*100,"")</f>
        <v>72</v>
      </c>
    </row>
    <row r="41" spans="1:13" ht="7" customHeight="1" thickBot="1">
      <c r="A41" s="21"/>
      <c r="B41" s="21"/>
      <c r="C41" s="22"/>
      <c r="D41" s="21"/>
      <c r="E41" s="21"/>
      <c r="F41" s="22"/>
      <c r="G41" s="22"/>
      <c r="H41" s="22"/>
      <c r="I41" s="22"/>
      <c r="J41" s="22"/>
      <c r="K41" s="22"/>
      <c r="L41" s="22"/>
      <c r="M41" s="22"/>
    </row>
    <row r="42" spans="1:13" ht="9.75" customHeight="1"/>
    <row r="43" spans="1:13" ht="14.5">
      <c r="A43" s="26" t="s">
        <v>85</v>
      </c>
    </row>
    <row r="44" spans="1:13" ht="14.5">
      <c r="A44" s="26" t="s">
        <v>86</v>
      </c>
    </row>
    <row r="45" spans="1:13" ht="14.5">
      <c r="A45" s="26" t="s">
        <v>87</v>
      </c>
    </row>
    <row r="46" spans="1:13" ht="14.5">
      <c r="A46" s="26" t="s">
        <v>88</v>
      </c>
    </row>
    <row r="47" spans="1:13">
      <c r="A47" s="9" t="s">
        <v>89</v>
      </c>
    </row>
    <row r="48" spans="1:13">
      <c r="A48" s="7" t="s">
        <v>90</v>
      </c>
    </row>
    <row r="50" spans="1:1">
      <c r="A50" s="27"/>
    </row>
  </sheetData>
  <mergeCells count="5">
    <mergeCell ref="C7:M7"/>
    <mergeCell ref="C8:D8"/>
    <mergeCell ref="F8:G8"/>
    <mergeCell ref="I8:J8"/>
    <mergeCell ref="L8:M8"/>
  </mergeCells>
  <conditionalFormatting sqref="A1:XFD7 A9:XFD1048576 A8:F8 H8:I8 N8:XFD8 K8:L8">
    <cfRule type="cellIs" dxfId="15" priority="1" operator="equal">
      <formula>0</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E718E-CAF8-4BD5-AF5E-916A8C84FA53}">
  <sheetPr>
    <tabColor theme="4" tint="-0.249977111117893"/>
  </sheetPr>
  <dimension ref="A1:T59"/>
  <sheetViews>
    <sheetView showZeros="0" workbookViewId="0">
      <selection activeCell="A2" sqref="A2"/>
    </sheetView>
  </sheetViews>
  <sheetFormatPr baseColWidth="10" defaultColWidth="9.1796875" defaultRowHeight="12.5"/>
  <cols>
    <col min="1" max="1" width="34.54296875" style="7" customWidth="1"/>
    <col min="2" max="2" width="5.54296875" style="44" customWidth="1"/>
    <col min="3" max="3" width="7.453125" style="93" customWidth="1"/>
    <col min="4" max="4" width="2.54296875" style="93" customWidth="1"/>
    <col min="5" max="5" width="4.54296875" style="44" customWidth="1"/>
    <col min="6" max="6" width="7.453125" style="93" customWidth="1"/>
    <col min="7" max="7" width="2.54296875" style="93" customWidth="1"/>
    <col min="8" max="8" width="4.54296875" style="44" customWidth="1"/>
    <col min="9" max="9" width="7.1796875" style="128" customWidth="1"/>
    <col min="10" max="10" width="2.54296875" style="128" customWidth="1"/>
    <col min="11" max="11" width="4.54296875" style="44" customWidth="1"/>
    <col min="12" max="12" width="6.453125" style="128" customWidth="1"/>
    <col min="13" max="13" width="2.54296875" style="128" customWidth="1"/>
    <col min="14" max="14" width="4.54296875" style="44" customWidth="1"/>
    <col min="15" max="15" width="7.453125" style="128" customWidth="1"/>
    <col min="16" max="16" width="2.54296875" style="128" customWidth="1"/>
    <col min="17" max="17" width="4.54296875" style="44" customWidth="1"/>
    <col min="18" max="18" width="6.54296875" style="128" customWidth="1"/>
    <col min="19" max="19" width="2.54296875" style="44" customWidth="1"/>
    <col min="20" max="256" width="9.1796875" style="7"/>
    <col min="257" max="257" width="34.54296875" style="7" customWidth="1"/>
    <col min="258" max="258" width="5.54296875" style="7" customWidth="1"/>
    <col min="259" max="259" width="7.453125" style="7" customWidth="1"/>
    <col min="260" max="260" width="2.54296875" style="7" customWidth="1"/>
    <col min="261" max="261" width="4.54296875" style="7" customWidth="1"/>
    <col min="262" max="262" width="7.453125" style="7" customWidth="1"/>
    <col min="263" max="263" width="2.54296875" style="7" customWidth="1"/>
    <col min="264" max="264" width="4.54296875" style="7" customWidth="1"/>
    <col min="265" max="265" width="7.1796875" style="7" customWidth="1"/>
    <col min="266" max="266" width="2.54296875" style="7" customWidth="1"/>
    <col min="267" max="267" width="4.54296875" style="7" customWidth="1"/>
    <col min="268" max="268" width="6.453125" style="7" customWidth="1"/>
    <col min="269" max="269" width="2.54296875" style="7" customWidth="1"/>
    <col min="270" max="270" width="4.54296875" style="7" customWidth="1"/>
    <col min="271" max="271" width="7.453125" style="7" customWidth="1"/>
    <col min="272" max="272" width="2.54296875" style="7" customWidth="1"/>
    <col min="273" max="273" width="4.54296875" style="7" customWidth="1"/>
    <col min="274" max="274" width="6.54296875" style="7" customWidth="1"/>
    <col min="275" max="275" width="2.54296875" style="7" customWidth="1"/>
    <col min="276" max="512" width="9.1796875" style="7"/>
    <col min="513" max="513" width="34.54296875" style="7" customWidth="1"/>
    <col min="514" max="514" width="5.54296875" style="7" customWidth="1"/>
    <col min="515" max="515" width="7.453125" style="7" customWidth="1"/>
    <col min="516" max="516" width="2.54296875" style="7" customWidth="1"/>
    <col min="517" max="517" width="4.54296875" style="7" customWidth="1"/>
    <col min="518" max="518" width="7.453125" style="7" customWidth="1"/>
    <col min="519" max="519" width="2.54296875" style="7" customWidth="1"/>
    <col min="520" max="520" width="4.54296875" style="7" customWidth="1"/>
    <col min="521" max="521" width="7.1796875" style="7" customWidth="1"/>
    <col min="522" max="522" width="2.54296875" style="7" customWidth="1"/>
    <col min="523" max="523" width="4.54296875" style="7" customWidth="1"/>
    <col min="524" max="524" width="6.453125" style="7" customWidth="1"/>
    <col min="525" max="525" width="2.54296875" style="7" customWidth="1"/>
    <col min="526" max="526" width="4.54296875" style="7" customWidth="1"/>
    <col min="527" max="527" width="7.453125" style="7" customWidth="1"/>
    <col min="528" max="528" width="2.54296875" style="7" customWidth="1"/>
    <col min="529" max="529" width="4.54296875" style="7" customWidth="1"/>
    <col min="530" max="530" width="6.54296875" style="7" customWidth="1"/>
    <col min="531" max="531" width="2.54296875" style="7" customWidth="1"/>
    <col min="532" max="768" width="9.1796875" style="7"/>
    <col min="769" max="769" width="34.54296875" style="7" customWidth="1"/>
    <col min="770" max="770" width="5.54296875" style="7" customWidth="1"/>
    <col min="771" max="771" width="7.453125" style="7" customWidth="1"/>
    <col min="772" max="772" width="2.54296875" style="7" customWidth="1"/>
    <col min="773" max="773" width="4.54296875" style="7" customWidth="1"/>
    <col min="774" max="774" width="7.453125" style="7" customWidth="1"/>
    <col min="775" max="775" width="2.54296875" style="7" customWidth="1"/>
    <col min="776" max="776" width="4.54296875" style="7" customWidth="1"/>
    <col min="777" max="777" width="7.1796875" style="7" customWidth="1"/>
    <col min="778" max="778" width="2.54296875" style="7" customWidth="1"/>
    <col min="779" max="779" width="4.54296875" style="7" customWidth="1"/>
    <col min="780" max="780" width="6.453125" style="7" customWidth="1"/>
    <col min="781" max="781" width="2.54296875" style="7" customWidth="1"/>
    <col min="782" max="782" width="4.54296875" style="7" customWidth="1"/>
    <col min="783" max="783" width="7.453125" style="7" customWidth="1"/>
    <col min="784" max="784" width="2.54296875" style="7" customWidth="1"/>
    <col min="785" max="785" width="4.54296875" style="7" customWidth="1"/>
    <col min="786" max="786" width="6.54296875" style="7" customWidth="1"/>
    <col min="787" max="787" width="2.54296875" style="7" customWidth="1"/>
    <col min="788" max="1024" width="9.1796875" style="7"/>
    <col min="1025" max="1025" width="34.54296875" style="7" customWidth="1"/>
    <col min="1026" max="1026" width="5.54296875" style="7" customWidth="1"/>
    <col min="1027" max="1027" width="7.453125" style="7" customWidth="1"/>
    <col min="1028" max="1028" width="2.54296875" style="7" customWidth="1"/>
    <col min="1029" max="1029" width="4.54296875" style="7" customWidth="1"/>
    <col min="1030" max="1030" width="7.453125" style="7" customWidth="1"/>
    <col min="1031" max="1031" width="2.54296875" style="7" customWidth="1"/>
    <col min="1032" max="1032" width="4.54296875" style="7" customWidth="1"/>
    <col min="1033" max="1033" width="7.1796875" style="7" customWidth="1"/>
    <col min="1034" max="1034" width="2.54296875" style="7" customWidth="1"/>
    <col min="1035" max="1035" width="4.54296875" style="7" customWidth="1"/>
    <col min="1036" max="1036" width="6.453125" style="7" customWidth="1"/>
    <col min="1037" max="1037" width="2.54296875" style="7" customWidth="1"/>
    <col min="1038" max="1038" width="4.54296875" style="7" customWidth="1"/>
    <col min="1039" max="1039" width="7.453125" style="7" customWidth="1"/>
    <col min="1040" max="1040" width="2.54296875" style="7" customWidth="1"/>
    <col min="1041" max="1041" width="4.54296875" style="7" customWidth="1"/>
    <col min="1042" max="1042" width="6.54296875" style="7" customWidth="1"/>
    <col min="1043" max="1043" width="2.54296875" style="7" customWidth="1"/>
    <col min="1044" max="1280" width="9.1796875" style="7"/>
    <col min="1281" max="1281" width="34.54296875" style="7" customWidth="1"/>
    <col min="1282" max="1282" width="5.54296875" style="7" customWidth="1"/>
    <col min="1283" max="1283" width="7.453125" style="7" customWidth="1"/>
    <col min="1284" max="1284" width="2.54296875" style="7" customWidth="1"/>
    <col min="1285" max="1285" width="4.54296875" style="7" customWidth="1"/>
    <col min="1286" max="1286" width="7.453125" style="7" customWidth="1"/>
    <col min="1287" max="1287" width="2.54296875" style="7" customWidth="1"/>
    <col min="1288" max="1288" width="4.54296875" style="7" customWidth="1"/>
    <col min="1289" max="1289" width="7.1796875" style="7" customWidth="1"/>
    <col min="1290" max="1290" width="2.54296875" style="7" customWidth="1"/>
    <col min="1291" max="1291" width="4.54296875" style="7" customWidth="1"/>
    <col min="1292" max="1292" width="6.453125" style="7" customWidth="1"/>
    <col min="1293" max="1293" width="2.54296875" style="7" customWidth="1"/>
    <col min="1294" max="1294" width="4.54296875" style="7" customWidth="1"/>
    <col min="1295" max="1295" width="7.453125" style="7" customWidth="1"/>
    <col min="1296" max="1296" width="2.54296875" style="7" customWidth="1"/>
    <col min="1297" max="1297" width="4.54296875" style="7" customWidth="1"/>
    <col min="1298" max="1298" width="6.54296875" style="7" customWidth="1"/>
    <col min="1299" max="1299" width="2.54296875" style="7" customWidth="1"/>
    <col min="1300" max="1536" width="9.1796875" style="7"/>
    <col min="1537" max="1537" width="34.54296875" style="7" customWidth="1"/>
    <col min="1538" max="1538" width="5.54296875" style="7" customWidth="1"/>
    <col min="1539" max="1539" width="7.453125" style="7" customWidth="1"/>
    <col min="1540" max="1540" width="2.54296875" style="7" customWidth="1"/>
    <col min="1541" max="1541" width="4.54296875" style="7" customWidth="1"/>
    <col min="1542" max="1542" width="7.453125" style="7" customWidth="1"/>
    <col min="1543" max="1543" width="2.54296875" style="7" customWidth="1"/>
    <col min="1544" max="1544" width="4.54296875" style="7" customWidth="1"/>
    <col min="1545" max="1545" width="7.1796875" style="7" customWidth="1"/>
    <col min="1546" max="1546" width="2.54296875" style="7" customWidth="1"/>
    <col min="1547" max="1547" width="4.54296875" style="7" customWidth="1"/>
    <col min="1548" max="1548" width="6.453125" style="7" customWidth="1"/>
    <col min="1549" max="1549" width="2.54296875" style="7" customWidth="1"/>
    <col min="1550" max="1550" width="4.54296875" style="7" customWidth="1"/>
    <col min="1551" max="1551" width="7.453125" style="7" customWidth="1"/>
    <col min="1552" max="1552" width="2.54296875" style="7" customWidth="1"/>
    <col min="1553" max="1553" width="4.54296875" style="7" customWidth="1"/>
    <col min="1554" max="1554" width="6.54296875" style="7" customWidth="1"/>
    <col min="1555" max="1555" width="2.54296875" style="7" customWidth="1"/>
    <col min="1556" max="1792" width="9.1796875" style="7"/>
    <col min="1793" max="1793" width="34.54296875" style="7" customWidth="1"/>
    <col min="1794" max="1794" width="5.54296875" style="7" customWidth="1"/>
    <col min="1795" max="1795" width="7.453125" style="7" customWidth="1"/>
    <col min="1796" max="1796" width="2.54296875" style="7" customWidth="1"/>
    <col min="1797" max="1797" width="4.54296875" style="7" customWidth="1"/>
    <col min="1798" max="1798" width="7.453125" style="7" customWidth="1"/>
    <col min="1799" max="1799" width="2.54296875" style="7" customWidth="1"/>
    <col min="1800" max="1800" width="4.54296875" style="7" customWidth="1"/>
    <col min="1801" max="1801" width="7.1796875" style="7" customWidth="1"/>
    <col min="1802" max="1802" width="2.54296875" style="7" customWidth="1"/>
    <col min="1803" max="1803" width="4.54296875" style="7" customWidth="1"/>
    <col min="1804" max="1804" width="6.453125" style="7" customWidth="1"/>
    <col min="1805" max="1805" width="2.54296875" style="7" customWidth="1"/>
    <col min="1806" max="1806" width="4.54296875" style="7" customWidth="1"/>
    <col min="1807" max="1807" width="7.453125" style="7" customWidth="1"/>
    <col min="1808" max="1808" width="2.54296875" style="7" customWidth="1"/>
    <col min="1809" max="1809" width="4.54296875" style="7" customWidth="1"/>
    <col min="1810" max="1810" width="6.54296875" style="7" customWidth="1"/>
    <col min="1811" max="1811" width="2.54296875" style="7" customWidth="1"/>
    <col min="1812" max="2048" width="9.1796875" style="7"/>
    <col min="2049" max="2049" width="34.54296875" style="7" customWidth="1"/>
    <col min="2050" max="2050" width="5.54296875" style="7" customWidth="1"/>
    <col min="2051" max="2051" width="7.453125" style="7" customWidth="1"/>
    <col min="2052" max="2052" width="2.54296875" style="7" customWidth="1"/>
    <col min="2053" max="2053" width="4.54296875" style="7" customWidth="1"/>
    <col min="2054" max="2054" width="7.453125" style="7" customWidth="1"/>
    <col min="2055" max="2055" width="2.54296875" style="7" customWidth="1"/>
    <col min="2056" max="2056" width="4.54296875" style="7" customWidth="1"/>
    <col min="2057" max="2057" width="7.1796875" style="7" customWidth="1"/>
    <col min="2058" max="2058" width="2.54296875" style="7" customWidth="1"/>
    <col min="2059" max="2059" width="4.54296875" style="7" customWidth="1"/>
    <col min="2060" max="2060" width="6.453125" style="7" customWidth="1"/>
    <col min="2061" max="2061" width="2.54296875" style="7" customWidth="1"/>
    <col min="2062" max="2062" width="4.54296875" style="7" customWidth="1"/>
    <col min="2063" max="2063" width="7.453125" style="7" customWidth="1"/>
    <col min="2064" max="2064" width="2.54296875" style="7" customWidth="1"/>
    <col min="2065" max="2065" width="4.54296875" style="7" customWidth="1"/>
    <col min="2066" max="2066" width="6.54296875" style="7" customWidth="1"/>
    <col min="2067" max="2067" width="2.54296875" style="7" customWidth="1"/>
    <col min="2068" max="2304" width="9.1796875" style="7"/>
    <col min="2305" max="2305" width="34.54296875" style="7" customWidth="1"/>
    <col min="2306" max="2306" width="5.54296875" style="7" customWidth="1"/>
    <col min="2307" max="2307" width="7.453125" style="7" customWidth="1"/>
    <col min="2308" max="2308" width="2.54296875" style="7" customWidth="1"/>
    <col min="2309" max="2309" width="4.54296875" style="7" customWidth="1"/>
    <col min="2310" max="2310" width="7.453125" style="7" customWidth="1"/>
    <col min="2311" max="2311" width="2.54296875" style="7" customWidth="1"/>
    <col min="2312" max="2312" width="4.54296875" style="7" customWidth="1"/>
    <col min="2313" max="2313" width="7.1796875" style="7" customWidth="1"/>
    <col min="2314" max="2314" width="2.54296875" style="7" customWidth="1"/>
    <col min="2315" max="2315" width="4.54296875" style="7" customWidth="1"/>
    <col min="2316" max="2316" width="6.453125" style="7" customWidth="1"/>
    <col min="2317" max="2317" width="2.54296875" style="7" customWidth="1"/>
    <col min="2318" max="2318" width="4.54296875" style="7" customWidth="1"/>
    <col min="2319" max="2319" width="7.453125" style="7" customWidth="1"/>
    <col min="2320" max="2320" width="2.54296875" style="7" customWidth="1"/>
    <col min="2321" max="2321" width="4.54296875" style="7" customWidth="1"/>
    <col min="2322" max="2322" width="6.54296875" style="7" customWidth="1"/>
    <col min="2323" max="2323" width="2.54296875" style="7" customWidth="1"/>
    <col min="2324" max="2560" width="9.1796875" style="7"/>
    <col min="2561" max="2561" width="34.54296875" style="7" customWidth="1"/>
    <col min="2562" max="2562" width="5.54296875" style="7" customWidth="1"/>
    <col min="2563" max="2563" width="7.453125" style="7" customWidth="1"/>
    <col min="2564" max="2564" width="2.54296875" style="7" customWidth="1"/>
    <col min="2565" max="2565" width="4.54296875" style="7" customWidth="1"/>
    <col min="2566" max="2566" width="7.453125" style="7" customWidth="1"/>
    <col min="2567" max="2567" width="2.54296875" style="7" customWidth="1"/>
    <col min="2568" max="2568" width="4.54296875" style="7" customWidth="1"/>
    <col min="2569" max="2569" width="7.1796875" style="7" customWidth="1"/>
    <col min="2570" max="2570" width="2.54296875" style="7" customWidth="1"/>
    <col min="2571" max="2571" width="4.54296875" style="7" customWidth="1"/>
    <col min="2572" max="2572" width="6.453125" style="7" customWidth="1"/>
    <col min="2573" max="2573" width="2.54296875" style="7" customWidth="1"/>
    <col min="2574" max="2574" width="4.54296875" style="7" customWidth="1"/>
    <col min="2575" max="2575" width="7.453125" style="7" customWidth="1"/>
    <col min="2576" max="2576" width="2.54296875" style="7" customWidth="1"/>
    <col min="2577" max="2577" width="4.54296875" style="7" customWidth="1"/>
    <col min="2578" max="2578" width="6.54296875" style="7" customWidth="1"/>
    <col min="2579" max="2579" width="2.54296875" style="7" customWidth="1"/>
    <col min="2580" max="2816" width="9.1796875" style="7"/>
    <col min="2817" max="2817" width="34.54296875" style="7" customWidth="1"/>
    <col min="2818" max="2818" width="5.54296875" style="7" customWidth="1"/>
    <col min="2819" max="2819" width="7.453125" style="7" customWidth="1"/>
    <col min="2820" max="2820" width="2.54296875" style="7" customWidth="1"/>
    <col min="2821" max="2821" width="4.54296875" style="7" customWidth="1"/>
    <col min="2822" max="2822" width="7.453125" style="7" customWidth="1"/>
    <col min="2823" max="2823" width="2.54296875" style="7" customWidth="1"/>
    <col min="2824" max="2824" width="4.54296875" style="7" customWidth="1"/>
    <col min="2825" max="2825" width="7.1796875" style="7" customWidth="1"/>
    <col min="2826" max="2826" width="2.54296875" style="7" customWidth="1"/>
    <col min="2827" max="2827" width="4.54296875" style="7" customWidth="1"/>
    <col min="2828" max="2828" width="6.453125" style="7" customWidth="1"/>
    <col min="2829" max="2829" width="2.54296875" style="7" customWidth="1"/>
    <col min="2830" max="2830" width="4.54296875" style="7" customWidth="1"/>
    <col min="2831" max="2831" width="7.453125" style="7" customWidth="1"/>
    <col min="2832" max="2832" width="2.54296875" style="7" customWidth="1"/>
    <col min="2833" max="2833" width="4.54296875" style="7" customWidth="1"/>
    <col min="2834" max="2834" width="6.54296875" style="7" customWidth="1"/>
    <col min="2835" max="2835" width="2.54296875" style="7" customWidth="1"/>
    <col min="2836" max="3072" width="9.1796875" style="7"/>
    <col min="3073" max="3073" width="34.54296875" style="7" customWidth="1"/>
    <col min="3074" max="3074" width="5.54296875" style="7" customWidth="1"/>
    <col min="3075" max="3075" width="7.453125" style="7" customWidth="1"/>
    <col min="3076" max="3076" width="2.54296875" style="7" customWidth="1"/>
    <col min="3077" max="3077" width="4.54296875" style="7" customWidth="1"/>
    <col min="3078" max="3078" width="7.453125" style="7" customWidth="1"/>
    <col min="3079" max="3079" width="2.54296875" style="7" customWidth="1"/>
    <col min="3080" max="3080" width="4.54296875" style="7" customWidth="1"/>
    <col min="3081" max="3081" width="7.1796875" style="7" customWidth="1"/>
    <col min="3082" max="3082" width="2.54296875" style="7" customWidth="1"/>
    <col min="3083" max="3083" width="4.54296875" style="7" customWidth="1"/>
    <col min="3084" max="3084" width="6.453125" style="7" customWidth="1"/>
    <col min="3085" max="3085" width="2.54296875" style="7" customWidth="1"/>
    <col min="3086" max="3086" width="4.54296875" style="7" customWidth="1"/>
    <col min="3087" max="3087" width="7.453125" style="7" customWidth="1"/>
    <col min="3088" max="3088" width="2.54296875" style="7" customWidth="1"/>
    <col min="3089" max="3089" width="4.54296875" style="7" customWidth="1"/>
    <col min="3090" max="3090" width="6.54296875" style="7" customWidth="1"/>
    <col min="3091" max="3091" width="2.54296875" style="7" customWidth="1"/>
    <col min="3092" max="3328" width="9.1796875" style="7"/>
    <col min="3329" max="3329" width="34.54296875" style="7" customWidth="1"/>
    <col min="3330" max="3330" width="5.54296875" style="7" customWidth="1"/>
    <col min="3331" max="3331" width="7.453125" style="7" customWidth="1"/>
    <col min="3332" max="3332" width="2.54296875" style="7" customWidth="1"/>
    <col min="3333" max="3333" width="4.54296875" style="7" customWidth="1"/>
    <col min="3334" max="3334" width="7.453125" style="7" customWidth="1"/>
    <col min="3335" max="3335" width="2.54296875" style="7" customWidth="1"/>
    <col min="3336" max="3336" width="4.54296875" style="7" customWidth="1"/>
    <col min="3337" max="3337" width="7.1796875" style="7" customWidth="1"/>
    <col min="3338" max="3338" width="2.54296875" style="7" customWidth="1"/>
    <col min="3339" max="3339" width="4.54296875" style="7" customWidth="1"/>
    <col min="3340" max="3340" width="6.453125" style="7" customWidth="1"/>
    <col min="3341" max="3341" width="2.54296875" style="7" customWidth="1"/>
    <col min="3342" max="3342" width="4.54296875" style="7" customWidth="1"/>
    <col min="3343" max="3343" width="7.453125" style="7" customWidth="1"/>
    <col min="3344" max="3344" width="2.54296875" style="7" customWidth="1"/>
    <col min="3345" max="3345" width="4.54296875" style="7" customWidth="1"/>
    <col min="3346" max="3346" width="6.54296875" style="7" customWidth="1"/>
    <col min="3347" max="3347" width="2.54296875" style="7" customWidth="1"/>
    <col min="3348" max="3584" width="9.1796875" style="7"/>
    <col min="3585" max="3585" width="34.54296875" style="7" customWidth="1"/>
    <col min="3586" max="3586" width="5.54296875" style="7" customWidth="1"/>
    <col min="3587" max="3587" width="7.453125" style="7" customWidth="1"/>
    <col min="3588" max="3588" width="2.54296875" style="7" customWidth="1"/>
    <col min="3589" max="3589" width="4.54296875" style="7" customWidth="1"/>
    <col min="3590" max="3590" width="7.453125" style="7" customWidth="1"/>
    <col min="3591" max="3591" width="2.54296875" style="7" customWidth="1"/>
    <col min="3592" max="3592" width="4.54296875" style="7" customWidth="1"/>
    <col min="3593" max="3593" width="7.1796875" style="7" customWidth="1"/>
    <col min="3594" max="3594" width="2.54296875" style="7" customWidth="1"/>
    <col min="3595" max="3595" width="4.54296875" style="7" customWidth="1"/>
    <col min="3596" max="3596" width="6.453125" style="7" customWidth="1"/>
    <col min="3597" max="3597" width="2.54296875" style="7" customWidth="1"/>
    <col min="3598" max="3598" width="4.54296875" style="7" customWidth="1"/>
    <col min="3599" max="3599" width="7.453125" style="7" customWidth="1"/>
    <col min="3600" max="3600" width="2.54296875" style="7" customWidth="1"/>
    <col min="3601" max="3601" width="4.54296875" style="7" customWidth="1"/>
    <col min="3602" max="3602" width="6.54296875" style="7" customWidth="1"/>
    <col min="3603" max="3603" width="2.54296875" style="7" customWidth="1"/>
    <col min="3604" max="3840" width="9.1796875" style="7"/>
    <col min="3841" max="3841" width="34.54296875" style="7" customWidth="1"/>
    <col min="3842" max="3842" width="5.54296875" style="7" customWidth="1"/>
    <col min="3843" max="3843" width="7.453125" style="7" customWidth="1"/>
    <col min="3844" max="3844" width="2.54296875" style="7" customWidth="1"/>
    <col min="3845" max="3845" width="4.54296875" style="7" customWidth="1"/>
    <col min="3846" max="3846" width="7.453125" style="7" customWidth="1"/>
    <col min="3847" max="3847" width="2.54296875" style="7" customWidth="1"/>
    <col min="3848" max="3848" width="4.54296875" style="7" customWidth="1"/>
    <col min="3849" max="3849" width="7.1796875" style="7" customWidth="1"/>
    <col min="3850" max="3850" width="2.54296875" style="7" customWidth="1"/>
    <col min="3851" max="3851" width="4.54296875" style="7" customWidth="1"/>
    <col min="3852" max="3852" width="6.453125" style="7" customWidth="1"/>
    <col min="3853" max="3853" width="2.54296875" style="7" customWidth="1"/>
    <col min="3854" max="3854" width="4.54296875" style="7" customWidth="1"/>
    <col min="3855" max="3855" width="7.453125" style="7" customWidth="1"/>
    <col min="3856" max="3856" width="2.54296875" style="7" customWidth="1"/>
    <col min="3857" max="3857" width="4.54296875" style="7" customWidth="1"/>
    <col min="3858" max="3858" width="6.54296875" style="7" customWidth="1"/>
    <col min="3859" max="3859" width="2.54296875" style="7" customWidth="1"/>
    <col min="3860" max="4096" width="9.1796875" style="7"/>
    <col min="4097" max="4097" width="34.54296875" style="7" customWidth="1"/>
    <col min="4098" max="4098" width="5.54296875" style="7" customWidth="1"/>
    <col min="4099" max="4099" width="7.453125" style="7" customWidth="1"/>
    <col min="4100" max="4100" width="2.54296875" style="7" customWidth="1"/>
    <col min="4101" max="4101" width="4.54296875" style="7" customWidth="1"/>
    <col min="4102" max="4102" width="7.453125" style="7" customWidth="1"/>
    <col min="4103" max="4103" width="2.54296875" style="7" customWidth="1"/>
    <col min="4104" max="4104" width="4.54296875" style="7" customWidth="1"/>
    <col min="4105" max="4105" width="7.1796875" style="7" customWidth="1"/>
    <col min="4106" max="4106" width="2.54296875" style="7" customWidth="1"/>
    <col min="4107" max="4107" width="4.54296875" style="7" customWidth="1"/>
    <col min="4108" max="4108" width="6.453125" style="7" customWidth="1"/>
    <col min="4109" max="4109" width="2.54296875" style="7" customWidth="1"/>
    <col min="4110" max="4110" width="4.54296875" style="7" customWidth="1"/>
    <col min="4111" max="4111" width="7.453125" style="7" customWidth="1"/>
    <col min="4112" max="4112" width="2.54296875" style="7" customWidth="1"/>
    <col min="4113" max="4113" width="4.54296875" style="7" customWidth="1"/>
    <col min="4114" max="4114" width="6.54296875" style="7" customWidth="1"/>
    <col min="4115" max="4115" width="2.54296875" style="7" customWidth="1"/>
    <col min="4116" max="4352" width="9.1796875" style="7"/>
    <col min="4353" max="4353" width="34.54296875" style="7" customWidth="1"/>
    <col min="4354" max="4354" width="5.54296875" style="7" customWidth="1"/>
    <col min="4355" max="4355" width="7.453125" style="7" customWidth="1"/>
    <col min="4356" max="4356" width="2.54296875" style="7" customWidth="1"/>
    <col min="4357" max="4357" width="4.54296875" style="7" customWidth="1"/>
    <col min="4358" max="4358" width="7.453125" style="7" customWidth="1"/>
    <col min="4359" max="4359" width="2.54296875" style="7" customWidth="1"/>
    <col min="4360" max="4360" width="4.54296875" style="7" customWidth="1"/>
    <col min="4361" max="4361" width="7.1796875" style="7" customWidth="1"/>
    <col min="4362" max="4362" width="2.54296875" style="7" customWidth="1"/>
    <col min="4363" max="4363" width="4.54296875" style="7" customWidth="1"/>
    <col min="4364" max="4364" width="6.453125" style="7" customWidth="1"/>
    <col min="4365" max="4365" width="2.54296875" style="7" customWidth="1"/>
    <col min="4366" max="4366" width="4.54296875" style="7" customWidth="1"/>
    <col min="4367" max="4367" width="7.453125" style="7" customWidth="1"/>
    <col min="4368" max="4368" width="2.54296875" style="7" customWidth="1"/>
    <col min="4369" max="4369" width="4.54296875" style="7" customWidth="1"/>
    <col min="4370" max="4370" width="6.54296875" style="7" customWidth="1"/>
    <col min="4371" max="4371" width="2.54296875" style="7" customWidth="1"/>
    <col min="4372" max="4608" width="9.1796875" style="7"/>
    <col min="4609" max="4609" width="34.54296875" style="7" customWidth="1"/>
    <col min="4610" max="4610" width="5.54296875" style="7" customWidth="1"/>
    <col min="4611" max="4611" width="7.453125" style="7" customWidth="1"/>
    <col min="4612" max="4612" width="2.54296875" style="7" customWidth="1"/>
    <col min="4613" max="4613" width="4.54296875" style="7" customWidth="1"/>
    <col min="4614" max="4614" width="7.453125" style="7" customWidth="1"/>
    <col min="4615" max="4615" width="2.54296875" style="7" customWidth="1"/>
    <col min="4616" max="4616" width="4.54296875" style="7" customWidth="1"/>
    <col min="4617" max="4617" width="7.1796875" style="7" customWidth="1"/>
    <col min="4618" max="4618" width="2.54296875" style="7" customWidth="1"/>
    <col min="4619" max="4619" width="4.54296875" style="7" customWidth="1"/>
    <col min="4620" max="4620" width="6.453125" style="7" customWidth="1"/>
    <col min="4621" max="4621" width="2.54296875" style="7" customWidth="1"/>
    <col min="4622" max="4622" width="4.54296875" style="7" customWidth="1"/>
    <col min="4623" max="4623" width="7.453125" style="7" customWidth="1"/>
    <col min="4624" max="4624" width="2.54296875" style="7" customWidth="1"/>
    <col min="4625" max="4625" width="4.54296875" style="7" customWidth="1"/>
    <col min="4626" max="4626" width="6.54296875" style="7" customWidth="1"/>
    <col min="4627" max="4627" width="2.54296875" style="7" customWidth="1"/>
    <col min="4628" max="4864" width="9.1796875" style="7"/>
    <col min="4865" max="4865" width="34.54296875" style="7" customWidth="1"/>
    <col min="4866" max="4866" width="5.54296875" style="7" customWidth="1"/>
    <col min="4867" max="4867" width="7.453125" style="7" customWidth="1"/>
    <col min="4868" max="4868" width="2.54296875" style="7" customWidth="1"/>
    <col min="4869" max="4869" width="4.54296875" style="7" customWidth="1"/>
    <col min="4870" max="4870" width="7.453125" style="7" customWidth="1"/>
    <col min="4871" max="4871" width="2.54296875" style="7" customWidth="1"/>
    <col min="4872" max="4872" width="4.54296875" style="7" customWidth="1"/>
    <col min="4873" max="4873" width="7.1796875" style="7" customWidth="1"/>
    <col min="4874" max="4874" width="2.54296875" style="7" customWidth="1"/>
    <col min="4875" max="4875" width="4.54296875" style="7" customWidth="1"/>
    <col min="4876" max="4876" width="6.453125" style="7" customWidth="1"/>
    <col min="4877" max="4877" width="2.54296875" style="7" customWidth="1"/>
    <col min="4878" max="4878" width="4.54296875" style="7" customWidth="1"/>
    <col min="4879" max="4879" width="7.453125" style="7" customWidth="1"/>
    <col min="4880" max="4880" width="2.54296875" style="7" customWidth="1"/>
    <col min="4881" max="4881" width="4.54296875" style="7" customWidth="1"/>
    <col min="4882" max="4882" width="6.54296875" style="7" customWidth="1"/>
    <col min="4883" max="4883" width="2.54296875" style="7" customWidth="1"/>
    <col min="4884" max="5120" width="9.1796875" style="7"/>
    <col min="5121" max="5121" width="34.54296875" style="7" customWidth="1"/>
    <col min="5122" max="5122" width="5.54296875" style="7" customWidth="1"/>
    <col min="5123" max="5123" width="7.453125" style="7" customWidth="1"/>
    <col min="5124" max="5124" width="2.54296875" style="7" customWidth="1"/>
    <col min="5125" max="5125" width="4.54296875" style="7" customWidth="1"/>
    <col min="5126" max="5126" width="7.453125" style="7" customWidth="1"/>
    <col min="5127" max="5127" width="2.54296875" style="7" customWidth="1"/>
    <col min="5128" max="5128" width="4.54296875" style="7" customWidth="1"/>
    <col min="5129" max="5129" width="7.1796875" style="7" customWidth="1"/>
    <col min="5130" max="5130" width="2.54296875" style="7" customWidth="1"/>
    <col min="5131" max="5131" width="4.54296875" style="7" customWidth="1"/>
    <col min="5132" max="5132" width="6.453125" style="7" customWidth="1"/>
    <col min="5133" max="5133" width="2.54296875" style="7" customWidth="1"/>
    <col min="5134" max="5134" width="4.54296875" style="7" customWidth="1"/>
    <col min="5135" max="5135" width="7.453125" style="7" customWidth="1"/>
    <col min="5136" max="5136" width="2.54296875" style="7" customWidth="1"/>
    <col min="5137" max="5137" width="4.54296875" style="7" customWidth="1"/>
    <col min="5138" max="5138" width="6.54296875" style="7" customWidth="1"/>
    <col min="5139" max="5139" width="2.54296875" style="7" customWidth="1"/>
    <col min="5140" max="5376" width="9.1796875" style="7"/>
    <col min="5377" max="5377" width="34.54296875" style="7" customWidth="1"/>
    <col min="5378" max="5378" width="5.54296875" style="7" customWidth="1"/>
    <col min="5379" max="5379" width="7.453125" style="7" customWidth="1"/>
    <col min="5380" max="5380" width="2.54296875" style="7" customWidth="1"/>
    <col min="5381" max="5381" width="4.54296875" style="7" customWidth="1"/>
    <col min="5382" max="5382" width="7.453125" style="7" customWidth="1"/>
    <col min="5383" max="5383" width="2.54296875" style="7" customWidth="1"/>
    <col min="5384" max="5384" width="4.54296875" style="7" customWidth="1"/>
    <col min="5385" max="5385" width="7.1796875" style="7" customWidth="1"/>
    <col min="5386" max="5386" width="2.54296875" style="7" customWidth="1"/>
    <col min="5387" max="5387" width="4.54296875" style="7" customWidth="1"/>
    <col min="5388" max="5388" width="6.453125" style="7" customWidth="1"/>
    <col min="5389" max="5389" width="2.54296875" style="7" customWidth="1"/>
    <col min="5390" max="5390" width="4.54296875" style="7" customWidth="1"/>
    <col min="5391" max="5391" width="7.453125" style="7" customWidth="1"/>
    <col min="5392" max="5392" width="2.54296875" style="7" customWidth="1"/>
    <col min="5393" max="5393" width="4.54296875" style="7" customWidth="1"/>
    <col min="5394" max="5394" width="6.54296875" style="7" customWidth="1"/>
    <col min="5395" max="5395" width="2.54296875" style="7" customWidth="1"/>
    <col min="5396" max="5632" width="9.1796875" style="7"/>
    <col min="5633" max="5633" width="34.54296875" style="7" customWidth="1"/>
    <col min="5634" max="5634" width="5.54296875" style="7" customWidth="1"/>
    <col min="5635" max="5635" width="7.453125" style="7" customWidth="1"/>
    <col min="5636" max="5636" width="2.54296875" style="7" customWidth="1"/>
    <col min="5637" max="5637" width="4.54296875" style="7" customWidth="1"/>
    <col min="5638" max="5638" width="7.453125" style="7" customWidth="1"/>
    <col min="5639" max="5639" width="2.54296875" style="7" customWidth="1"/>
    <col min="5640" max="5640" width="4.54296875" style="7" customWidth="1"/>
    <col min="5641" max="5641" width="7.1796875" style="7" customWidth="1"/>
    <col min="5642" max="5642" width="2.54296875" style="7" customWidth="1"/>
    <col min="5643" max="5643" width="4.54296875" style="7" customWidth="1"/>
    <col min="5644" max="5644" width="6.453125" style="7" customWidth="1"/>
    <col min="5645" max="5645" width="2.54296875" style="7" customWidth="1"/>
    <col min="5646" max="5646" width="4.54296875" style="7" customWidth="1"/>
    <col min="5647" max="5647" width="7.453125" style="7" customWidth="1"/>
    <col min="5648" max="5648" width="2.54296875" style="7" customWidth="1"/>
    <col min="5649" max="5649" width="4.54296875" style="7" customWidth="1"/>
    <col min="5650" max="5650" width="6.54296875" style="7" customWidth="1"/>
    <col min="5651" max="5651" width="2.54296875" style="7" customWidth="1"/>
    <col min="5652" max="5888" width="9.1796875" style="7"/>
    <col min="5889" max="5889" width="34.54296875" style="7" customWidth="1"/>
    <col min="5890" max="5890" width="5.54296875" style="7" customWidth="1"/>
    <col min="5891" max="5891" width="7.453125" style="7" customWidth="1"/>
    <col min="5892" max="5892" width="2.54296875" style="7" customWidth="1"/>
    <col min="5893" max="5893" width="4.54296875" style="7" customWidth="1"/>
    <col min="5894" max="5894" width="7.453125" style="7" customWidth="1"/>
    <col min="5895" max="5895" width="2.54296875" style="7" customWidth="1"/>
    <col min="5896" max="5896" width="4.54296875" style="7" customWidth="1"/>
    <col min="5897" max="5897" width="7.1796875" style="7" customWidth="1"/>
    <col min="5898" max="5898" width="2.54296875" style="7" customWidth="1"/>
    <col min="5899" max="5899" width="4.54296875" style="7" customWidth="1"/>
    <col min="5900" max="5900" width="6.453125" style="7" customWidth="1"/>
    <col min="5901" max="5901" width="2.54296875" style="7" customWidth="1"/>
    <col min="5902" max="5902" width="4.54296875" style="7" customWidth="1"/>
    <col min="5903" max="5903" width="7.453125" style="7" customWidth="1"/>
    <col min="5904" max="5904" width="2.54296875" style="7" customWidth="1"/>
    <col min="5905" max="5905" width="4.54296875" style="7" customWidth="1"/>
    <col min="5906" max="5906" width="6.54296875" style="7" customWidth="1"/>
    <col min="5907" max="5907" width="2.54296875" style="7" customWidth="1"/>
    <col min="5908" max="6144" width="9.1796875" style="7"/>
    <col min="6145" max="6145" width="34.54296875" style="7" customWidth="1"/>
    <col min="6146" max="6146" width="5.54296875" style="7" customWidth="1"/>
    <col min="6147" max="6147" width="7.453125" style="7" customWidth="1"/>
    <col min="6148" max="6148" width="2.54296875" style="7" customWidth="1"/>
    <col min="6149" max="6149" width="4.54296875" style="7" customWidth="1"/>
    <col min="6150" max="6150" width="7.453125" style="7" customWidth="1"/>
    <col min="6151" max="6151" width="2.54296875" style="7" customWidth="1"/>
    <col min="6152" max="6152" width="4.54296875" style="7" customWidth="1"/>
    <col min="6153" max="6153" width="7.1796875" style="7" customWidth="1"/>
    <col min="6154" max="6154" width="2.54296875" style="7" customWidth="1"/>
    <col min="6155" max="6155" width="4.54296875" style="7" customWidth="1"/>
    <col min="6156" max="6156" width="6.453125" style="7" customWidth="1"/>
    <col min="6157" max="6157" width="2.54296875" style="7" customWidth="1"/>
    <col min="6158" max="6158" width="4.54296875" style="7" customWidth="1"/>
    <col min="6159" max="6159" width="7.453125" style="7" customWidth="1"/>
    <col min="6160" max="6160" width="2.54296875" style="7" customWidth="1"/>
    <col min="6161" max="6161" width="4.54296875" style="7" customWidth="1"/>
    <col min="6162" max="6162" width="6.54296875" style="7" customWidth="1"/>
    <col min="6163" max="6163" width="2.54296875" style="7" customWidth="1"/>
    <col min="6164" max="6400" width="9.1796875" style="7"/>
    <col min="6401" max="6401" width="34.54296875" style="7" customWidth="1"/>
    <col min="6402" max="6402" width="5.54296875" style="7" customWidth="1"/>
    <col min="6403" max="6403" width="7.453125" style="7" customWidth="1"/>
    <col min="6404" max="6404" width="2.54296875" style="7" customWidth="1"/>
    <col min="6405" max="6405" width="4.54296875" style="7" customWidth="1"/>
    <col min="6406" max="6406" width="7.453125" style="7" customWidth="1"/>
    <col min="6407" max="6407" width="2.54296875" style="7" customWidth="1"/>
    <col min="6408" max="6408" width="4.54296875" style="7" customWidth="1"/>
    <col min="6409" max="6409" width="7.1796875" style="7" customWidth="1"/>
    <col min="6410" max="6410" width="2.54296875" style="7" customWidth="1"/>
    <col min="6411" max="6411" width="4.54296875" style="7" customWidth="1"/>
    <col min="6412" max="6412" width="6.453125" style="7" customWidth="1"/>
    <col min="6413" max="6413" width="2.54296875" style="7" customWidth="1"/>
    <col min="6414" max="6414" width="4.54296875" style="7" customWidth="1"/>
    <col min="6415" max="6415" width="7.453125" style="7" customWidth="1"/>
    <col min="6416" max="6416" width="2.54296875" style="7" customWidth="1"/>
    <col min="6417" max="6417" width="4.54296875" style="7" customWidth="1"/>
    <col min="6418" max="6418" width="6.54296875" style="7" customWidth="1"/>
    <col min="6419" max="6419" width="2.54296875" style="7" customWidth="1"/>
    <col min="6420" max="6656" width="9.1796875" style="7"/>
    <col min="6657" max="6657" width="34.54296875" style="7" customWidth="1"/>
    <col min="6658" max="6658" width="5.54296875" style="7" customWidth="1"/>
    <col min="6659" max="6659" width="7.453125" style="7" customWidth="1"/>
    <col min="6660" max="6660" width="2.54296875" style="7" customWidth="1"/>
    <col min="6661" max="6661" width="4.54296875" style="7" customWidth="1"/>
    <col min="6662" max="6662" width="7.453125" style="7" customWidth="1"/>
    <col min="6663" max="6663" width="2.54296875" style="7" customWidth="1"/>
    <col min="6664" max="6664" width="4.54296875" style="7" customWidth="1"/>
    <col min="6665" max="6665" width="7.1796875" style="7" customWidth="1"/>
    <col min="6666" max="6666" width="2.54296875" style="7" customWidth="1"/>
    <col min="6667" max="6667" width="4.54296875" style="7" customWidth="1"/>
    <col min="6668" max="6668" width="6.453125" style="7" customWidth="1"/>
    <col min="6669" max="6669" width="2.54296875" style="7" customWidth="1"/>
    <col min="6670" max="6670" width="4.54296875" style="7" customWidth="1"/>
    <col min="6671" max="6671" width="7.453125" style="7" customWidth="1"/>
    <col min="6672" max="6672" width="2.54296875" style="7" customWidth="1"/>
    <col min="6673" max="6673" width="4.54296875" style="7" customWidth="1"/>
    <col min="6674" max="6674" width="6.54296875" style="7" customWidth="1"/>
    <col min="6675" max="6675" width="2.54296875" style="7" customWidth="1"/>
    <col min="6676" max="6912" width="9.1796875" style="7"/>
    <col min="6913" max="6913" width="34.54296875" style="7" customWidth="1"/>
    <col min="6914" max="6914" width="5.54296875" style="7" customWidth="1"/>
    <col min="6915" max="6915" width="7.453125" style="7" customWidth="1"/>
    <col min="6916" max="6916" width="2.54296875" style="7" customWidth="1"/>
    <col min="6917" max="6917" width="4.54296875" style="7" customWidth="1"/>
    <col min="6918" max="6918" width="7.453125" style="7" customWidth="1"/>
    <col min="6919" max="6919" width="2.54296875" style="7" customWidth="1"/>
    <col min="6920" max="6920" width="4.54296875" style="7" customWidth="1"/>
    <col min="6921" max="6921" width="7.1796875" style="7" customWidth="1"/>
    <col min="6922" max="6922" width="2.54296875" style="7" customWidth="1"/>
    <col min="6923" max="6923" width="4.54296875" style="7" customWidth="1"/>
    <col min="6924" max="6924" width="6.453125" style="7" customWidth="1"/>
    <col min="6925" max="6925" width="2.54296875" style="7" customWidth="1"/>
    <col min="6926" max="6926" width="4.54296875" style="7" customWidth="1"/>
    <col min="6927" max="6927" width="7.453125" style="7" customWidth="1"/>
    <col min="6928" max="6928" width="2.54296875" style="7" customWidth="1"/>
    <col min="6929" max="6929" width="4.54296875" style="7" customWidth="1"/>
    <col min="6930" max="6930" width="6.54296875" style="7" customWidth="1"/>
    <col min="6931" max="6931" width="2.54296875" style="7" customWidth="1"/>
    <col min="6932" max="7168" width="9.1796875" style="7"/>
    <col min="7169" max="7169" width="34.54296875" style="7" customWidth="1"/>
    <col min="7170" max="7170" width="5.54296875" style="7" customWidth="1"/>
    <col min="7171" max="7171" width="7.453125" style="7" customWidth="1"/>
    <col min="7172" max="7172" width="2.54296875" style="7" customWidth="1"/>
    <col min="7173" max="7173" width="4.54296875" style="7" customWidth="1"/>
    <col min="7174" max="7174" width="7.453125" style="7" customWidth="1"/>
    <col min="7175" max="7175" width="2.54296875" style="7" customWidth="1"/>
    <col min="7176" max="7176" width="4.54296875" style="7" customWidth="1"/>
    <col min="7177" max="7177" width="7.1796875" style="7" customWidth="1"/>
    <col min="7178" max="7178" width="2.54296875" style="7" customWidth="1"/>
    <col min="7179" max="7179" width="4.54296875" style="7" customWidth="1"/>
    <col min="7180" max="7180" width="6.453125" style="7" customWidth="1"/>
    <col min="7181" max="7181" width="2.54296875" style="7" customWidth="1"/>
    <col min="7182" max="7182" width="4.54296875" style="7" customWidth="1"/>
    <col min="7183" max="7183" width="7.453125" style="7" customWidth="1"/>
    <col min="7184" max="7184" width="2.54296875" style="7" customWidth="1"/>
    <col min="7185" max="7185" width="4.54296875" style="7" customWidth="1"/>
    <col min="7186" max="7186" width="6.54296875" style="7" customWidth="1"/>
    <col min="7187" max="7187" width="2.54296875" style="7" customWidth="1"/>
    <col min="7188" max="7424" width="9.1796875" style="7"/>
    <col min="7425" max="7425" width="34.54296875" style="7" customWidth="1"/>
    <col min="7426" max="7426" width="5.54296875" style="7" customWidth="1"/>
    <col min="7427" max="7427" width="7.453125" style="7" customWidth="1"/>
    <col min="7428" max="7428" width="2.54296875" style="7" customWidth="1"/>
    <col min="7429" max="7429" width="4.54296875" style="7" customWidth="1"/>
    <col min="7430" max="7430" width="7.453125" style="7" customWidth="1"/>
    <col min="7431" max="7431" width="2.54296875" style="7" customWidth="1"/>
    <col min="7432" max="7432" width="4.54296875" style="7" customWidth="1"/>
    <col min="7433" max="7433" width="7.1796875" style="7" customWidth="1"/>
    <col min="7434" max="7434" width="2.54296875" style="7" customWidth="1"/>
    <col min="7435" max="7435" width="4.54296875" style="7" customWidth="1"/>
    <col min="7436" max="7436" width="6.453125" style="7" customWidth="1"/>
    <col min="7437" max="7437" width="2.54296875" style="7" customWidth="1"/>
    <col min="7438" max="7438" width="4.54296875" style="7" customWidth="1"/>
    <col min="7439" max="7439" width="7.453125" style="7" customWidth="1"/>
    <col min="7440" max="7440" width="2.54296875" style="7" customWidth="1"/>
    <col min="7441" max="7441" width="4.54296875" style="7" customWidth="1"/>
    <col min="7442" max="7442" width="6.54296875" style="7" customWidth="1"/>
    <col min="7443" max="7443" width="2.54296875" style="7" customWidth="1"/>
    <col min="7444" max="7680" width="9.1796875" style="7"/>
    <col min="7681" max="7681" width="34.54296875" style="7" customWidth="1"/>
    <col min="7682" max="7682" width="5.54296875" style="7" customWidth="1"/>
    <col min="7683" max="7683" width="7.453125" style="7" customWidth="1"/>
    <col min="7684" max="7684" width="2.54296875" style="7" customWidth="1"/>
    <col min="7685" max="7685" width="4.54296875" style="7" customWidth="1"/>
    <col min="7686" max="7686" width="7.453125" style="7" customWidth="1"/>
    <col min="7687" max="7687" width="2.54296875" style="7" customWidth="1"/>
    <col min="7688" max="7688" width="4.54296875" style="7" customWidth="1"/>
    <col min="7689" max="7689" width="7.1796875" style="7" customWidth="1"/>
    <col min="7690" max="7690" width="2.54296875" style="7" customWidth="1"/>
    <col min="7691" max="7691" width="4.54296875" style="7" customWidth="1"/>
    <col min="7692" max="7692" width="6.453125" style="7" customWidth="1"/>
    <col min="7693" max="7693" width="2.54296875" style="7" customWidth="1"/>
    <col min="7694" max="7694" width="4.54296875" style="7" customWidth="1"/>
    <col min="7695" max="7695" width="7.453125" style="7" customWidth="1"/>
    <col min="7696" max="7696" width="2.54296875" style="7" customWidth="1"/>
    <col min="7697" max="7697" width="4.54296875" style="7" customWidth="1"/>
    <col min="7698" max="7698" width="6.54296875" style="7" customWidth="1"/>
    <col min="7699" max="7699" width="2.54296875" style="7" customWidth="1"/>
    <col min="7700" max="7936" width="9.1796875" style="7"/>
    <col min="7937" max="7937" width="34.54296875" style="7" customWidth="1"/>
    <col min="7938" max="7938" width="5.54296875" style="7" customWidth="1"/>
    <col min="7939" max="7939" width="7.453125" style="7" customWidth="1"/>
    <col min="7940" max="7940" width="2.54296875" style="7" customWidth="1"/>
    <col min="7941" max="7941" width="4.54296875" style="7" customWidth="1"/>
    <col min="7942" max="7942" width="7.453125" style="7" customWidth="1"/>
    <col min="7943" max="7943" width="2.54296875" style="7" customWidth="1"/>
    <col min="7944" max="7944" width="4.54296875" style="7" customWidth="1"/>
    <col min="7945" max="7945" width="7.1796875" style="7" customWidth="1"/>
    <col min="7946" max="7946" width="2.54296875" style="7" customWidth="1"/>
    <col min="7947" max="7947" width="4.54296875" style="7" customWidth="1"/>
    <col min="7948" max="7948" width="6.453125" style="7" customWidth="1"/>
    <col min="7949" max="7949" width="2.54296875" style="7" customWidth="1"/>
    <col min="7950" max="7950" width="4.54296875" style="7" customWidth="1"/>
    <col min="7951" max="7951" width="7.453125" style="7" customWidth="1"/>
    <col min="7952" max="7952" width="2.54296875" style="7" customWidth="1"/>
    <col min="7953" max="7953" width="4.54296875" style="7" customWidth="1"/>
    <col min="7954" max="7954" width="6.54296875" style="7" customWidth="1"/>
    <col min="7955" max="7955" width="2.54296875" style="7" customWidth="1"/>
    <col min="7956" max="8192" width="9.1796875" style="7"/>
    <col min="8193" max="8193" width="34.54296875" style="7" customWidth="1"/>
    <col min="8194" max="8194" width="5.54296875" style="7" customWidth="1"/>
    <col min="8195" max="8195" width="7.453125" style="7" customWidth="1"/>
    <col min="8196" max="8196" width="2.54296875" style="7" customWidth="1"/>
    <col min="8197" max="8197" width="4.54296875" style="7" customWidth="1"/>
    <col min="8198" max="8198" width="7.453125" style="7" customWidth="1"/>
    <col min="8199" max="8199" width="2.54296875" style="7" customWidth="1"/>
    <col min="8200" max="8200" width="4.54296875" style="7" customWidth="1"/>
    <col min="8201" max="8201" width="7.1796875" style="7" customWidth="1"/>
    <col min="8202" max="8202" width="2.54296875" style="7" customWidth="1"/>
    <col min="8203" max="8203" width="4.54296875" style="7" customWidth="1"/>
    <col min="8204" max="8204" width="6.453125" style="7" customWidth="1"/>
    <col min="8205" max="8205" width="2.54296875" style="7" customWidth="1"/>
    <col min="8206" max="8206" width="4.54296875" style="7" customWidth="1"/>
    <col min="8207" max="8207" width="7.453125" style="7" customWidth="1"/>
    <col min="8208" max="8208" width="2.54296875" style="7" customWidth="1"/>
    <col min="8209" max="8209" width="4.54296875" style="7" customWidth="1"/>
    <col min="8210" max="8210" width="6.54296875" style="7" customWidth="1"/>
    <col min="8211" max="8211" width="2.54296875" style="7" customWidth="1"/>
    <col min="8212" max="8448" width="9.1796875" style="7"/>
    <col min="8449" max="8449" width="34.54296875" style="7" customWidth="1"/>
    <col min="8450" max="8450" width="5.54296875" style="7" customWidth="1"/>
    <col min="8451" max="8451" width="7.453125" style="7" customWidth="1"/>
    <col min="8452" max="8452" width="2.54296875" style="7" customWidth="1"/>
    <col min="8453" max="8453" width="4.54296875" style="7" customWidth="1"/>
    <col min="8454" max="8454" width="7.453125" style="7" customWidth="1"/>
    <col min="8455" max="8455" width="2.54296875" style="7" customWidth="1"/>
    <col min="8456" max="8456" width="4.54296875" style="7" customWidth="1"/>
    <col min="8457" max="8457" width="7.1796875" style="7" customWidth="1"/>
    <col min="8458" max="8458" width="2.54296875" style="7" customWidth="1"/>
    <col min="8459" max="8459" width="4.54296875" style="7" customWidth="1"/>
    <col min="8460" max="8460" width="6.453125" style="7" customWidth="1"/>
    <col min="8461" max="8461" width="2.54296875" style="7" customWidth="1"/>
    <col min="8462" max="8462" width="4.54296875" style="7" customWidth="1"/>
    <col min="8463" max="8463" width="7.453125" style="7" customWidth="1"/>
    <col min="8464" max="8464" width="2.54296875" style="7" customWidth="1"/>
    <col min="8465" max="8465" width="4.54296875" style="7" customWidth="1"/>
    <col min="8466" max="8466" width="6.54296875" style="7" customWidth="1"/>
    <col min="8467" max="8467" width="2.54296875" style="7" customWidth="1"/>
    <col min="8468" max="8704" width="9.1796875" style="7"/>
    <col min="8705" max="8705" width="34.54296875" style="7" customWidth="1"/>
    <col min="8706" max="8706" width="5.54296875" style="7" customWidth="1"/>
    <col min="8707" max="8707" width="7.453125" style="7" customWidth="1"/>
    <col min="8708" max="8708" width="2.54296875" style="7" customWidth="1"/>
    <col min="8709" max="8709" width="4.54296875" style="7" customWidth="1"/>
    <col min="8710" max="8710" width="7.453125" style="7" customWidth="1"/>
    <col min="8711" max="8711" width="2.54296875" style="7" customWidth="1"/>
    <col min="8712" max="8712" width="4.54296875" style="7" customWidth="1"/>
    <col min="8713" max="8713" width="7.1796875" style="7" customWidth="1"/>
    <col min="8714" max="8714" width="2.54296875" style="7" customWidth="1"/>
    <col min="8715" max="8715" width="4.54296875" style="7" customWidth="1"/>
    <col min="8716" max="8716" width="6.453125" style="7" customWidth="1"/>
    <col min="8717" max="8717" width="2.54296875" style="7" customWidth="1"/>
    <col min="8718" max="8718" width="4.54296875" style="7" customWidth="1"/>
    <col min="8719" max="8719" width="7.453125" style="7" customWidth="1"/>
    <col min="8720" max="8720" width="2.54296875" style="7" customWidth="1"/>
    <col min="8721" max="8721" width="4.54296875" style="7" customWidth="1"/>
    <col min="8722" max="8722" width="6.54296875" style="7" customWidth="1"/>
    <col min="8723" max="8723" width="2.54296875" style="7" customWidth="1"/>
    <col min="8724" max="8960" width="9.1796875" style="7"/>
    <col min="8961" max="8961" width="34.54296875" style="7" customWidth="1"/>
    <col min="8962" max="8962" width="5.54296875" style="7" customWidth="1"/>
    <col min="8963" max="8963" width="7.453125" style="7" customWidth="1"/>
    <col min="8964" max="8964" width="2.54296875" style="7" customWidth="1"/>
    <col min="8965" max="8965" width="4.54296875" style="7" customWidth="1"/>
    <col min="8966" max="8966" width="7.453125" style="7" customWidth="1"/>
    <col min="8967" max="8967" width="2.54296875" style="7" customWidth="1"/>
    <col min="8968" max="8968" width="4.54296875" style="7" customWidth="1"/>
    <col min="8969" max="8969" width="7.1796875" style="7" customWidth="1"/>
    <col min="8970" max="8970" width="2.54296875" style="7" customWidth="1"/>
    <col min="8971" max="8971" width="4.54296875" style="7" customWidth="1"/>
    <col min="8972" max="8972" width="6.453125" style="7" customWidth="1"/>
    <col min="8973" max="8973" width="2.54296875" style="7" customWidth="1"/>
    <col min="8974" max="8974" width="4.54296875" style="7" customWidth="1"/>
    <col min="8975" max="8975" width="7.453125" style="7" customWidth="1"/>
    <col min="8976" max="8976" width="2.54296875" style="7" customWidth="1"/>
    <col min="8977" max="8977" width="4.54296875" style="7" customWidth="1"/>
    <col min="8978" max="8978" width="6.54296875" style="7" customWidth="1"/>
    <col min="8979" max="8979" width="2.54296875" style="7" customWidth="1"/>
    <col min="8980" max="9216" width="9.1796875" style="7"/>
    <col min="9217" max="9217" width="34.54296875" style="7" customWidth="1"/>
    <col min="9218" max="9218" width="5.54296875" style="7" customWidth="1"/>
    <col min="9219" max="9219" width="7.453125" style="7" customWidth="1"/>
    <col min="9220" max="9220" width="2.54296875" style="7" customWidth="1"/>
    <col min="9221" max="9221" width="4.54296875" style="7" customWidth="1"/>
    <col min="9222" max="9222" width="7.453125" style="7" customWidth="1"/>
    <col min="9223" max="9223" width="2.54296875" style="7" customWidth="1"/>
    <col min="9224" max="9224" width="4.54296875" style="7" customWidth="1"/>
    <col min="9225" max="9225" width="7.1796875" style="7" customWidth="1"/>
    <col min="9226" max="9226" width="2.54296875" style="7" customWidth="1"/>
    <col min="9227" max="9227" width="4.54296875" style="7" customWidth="1"/>
    <col min="9228" max="9228" width="6.453125" style="7" customWidth="1"/>
    <col min="9229" max="9229" width="2.54296875" style="7" customWidth="1"/>
    <col min="9230" max="9230" width="4.54296875" style="7" customWidth="1"/>
    <col min="9231" max="9231" width="7.453125" style="7" customWidth="1"/>
    <col min="9232" max="9232" width="2.54296875" style="7" customWidth="1"/>
    <col min="9233" max="9233" width="4.54296875" style="7" customWidth="1"/>
    <col min="9234" max="9234" width="6.54296875" style="7" customWidth="1"/>
    <col min="9235" max="9235" width="2.54296875" style="7" customWidth="1"/>
    <col min="9236" max="9472" width="9.1796875" style="7"/>
    <col min="9473" max="9473" width="34.54296875" style="7" customWidth="1"/>
    <col min="9474" max="9474" width="5.54296875" style="7" customWidth="1"/>
    <col min="9475" max="9475" width="7.453125" style="7" customWidth="1"/>
    <col min="9476" max="9476" width="2.54296875" style="7" customWidth="1"/>
    <col min="9477" max="9477" width="4.54296875" style="7" customWidth="1"/>
    <col min="9478" max="9478" width="7.453125" style="7" customWidth="1"/>
    <col min="9479" max="9479" width="2.54296875" style="7" customWidth="1"/>
    <col min="9480" max="9480" width="4.54296875" style="7" customWidth="1"/>
    <col min="9481" max="9481" width="7.1796875" style="7" customWidth="1"/>
    <col min="9482" max="9482" width="2.54296875" style="7" customWidth="1"/>
    <col min="9483" max="9483" width="4.54296875" style="7" customWidth="1"/>
    <col min="9484" max="9484" width="6.453125" style="7" customWidth="1"/>
    <col min="9485" max="9485" width="2.54296875" style="7" customWidth="1"/>
    <col min="9486" max="9486" width="4.54296875" style="7" customWidth="1"/>
    <col min="9487" max="9487" width="7.453125" style="7" customWidth="1"/>
    <col min="9488" max="9488" width="2.54296875" style="7" customWidth="1"/>
    <col min="9489" max="9489" width="4.54296875" style="7" customWidth="1"/>
    <col min="9490" max="9490" width="6.54296875" style="7" customWidth="1"/>
    <col min="9491" max="9491" width="2.54296875" style="7" customWidth="1"/>
    <col min="9492" max="9728" width="9.1796875" style="7"/>
    <col min="9729" max="9729" width="34.54296875" style="7" customWidth="1"/>
    <col min="9730" max="9730" width="5.54296875" style="7" customWidth="1"/>
    <col min="9731" max="9731" width="7.453125" style="7" customWidth="1"/>
    <col min="9732" max="9732" width="2.54296875" style="7" customWidth="1"/>
    <col min="9733" max="9733" width="4.54296875" style="7" customWidth="1"/>
    <col min="9734" max="9734" width="7.453125" style="7" customWidth="1"/>
    <col min="9735" max="9735" width="2.54296875" style="7" customWidth="1"/>
    <col min="9736" max="9736" width="4.54296875" style="7" customWidth="1"/>
    <col min="9737" max="9737" width="7.1796875" style="7" customWidth="1"/>
    <col min="9738" max="9738" width="2.54296875" style="7" customWidth="1"/>
    <col min="9739" max="9739" width="4.54296875" style="7" customWidth="1"/>
    <col min="9740" max="9740" width="6.453125" style="7" customWidth="1"/>
    <col min="9741" max="9741" width="2.54296875" style="7" customWidth="1"/>
    <col min="9742" max="9742" width="4.54296875" style="7" customWidth="1"/>
    <col min="9743" max="9743" width="7.453125" style="7" customWidth="1"/>
    <col min="9744" max="9744" width="2.54296875" style="7" customWidth="1"/>
    <col min="9745" max="9745" width="4.54296875" style="7" customWidth="1"/>
    <col min="9746" max="9746" width="6.54296875" style="7" customWidth="1"/>
    <col min="9747" max="9747" width="2.54296875" style="7" customWidth="1"/>
    <col min="9748" max="9984" width="9.1796875" style="7"/>
    <col min="9985" max="9985" width="34.54296875" style="7" customWidth="1"/>
    <col min="9986" max="9986" width="5.54296875" style="7" customWidth="1"/>
    <col min="9987" max="9987" width="7.453125" style="7" customWidth="1"/>
    <col min="9988" max="9988" width="2.54296875" style="7" customWidth="1"/>
    <col min="9989" max="9989" width="4.54296875" style="7" customWidth="1"/>
    <col min="9990" max="9990" width="7.453125" style="7" customWidth="1"/>
    <col min="9991" max="9991" width="2.54296875" style="7" customWidth="1"/>
    <col min="9992" max="9992" width="4.54296875" style="7" customWidth="1"/>
    <col min="9993" max="9993" width="7.1796875" style="7" customWidth="1"/>
    <col min="9994" max="9994" width="2.54296875" style="7" customWidth="1"/>
    <col min="9995" max="9995" width="4.54296875" style="7" customWidth="1"/>
    <col min="9996" max="9996" width="6.453125" style="7" customWidth="1"/>
    <col min="9997" max="9997" width="2.54296875" style="7" customWidth="1"/>
    <col min="9998" max="9998" width="4.54296875" style="7" customWidth="1"/>
    <col min="9999" max="9999" width="7.453125" style="7" customWidth="1"/>
    <col min="10000" max="10000" width="2.54296875" style="7" customWidth="1"/>
    <col min="10001" max="10001" width="4.54296875" style="7" customWidth="1"/>
    <col min="10002" max="10002" width="6.54296875" style="7" customWidth="1"/>
    <col min="10003" max="10003" width="2.54296875" style="7" customWidth="1"/>
    <col min="10004" max="10240" width="9.1796875" style="7"/>
    <col min="10241" max="10241" width="34.54296875" style="7" customWidth="1"/>
    <col min="10242" max="10242" width="5.54296875" style="7" customWidth="1"/>
    <col min="10243" max="10243" width="7.453125" style="7" customWidth="1"/>
    <col min="10244" max="10244" width="2.54296875" style="7" customWidth="1"/>
    <col min="10245" max="10245" width="4.54296875" style="7" customWidth="1"/>
    <col min="10246" max="10246" width="7.453125" style="7" customWidth="1"/>
    <col min="10247" max="10247" width="2.54296875" style="7" customWidth="1"/>
    <col min="10248" max="10248" width="4.54296875" style="7" customWidth="1"/>
    <col min="10249" max="10249" width="7.1796875" style="7" customWidth="1"/>
    <col min="10250" max="10250" width="2.54296875" style="7" customWidth="1"/>
    <col min="10251" max="10251" width="4.54296875" style="7" customWidth="1"/>
    <col min="10252" max="10252" width="6.453125" style="7" customWidth="1"/>
    <col min="10253" max="10253" width="2.54296875" style="7" customWidth="1"/>
    <col min="10254" max="10254" width="4.54296875" style="7" customWidth="1"/>
    <col min="10255" max="10255" width="7.453125" style="7" customWidth="1"/>
    <col min="10256" max="10256" width="2.54296875" style="7" customWidth="1"/>
    <col min="10257" max="10257" width="4.54296875" style="7" customWidth="1"/>
    <col min="10258" max="10258" width="6.54296875" style="7" customWidth="1"/>
    <col min="10259" max="10259" width="2.54296875" style="7" customWidth="1"/>
    <col min="10260" max="10496" width="9.1796875" style="7"/>
    <col min="10497" max="10497" width="34.54296875" style="7" customWidth="1"/>
    <col min="10498" max="10498" width="5.54296875" style="7" customWidth="1"/>
    <col min="10499" max="10499" width="7.453125" style="7" customWidth="1"/>
    <col min="10500" max="10500" width="2.54296875" style="7" customWidth="1"/>
    <col min="10501" max="10501" width="4.54296875" style="7" customWidth="1"/>
    <col min="10502" max="10502" width="7.453125" style="7" customWidth="1"/>
    <col min="10503" max="10503" width="2.54296875" style="7" customWidth="1"/>
    <col min="10504" max="10504" width="4.54296875" style="7" customWidth="1"/>
    <col min="10505" max="10505" width="7.1796875" style="7" customWidth="1"/>
    <col min="10506" max="10506" width="2.54296875" style="7" customWidth="1"/>
    <col min="10507" max="10507" width="4.54296875" style="7" customWidth="1"/>
    <col min="10508" max="10508" width="6.453125" style="7" customWidth="1"/>
    <col min="10509" max="10509" width="2.54296875" style="7" customWidth="1"/>
    <col min="10510" max="10510" width="4.54296875" style="7" customWidth="1"/>
    <col min="10511" max="10511" width="7.453125" style="7" customWidth="1"/>
    <col min="10512" max="10512" width="2.54296875" style="7" customWidth="1"/>
    <col min="10513" max="10513" width="4.54296875" style="7" customWidth="1"/>
    <col min="10514" max="10514" width="6.54296875" style="7" customWidth="1"/>
    <col min="10515" max="10515" width="2.54296875" style="7" customWidth="1"/>
    <col min="10516" max="10752" width="9.1796875" style="7"/>
    <col min="10753" max="10753" width="34.54296875" style="7" customWidth="1"/>
    <col min="10754" max="10754" width="5.54296875" style="7" customWidth="1"/>
    <col min="10755" max="10755" width="7.453125" style="7" customWidth="1"/>
    <col min="10756" max="10756" width="2.54296875" style="7" customWidth="1"/>
    <col min="10757" max="10757" width="4.54296875" style="7" customWidth="1"/>
    <col min="10758" max="10758" width="7.453125" style="7" customWidth="1"/>
    <col min="10759" max="10759" width="2.54296875" style="7" customWidth="1"/>
    <col min="10760" max="10760" width="4.54296875" style="7" customWidth="1"/>
    <col min="10761" max="10761" width="7.1796875" style="7" customWidth="1"/>
    <col min="10762" max="10762" width="2.54296875" style="7" customWidth="1"/>
    <col min="10763" max="10763" width="4.54296875" style="7" customWidth="1"/>
    <col min="10764" max="10764" width="6.453125" style="7" customWidth="1"/>
    <col min="10765" max="10765" width="2.54296875" style="7" customWidth="1"/>
    <col min="10766" max="10766" width="4.54296875" style="7" customWidth="1"/>
    <col min="10767" max="10767" width="7.453125" style="7" customWidth="1"/>
    <col min="10768" max="10768" width="2.54296875" style="7" customWidth="1"/>
    <col min="10769" max="10769" width="4.54296875" style="7" customWidth="1"/>
    <col min="10770" max="10770" width="6.54296875" style="7" customWidth="1"/>
    <col min="10771" max="10771" width="2.54296875" style="7" customWidth="1"/>
    <col min="10772" max="11008" width="9.1796875" style="7"/>
    <col min="11009" max="11009" width="34.54296875" style="7" customWidth="1"/>
    <col min="11010" max="11010" width="5.54296875" style="7" customWidth="1"/>
    <col min="11011" max="11011" width="7.453125" style="7" customWidth="1"/>
    <col min="11012" max="11012" width="2.54296875" style="7" customWidth="1"/>
    <col min="11013" max="11013" width="4.54296875" style="7" customWidth="1"/>
    <col min="11014" max="11014" width="7.453125" style="7" customWidth="1"/>
    <col min="11015" max="11015" width="2.54296875" style="7" customWidth="1"/>
    <col min="11016" max="11016" width="4.54296875" style="7" customWidth="1"/>
    <col min="11017" max="11017" width="7.1796875" style="7" customWidth="1"/>
    <col min="11018" max="11018" width="2.54296875" style="7" customWidth="1"/>
    <col min="11019" max="11019" width="4.54296875" style="7" customWidth="1"/>
    <col min="11020" max="11020" width="6.453125" style="7" customWidth="1"/>
    <col min="11021" max="11021" width="2.54296875" style="7" customWidth="1"/>
    <col min="11022" max="11022" width="4.54296875" style="7" customWidth="1"/>
    <col min="11023" max="11023" width="7.453125" style="7" customWidth="1"/>
    <col min="11024" max="11024" width="2.54296875" style="7" customWidth="1"/>
    <col min="11025" max="11025" width="4.54296875" style="7" customWidth="1"/>
    <col min="11026" max="11026" width="6.54296875" style="7" customWidth="1"/>
    <col min="11027" max="11027" width="2.54296875" style="7" customWidth="1"/>
    <col min="11028" max="11264" width="9.1796875" style="7"/>
    <col min="11265" max="11265" width="34.54296875" style="7" customWidth="1"/>
    <col min="11266" max="11266" width="5.54296875" style="7" customWidth="1"/>
    <col min="11267" max="11267" width="7.453125" style="7" customWidth="1"/>
    <col min="11268" max="11268" width="2.54296875" style="7" customWidth="1"/>
    <col min="11269" max="11269" width="4.54296875" style="7" customWidth="1"/>
    <col min="11270" max="11270" width="7.453125" style="7" customWidth="1"/>
    <col min="11271" max="11271" width="2.54296875" style="7" customWidth="1"/>
    <col min="11272" max="11272" width="4.54296875" style="7" customWidth="1"/>
    <col min="11273" max="11273" width="7.1796875" style="7" customWidth="1"/>
    <col min="11274" max="11274" width="2.54296875" style="7" customWidth="1"/>
    <col min="11275" max="11275" width="4.54296875" style="7" customWidth="1"/>
    <col min="11276" max="11276" width="6.453125" style="7" customWidth="1"/>
    <col min="11277" max="11277" width="2.54296875" style="7" customWidth="1"/>
    <col min="11278" max="11278" width="4.54296875" style="7" customWidth="1"/>
    <col min="11279" max="11279" width="7.453125" style="7" customWidth="1"/>
    <col min="11280" max="11280" width="2.54296875" style="7" customWidth="1"/>
    <col min="11281" max="11281" width="4.54296875" style="7" customWidth="1"/>
    <col min="11282" max="11282" width="6.54296875" style="7" customWidth="1"/>
    <col min="11283" max="11283" width="2.54296875" style="7" customWidth="1"/>
    <col min="11284" max="11520" width="9.1796875" style="7"/>
    <col min="11521" max="11521" width="34.54296875" style="7" customWidth="1"/>
    <col min="11522" max="11522" width="5.54296875" style="7" customWidth="1"/>
    <col min="11523" max="11523" width="7.453125" style="7" customWidth="1"/>
    <col min="11524" max="11524" width="2.54296875" style="7" customWidth="1"/>
    <col min="11525" max="11525" width="4.54296875" style="7" customWidth="1"/>
    <col min="11526" max="11526" width="7.453125" style="7" customWidth="1"/>
    <col min="11527" max="11527" width="2.54296875" style="7" customWidth="1"/>
    <col min="11528" max="11528" width="4.54296875" style="7" customWidth="1"/>
    <col min="11529" max="11529" width="7.1796875" style="7" customWidth="1"/>
    <col min="11530" max="11530" width="2.54296875" style="7" customWidth="1"/>
    <col min="11531" max="11531" width="4.54296875" style="7" customWidth="1"/>
    <col min="11532" max="11532" width="6.453125" style="7" customWidth="1"/>
    <col min="11533" max="11533" width="2.54296875" style="7" customWidth="1"/>
    <col min="11534" max="11534" width="4.54296875" style="7" customWidth="1"/>
    <col min="11535" max="11535" width="7.453125" style="7" customWidth="1"/>
    <col min="11536" max="11536" width="2.54296875" style="7" customWidth="1"/>
    <col min="11537" max="11537" width="4.54296875" style="7" customWidth="1"/>
    <col min="11538" max="11538" width="6.54296875" style="7" customWidth="1"/>
    <col min="11539" max="11539" width="2.54296875" style="7" customWidth="1"/>
    <col min="11540" max="11776" width="9.1796875" style="7"/>
    <col min="11777" max="11777" width="34.54296875" style="7" customWidth="1"/>
    <col min="11778" max="11778" width="5.54296875" style="7" customWidth="1"/>
    <col min="11779" max="11779" width="7.453125" style="7" customWidth="1"/>
    <col min="11780" max="11780" width="2.54296875" style="7" customWidth="1"/>
    <col min="11781" max="11781" width="4.54296875" style="7" customWidth="1"/>
    <col min="11782" max="11782" width="7.453125" style="7" customWidth="1"/>
    <col min="11783" max="11783" width="2.54296875" style="7" customWidth="1"/>
    <col min="11784" max="11784" width="4.54296875" style="7" customWidth="1"/>
    <col min="11785" max="11785" width="7.1796875" style="7" customWidth="1"/>
    <col min="11786" max="11786" width="2.54296875" style="7" customWidth="1"/>
    <col min="11787" max="11787" width="4.54296875" style="7" customWidth="1"/>
    <col min="11788" max="11788" width="6.453125" style="7" customWidth="1"/>
    <col min="11789" max="11789" width="2.54296875" style="7" customWidth="1"/>
    <col min="11790" max="11790" width="4.54296875" style="7" customWidth="1"/>
    <col min="11791" max="11791" width="7.453125" style="7" customWidth="1"/>
    <col min="11792" max="11792" width="2.54296875" style="7" customWidth="1"/>
    <col min="11793" max="11793" width="4.54296875" style="7" customWidth="1"/>
    <col min="11794" max="11794" width="6.54296875" style="7" customWidth="1"/>
    <col min="11795" max="11795" width="2.54296875" style="7" customWidth="1"/>
    <col min="11796" max="12032" width="9.1796875" style="7"/>
    <col min="12033" max="12033" width="34.54296875" style="7" customWidth="1"/>
    <col min="12034" max="12034" width="5.54296875" style="7" customWidth="1"/>
    <col min="12035" max="12035" width="7.453125" style="7" customWidth="1"/>
    <col min="12036" max="12036" width="2.54296875" style="7" customWidth="1"/>
    <col min="12037" max="12037" width="4.54296875" style="7" customWidth="1"/>
    <col min="12038" max="12038" width="7.453125" style="7" customWidth="1"/>
    <col min="12039" max="12039" width="2.54296875" style="7" customWidth="1"/>
    <col min="12040" max="12040" width="4.54296875" style="7" customWidth="1"/>
    <col min="12041" max="12041" width="7.1796875" style="7" customWidth="1"/>
    <col min="12042" max="12042" width="2.54296875" style="7" customWidth="1"/>
    <col min="12043" max="12043" width="4.54296875" style="7" customWidth="1"/>
    <col min="12044" max="12044" width="6.453125" style="7" customWidth="1"/>
    <col min="12045" max="12045" width="2.54296875" style="7" customWidth="1"/>
    <col min="12046" max="12046" width="4.54296875" style="7" customWidth="1"/>
    <col min="12047" max="12047" width="7.453125" style="7" customWidth="1"/>
    <col min="12048" max="12048" width="2.54296875" style="7" customWidth="1"/>
    <col min="12049" max="12049" width="4.54296875" style="7" customWidth="1"/>
    <col min="12050" max="12050" width="6.54296875" style="7" customWidth="1"/>
    <col min="12051" max="12051" width="2.54296875" style="7" customWidth="1"/>
    <col min="12052" max="12288" width="9.1796875" style="7"/>
    <col min="12289" max="12289" width="34.54296875" style="7" customWidth="1"/>
    <col min="12290" max="12290" width="5.54296875" style="7" customWidth="1"/>
    <col min="12291" max="12291" width="7.453125" style="7" customWidth="1"/>
    <col min="12292" max="12292" width="2.54296875" style="7" customWidth="1"/>
    <col min="12293" max="12293" width="4.54296875" style="7" customWidth="1"/>
    <col min="12294" max="12294" width="7.453125" style="7" customWidth="1"/>
    <col min="12295" max="12295" width="2.54296875" style="7" customWidth="1"/>
    <col min="12296" max="12296" width="4.54296875" style="7" customWidth="1"/>
    <col min="12297" max="12297" width="7.1796875" style="7" customWidth="1"/>
    <col min="12298" max="12298" width="2.54296875" style="7" customWidth="1"/>
    <col min="12299" max="12299" width="4.54296875" style="7" customWidth="1"/>
    <col min="12300" max="12300" width="6.453125" style="7" customWidth="1"/>
    <col min="12301" max="12301" width="2.54296875" style="7" customWidth="1"/>
    <col min="12302" max="12302" width="4.54296875" style="7" customWidth="1"/>
    <col min="12303" max="12303" width="7.453125" style="7" customWidth="1"/>
    <col min="12304" max="12304" width="2.54296875" style="7" customWidth="1"/>
    <col min="12305" max="12305" width="4.54296875" style="7" customWidth="1"/>
    <col min="12306" max="12306" width="6.54296875" style="7" customWidth="1"/>
    <col min="12307" max="12307" width="2.54296875" style="7" customWidth="1"/>
    <col min="12308" max="12544" width="9.1796875" style="7"/>
    <col min="12545" max="12545" width="34.54296875" style="7" customWidth="1"/>
    <col min="12546" max="12546" width="5.54296875" style="7" customWidth="1"/>
    <col min="12547" max="12547" width="7.453125" style="7" customWidth="1"/>
    <col min="12548" max="12548" width="2.54296875" style="7" customWidth="1"/>
    <col min="12549" max="12549" width="4.54296875" style="7" customWidth="1"/>
    <col min="12550" max="12550" width="7.453125" style="7" customWidth="1"/>
    <col min="12551" max="12551" width="2.54296875" style="7" customWidth="1"/>
    <col min="12552" max="12552" width="4.54296875" style="7" customWidth="1"/>
    <col min="12553" max="12553" width="7.1796875" style="7" customWidth="1"/>
    <col min="12554" max="12554" width="2.54296875" style="7" customWidth="1"/>
    <col min="12555" max="12555" width="4.54296875" style="7" customWidth="1"/>
    <col min="12556" max="12556" width="6.453125" style="7" customWidth="1"/>
    <col min="12557" max="12557" width="2.54296875" style="7" customWidth="1"/>
    <col min="12558" max="12558" width="4.54296875" style="7" customWidth="1"/>
    <col min="12559" max="12559" width="7.453125" style="7" customWidth="1"/>
    <col min="12560" max="12560" width="2.54296875" style="7" customWidth="1"/>
    <col min="12561" max="12561" width="4.54296875" style="7" customWidth="1"/>
    <col min="12562" max="12562" width="6.54296875" style="7" customWidth="1"/>
    <col min="12563" max="12563" width="2.54296875" style="7" customWidth="1"/>
    <col min="12564" max="12800" width="9.1796875" style="7"/>
    <col min="12801" max="12801" width="34.54296875" style="7" customWidth="1"/>
    <col min="12802" max="12802" width="5.54296875" style="7" customWidth="1"/>
    <col min="12803" max="12803" width="7.453125" style="7" customWidth="1"/>
    <col min="12804" max="12804" width="2.54296875" style="7" customWidth="1"/>
    <col min="12805" max="12805" width="4.54296875" style="7" customWidth="1"/>
    <col min="12806" max="12806" width="7.453125" style="7" customWidth="1"/>
    <col min="12807" max="12807" width="2.54296875" style="7" customWidth="1"/>
    <col min="12808" max="12808" width="4.54296875" style="7" customWidth="1"/>
    <col min="12809" max="12809" width="7.1796875" style="7" customWidth="1"/>
    <col min="12810" max="12810" width="2.54296875" style="7" customWidth="1"/>
    <col min="12811" max="12811" width="4.54296875" style="7" customWidth="1"/>
    <col min="12812" max="12812" width="6.453125" style="7" customWidth="1"/>
    <col min="12813" max="12813" width="2.54296875" style="7" customWidth="1"/>
    <col min="12814" max="12814" width="4.54296875" style="7" customWidth="1"/>
    <col min="12815" max="12815" width="7.453125" style="7" customWidth="1"/>
    <col min="12816" max="12816" width="2.54296875" style="7" customWidth="1"/>
    <col min="12817" max="12817" width="4.54296875" style="7" customWidth="1"/>
    <col min="12818" max="12818" width="6.54296875" style="7" customWidth="1"/>
    <col min="12819" max="12819" width="2.54296875" style="7" customWidth="1"/>
    <col min="12820" max="13056" width="9.1796875" style="7"/>
    <col min="13057" max="13057" width="34.54296875" style="7" customWidth="1"/>
    <col min="13058" max="13058" width="5.54296875" style="7" customWidth="1"/>
    <col min="13059" max="13059" width="7.453125" style="7" customWidth="1"/>
    <col min="13060" max="13060" width="2.54296875" style="7" customWidth="1"/>
    <col min="13061" max="13061" width="4.54296875" style="7" customWidth="1"/>
    <col min="13062" max="13062" width="7.453125" style="7" customWidth="1"/>
    <col min="13063" max="13063" width="2.54296875" style="7" customWidth="1"/>
    <col min="13064" max="13064" width="4.54296875" style="7" customWidth="1"/>
    <col min="13065" max="13065" width="7.1796875" style="7" customWidth="1"/>
    <col min="13066" max="13066" width="2.54296875" style="7" customWidth="1"/>
    <col min="13067" max="13067" width="4.54296875" style="7" customWidth="1"/>
    <col min="13068" max="13068" width="6.453125" style="7" customWidth="1"/>
    <col min="13069" max="13069" width="2.54296875" style="7" customWidth="1"/>
    <col min="13070" max="13070" width="4.54296875" style="7" customWidth="1"/>
    <col min="13071" max="13071" width="7.453125" style="7" customWidth="1"/>
    <col min="13072" max="13072" width="2.54296875" style="7" customWidth="1"/>
    <col min="13073" max="13073" width="4.54296875" style="7" customWidth="1"/>
    <col min="13074" max="13074" width="6.54296875" style="7" customWidth="1"/>
    <col min="13075" max="13075" width="2.54296875" style="7" customWidth="1"/>
    <col min="13076" max="13312" width="9.1796875" style="7"/>
    <col min="13313" max="13313" width="34.54296875" style="7" customWidth="1"/>
    <col min="13314" max="13314" width="5.54296875" style="7" customWidth="1"/>
    <col min="13315" max="13315" width="7.453125" style="7" customWidth="1"/>
    <col min="13316" max="13316" width="2.54296875" style="7" customWidth="1"/>
    <col min="13317" max="13317" width="4.54296875" style="7" customWidth="1"/>
    <col min="13318" max="13318" width="7.453125" style="7" customWidth="1"/>
    <col min="13319" max="13319" width="2.54296875" style="7" customWidth="1"/>
    <col min="13320" max="13320" width="4.54296875" style="7" customWidth="1"/>
    <col min="13321" max="13321" width="7.1796875" style="7" customWidth="1"/>
    <col min="13322" max="13322" width="2.54296875" style="7" customWidth="1"/>
    <col min="13323" max="13323" width="4.54296875" style="7" customWidth="1"/>
    <col min="13324" max="13324" width="6.453125" style="7" customWidth="1"/>
    <col min="13325" max="13325" width="2.54296875" style="7" customWidth="1"/>
    <col min="13326" max="13326" width="4.54296875" style="7" customWidth="1"/>
    <col min="13327" max="13327" width="7.453125" style="7" customWidth="1"/>
    <col min="13328" max="13328" width="2.54296875" style="7" customWidth="1"/>
    <col min="13329" max="13329" width="4.54296875" style="7" customWidth="1"/>
    <col min="13330" max="13330" width="6.54296875" style="7" customWidth="1"/>
    <col min="13331" max="13331" width="2.54296875" style="7" customWidth="1"/>
    <col min="13332" max="13568" width="9.1796875" style="7"/>
    <col min="13569" max="13569" width="34.54296875" style="7" customWidth="1"/>
    <col min="13570" max="13570" width="5.54296875" style="7" customWidth="1"/>
    <col min="13571" max="13571" width="7.453125" style="7" customWidth="1"/>
    <col min="13572" max="13572" width="2.54296875" style="7" customWidth="1"/>
    <col min="13573" max="13573" width="4.54296875" style="7" customWidth="1"/>
    <col min="13574" max="13574" width="7.453125" style="7" customWidth="1"/>
    <col min="13575" max="13575" width="2.54296875" style="7" customWidth="1"/>
    <col min="13576" max="13576" width="4.54296875" style="7" customWidth="1"/>
    <col min="13577" max="13577" width="7.1796875" style="7" customWidth="1"/>
    <col min="13578" max="13578" width="2.54296875" style="7" customWidth="1"/>
    <col min="13579" max="13579" width="4.54296875" style="7" customWidth="1"/>
    <col min="13580" max="13580" width="6.453125" style="7" customWidth="1"/>
    <col min="13581" max="13581" width="2.54296875" style="7" customWidth="1"/>
    <col min="13582" max="13582" width="4.54296875" style="7" customWidth="1"/>
    <col min="13583" max="13583" width="7.453125" style="7" customWidth="1"/>
    <col min="13584" max="13584" width="2.54296875" style="7" customWidth="1"/>
    <col min="13585" max="13585" width="4.54296875" style="7" customWidth="1"/>
    <col min="13586" max="13586" width="6.54296875" style="7" customWidth="1"/>
    <col min="13587" max="13587" width="2.54296875" style="7" customWidth="1"/>
    <col min="13588" max="13824" width="9.1796875" style="7"/>
    <col min="13825" max="13825" width="34.54296875" style="7" customWidth="1"/>
    <col min="13826" max="13826" width="5.54296875" style="7" customWidth="1"/>
    <col min="13827" max="13827" width="7.453125" style="7" customWidth="1"/>
    <col min="13828" max="13828" width="2.54296875" style="7" customWidth="1"/>
    <col min="13829" max="13829" width="4.54296875" style="7" customWidth="1"/>
    <col min="13830" max="13830" width="7.453125" style="7" customWidth="1"/>
    <col min="13831" max="13831" width="2.54296875" style="7" customWidth="1"/>
    <col min="13832" max="13832" width="4.54296875" style="7" customWidth="1"/>
    <col min="13833" max="13833" width="7.1796875" style="7" customWidth="1"/>
    <col min="13834" max="13834" width="2.54296875" style="7" customWidth="1"/>
    <col min="13835" max="13835" width="4.54296875" style="7" customWidth="1"/>
    <col min="13836" max="13836" width="6.453125" style="7" customWidth="1"/>
    <col min="13837" max="13837" width="2.54296875" style="7" customWidth="1"/>
    <col min="13838" max="13838" width="4.54296875" style="7" customWidth="1"/>
    <col min="13839" max="13839" width="7.453125" style="7" customWidth="1"/>
    <col min="13840" max="13840" width="2.54296875" style="7" customWidth="1"/>
    <col min="13841" max="13841" width="4.54296875" style="7" customWidth="1"/>
    <col min="13842" max="13842" width="6.54296875" style="7" customWidth="1"/>
    <col min="13843" max="13843" width="2.54296875" style="7" customWidth="1"/>
    <col min="13844" max="14080" width="9.1796875" style="7"/>
    <col min="14081" max="14081" width="34.54296875" style="7" customWidth="1"/>
    <col min="14082" max="14082" width="5.54296875" style="7" customWidth="1"/>
    <col min="14083" max="14083" width="7.453125" style="7" customWidth="1"/>
    <col min="14084" max="14084" width="2.54296875" style="7" customWidth="1"/>
    <col min="14085" max="14085" width="4.54296875" style="7" customWidth="1"/>
    <col min="14086" max="14086" width="7.453125" style="7" customWidth="1"/>
    <col min="14087" max="14087" width="2.54296875" style="7" customWidth="1"/>
    <col min="14088" max="14088" width="4.54296875" style="7" customWidth="1"/>
    <col min="14089" max="14089" width="7.1796875" style="7" customWidth="1"/>
    <col min="14090" max="14090" width="2.54296875" style="7" customWidth="1"/>
    <col min="14091" max="14091" width="4.54296875" style="7" customWidth="1"/>
    <col min="14092" max="14092" width="6.453125" style="7" customWidth="1"/>
    <col min="14093" max="14093" width="2.54296875" style="7" customWidth="1"/>
    <col min="14094" max="14094" width="4.54296875" style="7" customWidth="1"/>
    <col min="14095" max="14095" width="7.453125" style="7" customWidth="1"/>
    <col min="14096" max="14096" width="2.54296875" style="7" customWidth="1"/>
    <col min="14097" max="14097" width="4.54296875" style="7" customWidth="1"/>
    <col min="14098" max="14098" width="6.54296875" style="7" customWidth="1"/>
    <col min="14099" max="14099" width="2.54296875" style="7" customWidth="1"/>
    <col min="14100" max="14336" width="9.1796875" style="7"/>
    <col min="14337" max="14337" width="34.54296875" style="7" customWidth="1"/>
    <col min="14338" max="14338" width="5.54296875" style="7" customWidth="1"/>
    <col min="14339" max="14339" width="7.453125" style="7" customWidth="1"/>
    <col min="14340" max="14340" width="2.54296875" style="7" customWidth="1"/>
    <col min="14341" max="14341" width="4.54296875" style="7" customWidth="1"/>
    <col min="14342" max="14342" width="7.453125" style="7" customWidth="1"/>
    <col min="14343" max="14343" width="2.54296875" style="7" customWidth="1"/>
    <col min="14344" max="14344" width="4.54296875" style="7" customWidth="1"/>
    <col min="14345" max="14345" width="7.1796875" style="7" customWidth="1"/>
    <col min="14346" max="14346" width="2.54296875" style="7" customWidth="1"/>
    <col min="14347" max="14347" width="4.54296875" style="7" customWidth="1"/>
    <col min="14348" max="14348" width="6.453125" style="7" customWidth="1"/>
    <col min="14349" max="14349" width="2.54296875" style="7" customWidth="1"/>
    <col min="14350" max="14350" width="4.54296875" style="7" customWidth="1"/>
    <col min="14351" max="14351" width="7.453125" style="7" customWidth="1"/>
    <col min="14352" max="14352" width="2.54296875" style="7" customWidth="1"/>
    <col min="14353" max="14353" width="4.54296875" style="7" customWidth="1"/>
    <col min="14354" max="14354" width="6.54296875" style="7" customWidth="1"/>
    <col min="14355" max="14355" width="2.54296875" style="7" customWidth="1"/>
    <col min="14356" max="14592" width="9.1796875" style="7"/>
    <col min="14593" max="14593" width="34.54296875" style="7" customWidth="1"/>
    <col min="14594" max="14594" width="5.54296875" style="7" customWidth="1"/>
    <col min="14595" max="14595" width="7.453125" style="7" customWidth="1"/>
    <col min="14596" max="14596" width="2.54296875" style="7" customWidth="1"/>
    <col min="14597" max="14597" width="4.54296875" style="7" customWidth="1"/>
    <col min="14598" max="14598" width="7.453125" style="7" customWidth="1"/>
    <col min="14599" max="14599" width="2.54296875" style="7" customWidth="1"/>
    <col min="14600" max="14600" width="4.54296875" style="7" customWidth="1"/>
    <col min="14601" max="14601" width="7.1796875" style="7" customWidth="1"/>
    <col min="14602" max="14602" width="2.54296875" style="7" customWidth="1"/>
    <col min="14603" max="14603" width="4.54296875" style="7" customWidth="1"/>
    <col min="14604" max="14604" width="6.453125" style="7" customWidth="1"/>
    <col min="14605" max="14605" width="2.54296875" style="7" customWidth="1"/>
    <col min="14606" max="14606" width="4.54296875" style="7" customWidth="1"/>
    <col min="14607" max="14607" width="7.453125" style="7" customWidth="1"/>
    <col min="14608" max="14608" width="2.54296875" style="7" customWidth="1"/>
    <col min="14609" max="14609" width="4.54296875" style="7" customWidth="1"/>
    <col min="14610" max="14610" width="6.54296875" style="7" customWidth="1"/>
    <col min="14611" max="14611" width="2.54296875" style="7" customWidth="1"/>
    <col min="14612" max="14848" width="9.1796875" style="7"/>
    <col min="14849" max="14849" width="34.54296875" style="7" customWidth="1"/>
    <col min="14850" max="14850" width="5.54296875" style="7" customWidth="1"/>
    <col min="14851" max="14851" width="7.453125" style="7" customWidth="1"/>
    <col min="14852" max="14852" width="2.54296875" style="7" customWidth="1"/>
    <col min="14853" max="14853" width="4.54296875" style="7" customWidth="1"/>
    <col min="14854" max="14854" width="7.453125" style="7" customWidth="1"/>
    <col min="14855" max="14855" width="2.54296875" style="7" customWidth="1"/>
    <col min="14856" max="14856" width="4.54296875" style="7" customWidth="1"/>
    <col min="14857" max="14857" width="7.1796875" style="7" customWidth="1"/>
    <col min="14858" max="14858" width="2.54296875" style="7" customWidth="1"/>
    <col min="14859" max="14859" width="4.54296875" style="7" customWidth="1"/>
    <col min="14860" max="14860" width="6.453125" style="7" customWidth="1"/>
    <col min="14861" max="14861" width="2.54296875" style="7" customWidth="1"/>
    <col min="14862" max="14862" width="4.54296875" style="7" customWidth="1"/>
    <col min="14863" max="14863" width="7.453125" style="7" customWidth="1"/>
    <col min="14864" max="14864" width="2.54296875" style="7" customWidth="1"/>
    <col min="14865" max="14865" width="4.54296875" style="7" customWidth="1"/>
    <col min="14866" max="14866" width="6.54296875" style="7" customWidth="1"/>
    <col min="14867" max="14867" width="2.54296875" style="7" customWidth="1"/>
    <col min="14868" max="15104" width="9.1796875" style="7"/>
    <col min="15105" max="15105" width="34.54296875" style="7" customWidth="1"/>
    <col min="15106" max="15106" width="5.54296875" style="7" customWidth="1"/>
    <col min="15107" max="15107" width="7.453125" style="7" customWidth="1"/>
    <col min="15108" max="15108" width="2.54296875" style="7" customWidth="1"/>
    <col min="15109" max="15109" width="4.54296875" style="7" customWidth="1"/>
    <col min="15110" max="15110" width="7.453125" style="7" customWidth="1"/>
    <col min="15111" max="15111" width="2.54296875" style="7" customWidth="1"/>
    <col min="15112" max="15112" width="4.54296875" style="7" customWidth="1"/>
    <col min="15113" max="15113" width="7.1796875" style="7" customWidth="1"/>
    <col min="15114" max="15114" width="2.54296875" style="7" customWidth="1"/>
    <col min="15115" max="15115" width="4.54296875" style="7" customWidth="1"/>
    <col min="15116" max="15116" width="6.453125" style="7" customWidth="1"/>
    <col min="15117" max="15117" width="2.54296875" style="7" customWidth="1"/>
    <col min="15118" max="15118" width="4.54296875" style="7" customWidth="1"/>
    <col min="15119" max="15119" width="7.453125" style="7" customWidth="1"/>
    <col min="15120" max="15120" width="2.54296875" style="7" customWidth="1"/>
    <col min="15121" max="15121" width="4.54296875" style="7" customWidth="1"/>
    <col min="15122" max="15122" width="6.54296875" style="7" customWidth="1"/>
    <col min="15123" max="15123" width="2.54296875" style="7" customWidth="1"/>
    <col min="15124" max="15360" width="9.1796875" style="7"/>
    <col min="15361" max="15361" width="34.54296875" style="7" customWidth="1"/>
    <col min="15362" max="15362" width="5.54296875" style="7" customWidth="1"/>
    <col min="15363" max="15363" width="7.453125" style="7" customWidth="1"/>
    <col min="15364" max="15364" width="2.54296875" style="7" customWidth="1"/>
    <col min="15365" max="15365" width="4.54296875" style="7" customWidth="1"/>
    <col min="15366" max="15366" width="7.453125" style="7" customWidth="1"/>
    <col min="15367" max="15367" width="2.54296875" style="7" customWidth="1"/>
    <col min="15368" max="15368" width="4.54296875" style="7" customWidth="1"/>
    <col min="15369" max="15369" width="7.1796875" style="7" customWidth="1"/>
    <col min="15370" max="15370" width="2.54296875" style="7" customWidth="1"/>
    <col min="15371" max="15371" width="4.54296875" style="7" customWidth="1"/>
    <col min="15372" max="15372" width="6.453125" style="7" customWidth="1"/>
    <col min="15373" max="15373" width="2.54296875" style="7" customWidth="1"/>
    <col min="15374" max="15374" width="4.54296875" style="7" customWidth="1"/>
    <col min="15375" max="15375" width="7.453125" style="7" customWidth="1"/>
    <col min="15376" max="15376" width="2.54296875" style="7" customWidth="1"/>
    <col min="15377" max="15377" width="4.54296875" style="7" customWidth="1"/>
    <col min="15378" max="15378" width="6.54296875" style="7" customWidth="1"/>
    <col min="15379" max="15379" width="2.54296875" style="7" customWidth="1"/>
    <col min="15380" max="15616" width="9.1796875" style="7"/>
    <col min="15617" max="15617" width="34.54296875" style="7" customWidth="1"/>
    <col min="15618" max="15618" width="5.54296875" style="7" customWidth="1"/>
    <col min="15619" max="15619" width="7.453125" style="7" customWidth="1"/>
    <col min="15620" max="15620" width="2.54296875" style="7" customWidth="1"/>
    <col min="15621" max="15621" width="4.54296875" style="7" customWidth="1"/>
    <col min="15622" max="15622" width="7.453125" style="7" customWidth="1"/>
    <col min="15623" max="15623" width="2.54296875" style="7" customWidth="1"/>
    <col min="15624" max="15624" width="4.54296875" style="7" customWidth="1"/>
    <col min="15625" max="15625" width="7.1796875" style="7" customWidth="1"/>
    <col min="15626" max="15626" width="2.54296875" style="7" customWidth="1"/>
    <col min="15627" max="15627" width="4.54296875" style="7" customWidth="1"/>
    <col min="15628" max="15628" width="6.453125" style="7" customWidth="1"/>
    <col min="15629" max="15629" width="2.54296875" style="7" customWidth="1"/>
    <col min="15630" max="15630" width="4.54296875" style="7" customWidth="1"/>
    <col min="15631" max="15631" width="7.453125" style="7" customWidth="1"/>
    <col min="15632" max="15632" width="2.54296875" style="7" customWidth="1"/>
    <col min="15633" max="15633" width="4.54296875" style="7" customWidth="1"/>
    <col min="15634" max="15634" width="6.54296875" style="7" customWidth="1"/>
    <col min="15635" max="15635" width="2.54296875" style="7" customWidth="1"/>
    <col min="15636" max="15872" width="9.1796875" style="7"/>
    <col min="15873" max="15873" width="34.54296875" style="7" customWidth="1"/>
    <col min="15874" max="15874" width="5.54296875" style="7" customWidth="1"/>
    <col min="15875" max="15875" width="7.453125" style="7" customWidth="1"/>
    <col min="15876" max="15876" width="2.54296875" style="7" customWidth="1"/>
    <col min="15877" max="15877" width="4.54296875" style="7" customWidth="1"/>
    <col min="15878" max="15878" width="7.453125" style="7" customWidth="1"/>
    <col min="15879" max="15879" width="2.54296875" style="7" customWidth="1"/>
    <col min="15880" max="15880" width="4.54296875" style="7" customWidth="1"/>
    <col min="15881" max="15881" width="7.1796875" style="7" customWidth="1"/>
    <col min="15882" max="15882" width="2.54296875" style="7" customWidth="1"/>
    <col min="15883" max="15883" width="4.54296875" style="7" customWidth="1"/>
    <col min="15884" max="15884" width="6.453125" style="7" customWidth="1"/>
    <col min="15885" max="15885" width="2.54296875" style="7" customWidth="1"/>
    <col min="15886" max="15886" width="4.54296875" style="7" customWidth="1"/>
    <col min="15887" max="15887" width="7.453125" style="7" customWidth="1"/>
    <col min="15888" max="15888" width="2.54296875" style="7" customWidth="1"/>
    <col min="15889" max="15889" width="4.54296875" style="7" customWidth="1"/>
    <col min="15890" max="15890" width="6.54296875" style="7" customWidth="1"/>
    <col min="15891" max="15891" width="2.54296875" style="7" customWidth="1"/>
    <col min="15892" max="16128" width="9.1796875" style="7"/>
    <col min="16129" max="16129" width="34.54296875" style="7" customWidth="1"/>
    <col min="16130" max="16130" width="5.54296875" style="7" customWidth="1"/>
    <col min="16131" max="16131" width="7.453125" style="7" customWidth="1"/>
    <col min="16132" max="16132" width="2.54296875" style="7" customWidth="1"/>
    <col min="16133" max="16133" width="4.54296875" style="7" customWidth="1"/>
    <col min="16134" max="16134" width="7.453125" style="7" customWidth="1"/>
    <col min="16135" max="16135" width="2.54296875" style="7" customWidth="1"/>
    <col min="16136" max="16136" width="4.54296875" style="7" customWidth="1"/>
    <col min="16137" max="16137" width="7.1796875" style="7" customWidth="1"/>
    <col min="16138" max="16138" width="2.54296875" style="7" customWidth="1"/>
    <col min="16139" max="16139" width="4.54296875" style="7" customWidth="1"/>
    <col min="16140" max="16140" width="6.453125" style="7" customWidth="1"/>
    <col min="16141" max="16141" width="2.54296875" style="7" customWidth="1"/>
    <col min="16142" max="16142" width="4.54296875" style="7" customWidth="1"/>
    <col min="16143" max="16143" width="7.453125" style="7" customWidth="1"/>
    <col min="16144" max="16144" width="2.54296875" style="7" customWidth="1"/>
    <col min="16145" max="16145" width="4.54296875" style="7" customWidth="1"/>
    <col min="16146" max="16146" width="6.54296875" style="7" customWidth="1"/>
    <col min="16147" max="16147" width="2.54296875" style="7" customWidth="1"/>
    <col min="16148" max="16384" width="9.1796875" style="7"/>
  </cols>
  <sheetData>
    <row r="1" spans="1:20">
      <c r="A1" s="7" t="s">
        <v>251</v>
      </c>
    </row>
    <row r="2" spans="1:20">
      <c r="A2" s="7" t="s">
        <v>252</v>
      </c>
      <c r="L2" s="128" t="s">
        <v>322</v>
      </c>
    </row>
    <row r="3" spans="1:20" ht="5.5" customHeight="1"/>
    <row r="4" spans="1:20" ht="15" customHeight="1">
      <c r="A4" s="9" t="s">
        <v>329</v>
      </c>
    </row>
    <row r="5" spans="1:20" ht="11.25" customHeight="1" thickBot="1">
      <c r="I5" s="93"/>
      <c r="J5" s="93"/>
      <c r="L5" s="93"/>
      <c r="M5" s="93"/>
      <c r="O5" s="93"/>
      <c r="P5" s="93"/>
      <c r="R5" s="93"/>
    </row>
    <row r="6" spans="1:20" ht="12" customHeight="1">
      <c r="A6" s="10"/>
      <c r="B6" s="131"/>
      <c r="C6" s="130"/>
      <c r="D6" s="130"/>
      <c r="E6" s="131"/>
      <c r="F6" s="130"/>
      <c r="G6" s="130"/>
      <c r="H6" s="131"/>
      <c r="I6" s="130"/>
      <c r="J6" s="130"/>
      <c r="K6" s="131"/>
      <c r="L6" s="130"/>
      <c r="M6" s="130"/>
      <c r="N6" s="131"/>
      <c r="O6" s="130"/>
      <c r="P6" s="130"/>
      <c r="Q6" s="131"/>
      <c r="R6" s="130"/>
      <c r="S6" s="131"/>
    </row>
    <row r="7" spans="1:20" ht="15" customHeight="1">
      <c r="A7" s="7" t="s">
        <v>330</v>
      </c>
      <c r="B7" s="40" t="s">
        <v>279</v>
      </c>
      <c r="C7" s="40"/>
      <c r="D7" s="44"/>
      <c r="E7" s="40">
        <v>1</v>
      </c>
      <c r="F7" s="40"/>
      <c r="G7" s="44"/>
      <c r="H7" s="40">
        <v>2</v>
      </c>
      <c r="I7" s="40"/>
      <c r="J7" s="44"/>
      <c r="K7" s="40">
        <v>3</v>
      </c>
      <c r="L7" s="40"/>
      <c r="M7" s="44"/>
      <c r="N7" s="40">
        <v>4</v>
      </c>
      <c r="O7" s="40"/>
      <c r="P7" s="44"/>
      <c r="Q7" s="40">
        <v>5</v>
      </c>
      <c r="R7" s="40"/>
    </row>
    <row r="8" spans="1:20" ht="15" customHeight="1">
      <c r="A8" s="7" t="s">
        <v>331</v>
      </c>
      <c r="B8" s="41" t="s">
        <v>327</v>
      </c>
      <c r="C8" s="42" t="s">
        <v>99</v>
      </c>
      <c r="E8" s="41" t="s">
        <v>328</v>
      </c>
      <c r="F8" s="42" t="s">
        <v>99</v>
      </c>
      <c r="H8" s="41" t="s">
        <v>328</v>
      </c>
      <c r="I8" s="42" t="s">
        <v>99</v>
      </c>
      <c r="J8" s="93"/>
      <c r="K8" s="41" t="s">
        <v>328</v>
      </c>
      <c r="L8" s="42" t="s">
        <v>99</v>
      </c>
      <c r="M8" s="93"/>
      <c r="N8" s="41" t="s">
        <v>328</v>
      </c>
      <c r="O8" s="42" t="s">
        <v>99</v>
      </c>
      <c r="P8" s="93"/>
      <c r="Q8" s="41" t="s">
        <v>328</v>
      </c>
      <c r="R8" s="42" t="s">
        <v>99</v>
      </c>
    </row>
    <row r="9" spans="1:20" ht="12.75" customHeight="1" thickBot="1">
      <c r="A9" s="21"/>
      <c r="B9" s="137"/>
      <c r="C9" s="136"/>
      <c r="D9" s="136"/>
      <c r="E9" s="137"/>
      <c r="F9" s="136"/>
      <c r="G9" s="136"/>
      <c r="H9" s="137"/>
      <c r="I9" s="136"/>
      <c r="J9" s="136"/>
      <c r="K9" s="137"/>
      <c r="L9" s="136"/>
      <c r="M9" s="136"/>
      <c r="N9" s="137"/>
      <c r="O9" s="136"/>
      <c r="P9" s="136"/>
      <c r="Q9" s="137"/>
      <c r="R9" s="136"/>
      <c r="S9" s="137"/>
    </row>
    <row r="10" spans="1:20" ht="11.25" customHeight="1">
      <c r="I10" s="93"/>
      <c r="J10" s="93"/>
      <c r="L10" s="93"/>
      <c r="M10" s="93"/>
      <c r="O10" s="93"/>
      <c r="P10" s="93"/>
      <c r="R10" s="93"/>
    </row>
    <row r="11" spans="1:20" ht="15" customHeight="1">
      <c r="A11" s="14" t="s">
        <v>183</v>
      </c>
      <c r="B11" s="139">
        <f>E11+H11+K11+N11+Q11+S11</f>
        <v>137</v>
      </c>
      <c r="C11" s="17">
        <f>SUM(C12:C52)</f>
        <v>99.999999999999943</v>
      </c>
      <c r="D11" s="17"/>
      <c r="E11" s="200">
        <f>SUM(E12:E52)</f>
        <v>8</v>
      </c>
      <c r="F11" s="17">
        <f t="shared" ref="F11:F50" si="0">IF(A11&lt;&gt;0,E11/B11*100,"")</f>
        <v>5.8394160583941606</v>
      </c>
      <c r="G11" s="214"/>
      <c r="H11" s="200">
        <f>SUM(H12:H52)</f>
        <v>8</v>
      </c>
      <c r="I11" s="17">
        <f t="shared" ref="I11:I52" si="1">IF(A11&lt;&gt;0,H11/B11*100,"")</f>
        <v>5.8394160583941606</v>
      </c>
      <c r="J11" s="17"/>
      <c r="K11" s="200">
        <f>SUM(K12:K52)</f>
        <v>14</v>
      </c>
      <c r="L11" s="17">
        <f t="shared" ref="L11:L52" si="2">IF(A11&lt;&gt;0,K11/B11*100,"")</f>
        <v>10.218978102189782</v>
      </c>
      <c r="M11" s="17"/>
      <c r="N11" s="200">
        <f>SUM(N12:N52)</f>
        <v>21</v>
      </c>
      <c r="O11" s="17">
        <f t="shared" ref="O11:O50" si="3">IF(A11&lt;&gt;0,N11/B11*100,"")</f>
        <v>15.328467153284672</v>
      </c>
      <c r="P11" s="17"/>
      <c r="Q11" s="200">
        <f>SUM(Q12:Q52)</f>
        <v>86</v>
      </c>
      <c r="R11" s="17">
        <f t="shared" ref="R11:R52" si="4">IF(A11&lt;&gt;0,Q11/B11*100,"")</f>
        <v>62.773722627737229</v>
      </c>
      <c r="S11" s="215">
        <f>SUM(S12:S44)</f>
        <v>0</v>
      </c>
      <c r="T11" s="8"/>
    </row>
    <row r="12" spans="1:20" ht="12" customHeight="1">
      <c r="A12" s="14"/>
      <c r="B12" s="139">
        <f t="shared" ref="B12:B52" si="5">E12+H12+K12+N12+Q12+S12</f>
        <v>0</v>
      </c>
      <c r="C12" s="216" t="str">
        <f t="shared" ref="C12:C52" si="6">IF(A12&lt;&gt;0,B12/$B$11*100,"")</f>
        <v/>
      </c>
      <c r="D12" s="216"/>
      <c r="E12" s="62"/>
      <c r="F12" s="17" t="str">
        <f t="shared" si="0"/>
        <v/>
      </c>
      <c r="G12" s="214"/>
      <c r="H12" s="62"/>
      <c r="I12" s="17" t="str">
        <f t="shared" si="1"/>
        <v/>
      </c>
      <c r="J12" s="17"/>
      <c r="K12" s="217">
        <v>0</v>
      </c>
      <c r="L12" s="17" t="str">
        <f t="shared" si="2"/>
        <v/>
      </c>
      <c r="M12" s="17"/>
      <c r="N12" s="62"/>
      <c r="O12" s="17" t="str">
        <f t="shared" si="3"/>
        <v/>
      </c>
      <c r="P12" s="17"/>
      <c r="Q12" s="62"/>
      <c r="R12" s="17" t="str">
        <f t="shared" si="4"/>
        <v/>
      </c>
      <c r="S12" s="34"/>
    </row>
    <row r="13" spans="1:20" ht="13" customHeight="1">
      <c r="A13" s="218" t="s">
        <v>332</v>
      </c>
      <c r="B13" s="62">
        <f t="shared" si="5"/>
        <v>1</v>
      </c>
      <c r="C13" s="61">
        <f t="shared" si="6"/>
        <v>0.72992700729927007</v>
      </c>
      <c r="D13" s="62"/>
      <c r="E13" s="201">
        <v>0</v>
      </c>
      <c r="F13" s="17">
        <f t="shared" si="0"/>
        <v>0</v>
      </c>
      <c r="G13" s="62"/>
      <c r="H13" s="201">
        <v>0</v>
      </c>
      <c r="I13" s="168">
        <f t="shared" si="1"/>
        <v>0</v>
      </c>
      <c r="J13" s="62"/>
      <c r="K13" s="201">
        <v>0</v>
      </c>
      <c r="L13" s="168">
        <f t="shared" si="2"/>
        <v>0</v>
      </c>
      <c r="M13" s="62"/>
      <c r="N13" s="201">
        <v>0</v>
      </c>
      <c r="O13" s="168">
        <f t="shared" si="3"/>
        <v>0</v>
      </c>
      <c r="P13" s="62"/>
      <c r="Q13" s="201">
        <v>1</v>
      </c>
      <c r="R13" s="168">
        <f t="shared" si="4"/>
        <v>100</v>
      </c>
      <c r="S13" s="219">
        <v>0</v>
      </c>
    </row>
    <row r="14" spans="1:20" ht="13" customHeight="1">
      <c r="A14" s="218" t="s">
        <v>333</v>
      </c>
      <c r="B14" s="62">
        <f t="shared" si="5"/>
        <v>1</v>
      </c>
      <c r="C14" s="61">
        <f t="shared" si="6"/>
        <v>0.72992700729927007</v>
      </c>
      <c r="D14" s="62"/>
      <c r="E14" s="201">
        <v>0</v>
      </c>
      <c r="F14" s="17">
        <f t="shared" si="0"/>
        <v>0</v>
      </c>
      <c r="G14" s="62"/>
      <c r="H14" s="201">
        <v>0</v>
      </c>
      <c r="I14" s="168">
        <f t="shared" si="1"/>
        <v>0</v>
      </c>
      <c r="J14" s="62"/>
      <c r="K14" s="201">
        <v>0</v>
      </c>
      <c r="L14" s="168">
        <f t="shared" si="2"/>
        <v>0</v>
      </c>
      <c r="M14" s="62"/>
      <c r="N14" s="201">
        <v>1</v>
      </c>
      <c r="O14" s="168">
        <f t="shared" si="3"/>
        <v>100</v>
      </c>
      <c r="P14" s="62"/>
      <c r="Q14" s="201">
        <v>0</v>
      </c>
      <c r="R14" s="168">
        <f t="shared" si="4"/>
        <v>0</v>
      </c>
      <c r="S14" s="220"/>
    </row>
    <row r="15" spans="1:20" ht="13" customHeight="1">
      <c r="A15" s="218" t="s">
        <v>334</v>
      </c>
      <c r="B15" s="62">
        <f t="shared" si="5"/>
        <v>10</v>
      </c>
      <c r="C15" s="61">
        <f t="shared" si="6"/>
        <v>7.2992700729926998</v>
      </c>
      <c r="D15" s="62"/>
      <c r="E15" s="201">
        <v>0</v>
      </c>
      <c r="F15" s="17">
        <f t="shared" si="0"/>
        <v>0</v>
      </c>
      <c r="G15" s="62"/>
      <c r="H15" s="201">
        <v>0</v>
      </c>
      <c r="I15" s="168">
        <f t="shared" si="1"/>
        <v>0</v>
      </c>
      <c r="J15" s="62"/>
      <c r="K15" s="201">
        <v>1</v>
      </c>
      <c r="L15" s="168">
        <f t="shared" si="2"/>
        <v>10</v>
      </c>
      <c r="M15" s="62"/>
      <c r="N15" s="201">
        <v>0</v>
      </c>
      <c r="O15" s="168">
        <f t="shared" si="3"/>
        <v>0</v>
      </c>
      <c r="P15" s="62"/>
      <c r="Q15" s="201">
        <v>9</v>
      </c>
      <c r="R15" s="168">
        <f t="shared" si="4"/>
        <v>90</v>
      </c>
      <c r="S15" s="220"/>
    </row>
    <row r="16" spans="1:20" ht="13" customHeight="1">
      <c r="A16" s="218" t="s">
        <v>335</v>
      </c>
      <c r="B16" s="62">
        <f t="shared" si="5"/>
        <v>4</v>
      </c>
      <c r="C16" s="61">
        <f>IF(A16&lt;&gt;0,B16/$B$11*100,"")</f>
        <v>2.9197080291970803</v>
      </c>
      <c r="D16" s="62"/>
      <c r="E16" s="201">
        <v>1</v>
      </c>
      <c r="F16" s="17">
        <f t="shared" si="0"/>
        <v>25</v>
      </c>
      <c r="G16" s="62"/>
      <c r="H16" s="201">
        <v>0</v>
      </c>
      <c r="I16" s="168">
        <f t="shared" si="1"/>
        <v>0</v>
      </c>
      <c r="J16" s="62"/>
      <c r="K16" s="201">
        <v>0</v>
      </c>
      <c r="L16" s="168">
        <f t="shared" si="2"/>
        <v>0</v>
      </c>
      <c r="M16" s="62"/>
      <c r="N16" s="201">
        <v>1</v>
      </c>
      <c r="O16" s="168">
        <f t="shared" si="3"/>
        <v>25</v>
      </c>
      <c r="P16" s="62"/>
      <c r="Q16" s="201">
        <v>2</v>
      </c>
      <c r="R16" s="168">
        <f t="shared" si="4"/>
        <v>50</v>
      </c>
      <c r="S16" s="220"/>
    </row>
    <row r="17" spans="1:19" ht="13" customHeight="1">
      <c r="A17" s="218" t="s">
        <v>336</v>
      </c>
      <c r="B17" s="62">
        <f t="shared" si="5"/>
        <v>11</v>
      </c>
      <c r="C17" s="61">
        <f t="shared" si="6"/>
        <v>8.0291970802919703</v>
      </c>
      <c r="D17" s="62"/>
      <c r="E17" s="201">
        <v>1</v>
      </c>
      <c r="F17" s="168">
        <f t="shared" si="0"/>
        <v>9.0909090909090917</v>
      </c>
      <c r="G17" s="62"/>
      <c r="H17" s="201">
        <v>0</v>
      </c>
      <c r="I17" s="168">
        <f t="shared" si="1"/>
        <v>0</v>
      </c>
      <c r="J17" s="62"/>
      <c r="K17" s="201">
        <v>0</v>
      </c>
      <c r="L17" s="168">
        <f t="shared" si="2"/>
        <v>0</v>
      </c>
      <c r="M17" s="62"/>
      <c r="N17" s="201">
        <v>1</v>
      </c>
      <c r="O17" s="168">
        <f t="shared" si="3"/>
        <v>9.0909090909090917</v>
      </c>
      <c r="P17" s="62"/>
      <c r="Q17" s="201">
        <v>9</v>
      </c>
      <c r="R17" s="168">
        <f t="shared" si="4"/>
        <v>81.818181818181827</v>
      </c>
      <c r="S17" s="220"/>
    </row>
    <row r="18" spans="1:19" ht="13" customHeight="1">
      <c r="A18" s="218" t="s">
        <v>337</v>
      </c>
      <c r="B18" s="62">
        <f t="shared" si="5"/>
        <v>5</v>
      </c>
      <c r="C18" s="61">
        <f t="shared" si="6"/>
        <v>3.6496350364963499</v>
      </c>
      <c r="D18" s="62"/>
      <c r="E18" s="201">
        <v>0</v>
      </c>
      <c r="F18" s="168">
        <f t="shared" si="0"/>
        <v>0</v>
      </c>
      <c r="G18" s="62"/>
      <c r="H18" s="201">
        <v>2</v>
      </c>
      <c r="I18" s="168">
        <f t="shared" si="1"/>
        <v>40</v>
      </c>
      <c r="J18" s="62"/>
      <c r="K18" s="201">
        <v>0</v>
      </c>
      <c r="L18" s="168">
        <f t="shared" si="2"/>
        <v>0</v>
      </c>
      <c r="M18" s="62"/>
      <c r="N18" s="201">
        <v>0</v>
      </c>
      <c r="O18" s="168">
        <f t="shared" si="3"/>
        <v>0</v>
      </c>
      <c r="P18" s="62"/>
      <c r="Q18" s="201">
        <v>3</v>
      </c>
      <c r="R18" s="168">
        <f t="shared" si="4"/>
        <v>60</v>
      </c>
      <c r="S18" s="220"/>
    </row>
    <row r="19" spans="1:19" ht="13" customHeight="1">
      <c r="A19" s="218" t="s">
        <v>338</v>
      </c>
      <c r="B19" s="62">
        <f t="shared" si="5"/>
        <v>1</v>
      </c>
      <c r="C19" s="61">
        <f>IF(A19&lt;&gt;0,B19/$B$11*100,"")</f>
        <v>0.72992700729927007</v>
      </c>
      <c r="D19" s="62"/>
      <c r="E19" s="201">
        <v>0</v>
      </c>
      <c r="F19" s="168">
        <f t="shared" si="0"/>
        <v>0</v>
      </c>
      <c r="G19" s="62"/>
      <c r="H19" s="201">
        <v>0</v>
      </c>
      <c r="I19" s="168">
        <f t="shared" si="1"/>
        <v>0</v>
      </c>
      <c r="J19" s="62"/>
      <c r="K19" s="201">
        <v>0</v>
      </c>
      <c r="L19" s="168">
        <f t="shared" si="2"/>
        <v>0</v>
      </c>
      <c r="M19" s="62"/>
      <c r="N19" s="201">
        <v>0</v>
      </c>
      <c r="O19" s="168">
        <f t="shared" si="3"/>
        <v>0</v>
      </c>
      <c r="P19" s="62"/>
      <c r="Q19" s="201">
        <v>1</v>
      </c>
      <c r="R19" s="168">
        <f t="shared" si="4"/>
        <v>100</v>
      </c>
      <c r="S19" s="220"/>
    </row>
    <row r="20" spans="1:19" ht="13" customHeight="1">
      <c r="A20" s="218" t="s">
        <v>339</v>
      </c>
      <c r="B20" s="62">
        <f t="shared" si="5"/>
        <v>1</v>
      </c>
      <c r="C20" s="61">
        <f t="shared" si="6"/>
        <v>0.72992700729927007</v>
      </c>
      <c r="D20" s="62"/>
      <c r="E20" s="201">
        <v>0</v>
      </c>
      <c r="F20" s="17">
        <f t="shared" si="0"/>
        <v>0</v>
      </c>
      <c r="G20" s="62"/>
      <c r="H20" s="201">
        <v>0</v>
      </c>
      <c r="I20" s="168">
        <f t="shared" si="1"/>
        <v>0</v>
      </c>
      <c r="J20" s="62"/>
      <c r="K20" s="201">
        <v>1</v>
      </c>
      <c r="L20" s="168">
        <f t="shared" si="2"/>
        <v>100</v>
      </c>
      <c r="M20" s="62"/>
      <c r="N20" s="201">
        <v>0</v>
      </c>
      <c r="O20" s="168">
        <f t="shared" si="3"/>
        <v>0</v>
      </c>
      <c r="P20" s="62"/>
      <c r="Q20" s="201">
        <v>0</v>
      </c>
      <c r="R20" s="168">
        <f t="shared" si="4"/>
        <v>0</v>
      </c>
      <c r="S20" s="220"/>
    </row>
    <row r="21" spans="1:19" ht="13" customHeight="1">
      <c r="A21" s="218" t="s">
        <v>340</v>
      </c>
      <c r="B21" s="62">
        <f t="shared" si="5"/>
        <v>1</v>
      </c>
      <c r="C21" s="61">
        <f t="shared" si="6"/>
        <v>0.72992700729927007</v>
      </c>
      <c r="D21" s="62"/>
      <c r="E21" s="201">
        <v>0</v>
      </c>
      <c r="F21" s="17">
        <f t="shared" si="0"/>
        <v>0</v>
      </c>
      <c r="G21" s="62"/>
      <c r="H21" s="201">
        <v>0</v>
      </c>
      <c r="I21" s="168">
        <f t="shared" si="1"/>
        <v>0</v>
      </c>
      <c r="J21" s="62"/>
      <c r="K21" s="201">
        <v>1</v>
      </c>
      <c r="L21" s="168">
        <f t="shared" si="2"/>
        <v>100</v>
      </c>
      <c r="M21" s="62"/>
      <c r="N21" s="201">
        <v>0</v>
      </c>
      <c r="O21" s="168">
        <f t="shared" si="3"/>
        <v>0</v>
      </c>
      <c r="P21" s="62"/>
      <c r="Q21" s="201">
        <v>0</v>
      </c>
      <c r="R21" s="168">
        <f t="shared" si="4"/>
        <v>0</v>
      </c>
      <c r="S21" s="220"/>
    </row>
    <row r="22" spans="1:19" ht="13" customHeight="1">
      <c r="A22" s="218" t="s">
        <v>341</v>
      </c>
      <c r="B22" s="62">
        <f t="shared" si="5"/>
        <v>4</v>
      </c>
      <c r="C22" s="61">
        <f t="shared" si="6"/>
        <v>2.9197080291970803</v>
      </c>
      <c r="D22" s="62"/>
      <c r="E22" s="201">
        <v>0</v>
      </c>
      <c r="F22" s="168">
        <f t="shared" si="0"/>
        <v>0</v>
      </c>
      <c r="G22" s="62"/>
      <c r="H22" s="201">
        <v>0</v>
      </c>
      <c r="I22" s="168">
        <f t="shared" si="1"/>
        <v>0</v>
      </c>
      <c r="J22" s="62"/>
      <c r="K22" s="201">
        <v>0</v>
      </c>
      <c r="L22" s="168">
        <f t="shared" si="2"/>
        <v>0</v>
      </c>
      <c r="M22" s="62"/>
      <c r="N22" s="201">
        <v>3</v>
      </c>
      <c r="O22" s="168">
        <f t="shared" si="3"/>
        <v>75</v>
      </c>
      <c r="P22" s="62"/>
      <c r="Q22" s="201">
        <v>1</v>
      </c>
      <c r="R22" s="168">
        <f t="shared" si="4"/>
        <v>25</v>
      </c>
      <c r="S22" s="220"/>
    </row>
    <row r="23" spans="1:19" ht="13" customHeight="1">
      <c r="A23" s="218" t="s">
        <v>342</v>
      </c>
      <c r="B23" s="62">
        <f t="shared" si="5"/>
        <v>7</v>
      </c>
      <c r="C23" s="61">
        <f t="shared" si="6"/>
        <v>5.1094890510948909</v>
      </c>
      <c r="D23" s="62"/>
      <c r="E23" s="201">
        <v>0</v>
      </c>
      <c r="F23" s="17">
        <f t="shared" si="0"/>
        <v>0</v>
      </c>
      <c r="G23" s="62"/>
      <c r="H23" s="201">
        <v>1</v>
      </c>
      <c r="I23" s="168">
        <f t="shared" si="1"/>
        <v>14.285714285714285</v>
      </c>
      <c r="J23" s="62"/>
      <c r="K23" s="201">
        <v>2</v>
      </c>
      <c r="L23" s="168">
        <f t="shared" si="2"/>
        <v>28.571428571428569</v>
      </c>
      <c r="M23" s="62"/>
      <c r="N23" s="201">
        <v>1</v>
      </c>
      <c r="O23" s="168">
        <f t="shared" si="3"/>
        <v>14.285714285714285</v>
      </c>
      <c r="P23" s="62"/>
      <c r="Q23" s="201">
        <v>3</v>
      </c>
      <c r="R23" s="168">
        <f t="shared" si="4"/>
        <v>42.857142857142854</v>
      </c>
      <c r="S23" s="220"/>
    </row>
    <row r="24" spans="1:19" ht="13" customHeight="1">
      <c r="A24" s="218" t="s">
        <v>343</v>
      </c>
      <c r="B24" s="62">
        <f t="shared" si="5"/>
        <v>2</v>
      </c>
      <c r="C24" s="61">
        <f t="shared" si="6"/>
        <v>1.4598540145985401</v>
      </c>
      <c r="D24" s="62"/>
      <c r="E24" s="201">
        <v>0</v>
      </c>
      <c r="F24" s="168">
        <f t="shared" si="0"/>
        <v>0</v>
      </c>
      <c r="G24" s="62"/>
      <c r="H24" s="201">
        <v>1</v>
      </c>
      <c r="I24" s="168">
        <f t="shared" si="1"/>
        <v>50</v>
      </c>
      <c r="J24" s="62"/>
      <c r="K24" s="201">
        <v>1</v>
      </c>
      <c r="L24" s="168">
        <f t="shared" si="2"/>
        <v>50</v>
      </c>
      <c r="M24" s="62"/>
      <c r="N24" s="201">
        <v>0</v>
      </c>
      <c r="O24" s="168">
        <f t="shared" si="3"/>
        <v>0</v>
      </c>
      <c r="P24" s="62"/>
      <c r="Q24" s="201">
        <v>0</v>
      </c>
      <c r="R24" s="168">
        <f t="shared" si="4"/>
        <v>0</v>
      </c>
      <c r="S24" s="220"/>
    </row>
    <row r="25" spans="1:19" ht="13" customHeight="1">
      <c r="A25" s="218" t="s">
        <v>344</v>
      </c>
      <c r="B25" s="62">
        <f t="shared" si="5"/>
        <v>3</v>
      </c>
      <c r="C25" s="61">
        <f t="shared" si="6"/>
        <v>2.1897810218978102</v>
      </c>
      <c r="D25" s="62"/>
      <c r="E25" s="201">
        <v>0</v>
      </c>
      <c r="F25" s="168">
        <f t="shared" si="0"/>
        <v>0</v>
      </c>
      <c r="G25" s="62"/>
      <c r="H25" s="201">
        <v>0</v>
      </c>
      <c r="I25" s="168">
        <f t="shared" si="1"/>
        <v>0</v>
      </c>
      <c r="J25" s="62"/>
      <c r="K25" s="201">
        <v>1</v>
      </c>
      <c r="L25" s="168">
        <f t="shared" si="2"/>
        <v>33.333333333333329</v>
      </c>
      <c r="M25" s="62"/>
      <c r="N25" s="201">
        <v>0</v>
      </c>
      <c r="O25" s="168">
        <f t="shared" si="3"/>
        <v>0</v>
      </c>
      <c r="P25" s="62"/>
      <c r="Q25" s="201">
        <v>2</v>
      </c>
      <c r="R25" s="168">
        <f t="shared" si="4"/>
        <v>66.666666666666657</v>
      </c>
      <c r="S25" s="219"/>
    </row>
    <row r="26" spans="1:19" ht="13" customHeight="1">
      <c r="A26" s="218" t="s">
        <v>345</v>
      </c>
      <c r="B26" s="62">
        <f t="shared" si="5"/>
        <v>2</v>
      </c>
      <c r="C26" s="61">
        <f t="shared" si="6"/>
        <v>1.4598540145985401</v>
      </c>
      <c r="D26" s="62"/>
      <c r="E26" s="201">
        <v>0</v>
      </c>
      <c r="F26" s="168">
        <f t="shared" si="0"/>
        <v>0</v>
      </c>
      <c r="G26" s="62"/>
      <c r="H26" s="201">
        <v>0</v>
      </c>
      <c r="I26" s="168">
        <f t="shared" si="1"/>
        <v>0</v>
      </c>
      <c r="J26" s="62"/>
      <c r="K26" s="201">
        <v>1</v>
      </c>
      <c r="L26" s="168">
        <f t="shared" si="2"/>
        <v>50</v>
      </c>
      <c r="M26" s="62"/>
      <c r="N26" s="201">
        <v>0</v>
      </c>
      <c r="O26" s="168">
        <f t="shared" si="3"/>
        <v>0</v>
      </c>
      <c r="P26" s="62"/>
      <c r="Q26" s="201">
        <v>1</v>
      </c>
      <c r="R26" s="168">
        <f t="shared" si="4"/>
        <v>50</v>
      </c>
      <c r="S26" s="220"/>
    </row>
    <row r="27" spans="1:19" ht="13" customHeight="1">
      <c r="A27" s="218" t="s">
        <v>346</v>
      </c>
      <c r="B27" s="62">
        <f t="shared" si="5"/>
        <v>1</v>
      </c>
      <c r="C27" s="61">
        <f t="shared" si="6"/>
        <v>0.72992700729927007</v>
      </c>
      <c r="D27" s="62"/>
      <c r="E27" s="201">
        <v>0</v>
      </c>
      <c r="F27" s="168">
        <f t="shared" si="0"/>
        <v>0</v>
      </c>
      <c r="G27" s="62"/>
      <c r="H27" s="201">
        <v>0</v>
      </c>
      <c r="I27" s="168">
        <f t="shared" si="1"/>
        <v>0</v>
      </c>
      <c r="J27" s="62"/>
      <c r="K27" s="201">
        <v>0</v>
      </c>
      <c r="L27" s="168">
        <f t="shared" si="2"/>
        <v>0</v>
      </c>
      <c r="M27" s="62"/>
      <c r="N27" s="201">
        <v>0</v>
      </c>
      <c r="O27" s="168">
        <f t="shared" si="3"/>
        <v>0</v>
      </c>
      <c r="P27" s="62"/>
      <c r="Q27" s="201">
        <v>1</v>
      </c>
      <c r="R27" s="168">
        <f t="shared" si="4"/>
        <v>100</v>
      </c>
      <c r="S27" s="219"/>
    </row>
    <row r="28" spans="1:19" ht="13" customHeight="1">
      <c r="A28" s="218" t="s">
        <v>347</v>
      </c>
      <c r="B28" s="62">
        <f t="shared" si="5"/>
        <v>2</v>
      </c>
      <c r="C28" s="61">
        <f t="shared" si="6"/>
        <v>1.4598540145985401</v>
      </c>
      <c r="D28" s="62"/>
      <c r="E28" s="201">
        <v>0</v>
      </c>
      <c r="F28" s="168">
        <f t="shared" si="0"/>
        <v>0</v>
      </c>
      <c r="G28" s="62"/>
      <c r="H28" s="201">
        <v>0</v>
      </c>
      <c r="I28" s="168">
        <f t="shared" si="1"/>
        <v>0</v>
      </c>
      <c r="J28" s="62"/>
      <c r="K28" s="201">
        <v>0</v>
      </c>
      <c r="L28" s="168">
        <f t="shared" si="2"/>
        <v>0</v>
      </c>
      <c r="M28" s="62"/>
      <c r="N28" s="201">
        <v>0</v>
      </c>
      <c r="O28" s="168">
        <f t="shared" si="3"/>
        <v>0</v>
      </c>
      <c r="P28" s="62"/>
      <c r="Q28" s="201">
        <v>2</v>
      </c>
      <c r="R28" s="168">
        <f t="shared" si="4"/>
        <v>100</v>
      </c>
      <c r="S28" s="219"/>
    </row>
    <row r="29" spans="1:19" ht="13" customHeight="1">
      <c r="A29" s="218" t="s">
        <v>348</v>
      </c>
      <c r="B29" s="62">
        <f t="shared" si="5"/>
        <v>11</v>
      </c>
      <c r="C29" s="61">
        <f t="shared" si="6"/>
        <v>8.0291970802919703</v>
      </c>
      <c r="D29" s="62"/>
      <c r="E29" s="201">
        <v>1</v>
      </c>
      <c r="F29" s="168">
        <f t="shared" si="0"/>
        <v>9.0909090909090917</v>
      </c>
      <c r="G29" s="62"/>
      <c r="H29" s="201">
        <v>0</v>
      </c>
      <c r="I29" s="168">
        <f t="shared" si="1"/>
        <v>0</v>
      </c>
      <c r="J29" s="62"/>
      <c r="K29" s="201">
        <v>0</v>
      </c>
      <c r="L29" s="168">
        <f t="shared" si="2"/>
        <v>0</v>
      </c>
      <c r="M29" s="62"/>
      <c r="N29" s="201">
        <v>1</v>
      </c>
      <c r="O29" s="168">
        <f t="shared" si="3"/>
        <v>9.0909090909090917</v>
      </c>
      <c r="P29" s="62"/>
      <c r="Q29" s="201">
        <v>9</v>
      </c>
      <c r="R29" s="168">
        <f t="shared" si="4"/>
        <v>81.818181818181827</v>
      </c>
      <c r="S29" s="220"/>
    </row>
    <row r="30" spans="1:19" ht="13" customHeight="1">
      <c r="A30" s="218" t="s">
        <v>349</v>
      </c>
      <c r="B30" s="62">
        <f>E30+H30+K30+N30+Q30+S30</f>
        <v>1</v>
      </c>
      <c r="C30" s="61">
        <f>IF(A30&lt;&gt;0,B30/$B$11*100,"")</f>
        <v>0.72992700729927007</v>
      </c>
      <c r="D30" s="62"/>
      <c r="E30" s="201">
        <v>0</v>
      </c>
      <c r="F30" s="168">
        <f t="shared" si="0"/>
        <v>0</v>
      </c>
      <c r="G30" s="62"/>
      <c r="H30" s="201">
        <v>0</v>
      </c>
      <c r="I30" s="168">
        <f t="shared" si="1"/>
        <v>0</v>
      </c>
      <c r="J30" s="62"/>
      <c r="K30" s="201">
        <v>0</v>
      </c>
      <c r="L30" s="168"/>
      <c r="M30" s="62"/>
      <c r="N30" s="201">
        <v>1</v>
      </c>
      <c r="O30" s="168"/>
      <c r="P30" s="62"/>
      <c r="Q30" s="201">
        <v>0</v>
      </c>
      <c r="R30" s="168">
        <f t="shared" si="4"/>
        <v>0</v>
      </c>
      <c r="S30" s="220"/>
    </row>
    <row r="31" spans="1:19" ht="13" customHeight="1">
      <c r="A31" s="218" t="s">
        <v>350</v>
      </c>
      <c r="B31" s="62">
        <f t="shared" si="5"/>
        <v>2</v>
      </c>
      <c r="C31" s="61">
        <f t="shared" si="6"/>
        <v>1.4598540145985401</v>
      </c>
      <c r="D31" s="61"/>
      <c r="E31" s="201">
        <v>0</v>
      </c>
      <c r="F31" s="168">
        <f t="shared" si="0"/>
        <v>0</v>
      </c>
      <c r="G31" s="62"/>
      <c r="H31" s="201">
        <v>0</v>
      </c>
      <c r="I31" s="168">
        <f t="shared" si="1"/>
        <v>0</v>
      </c>
      <c r="J31" s="62"/>
      <c r="K31" s="201">
        <v>0</v>
      </c>
      <c r="L31" s="168">
        <f t="shared" si="2"/>
        <v>0</v>
      </c>
      <c r="M31" s="62"/>
      <c r="N31" s="201">
        <v>0</v>
      </c>
      <c r="O31" s="168">
        <f t="shared" si="3"/>
        <v>0</v>
      </c>
      <c r="P31" s="62"/>
      <c r="Q31" s="201">
        <v>2</v>
      </c>
      <c r="R31" s="168">
        <f t="shared" si="4"/>
        <v>100</v>
      </c>
      <c r="S31" s="220"/>
    </row>
    <row r="32" spans="1:19" ht="13" customHeight="1">
      <c r="A32" s="218" t="s">
        <v>351</v>
      </c>
      <c r="B32" s="62">
        <f t="shared" si="5"/>
        <v>3</v>
      </c>
      <c r="C32" s="61">
        <f t="shared" si="6"/>
        <v>2.1897810218978102</v>
      </c>
      <c r="D32" s="61"/>
      <c r="E32" s="201">
        <v>0</v>
      </c>
      <c r="F32" s="168">
        <f t="shared" si="0"/>
        <v>0</v>
      </c>
      <c r="G32" s="62"/>
      <c r="H32" s="201">
        <v>0</v>
      </c>
      <c r="I32" s="168">
        <f t="shared" si="1"/>
        <v>0</v>
      </c>
      <c r="J32" s="62"/>
      <c r="K32" s="201">
        <v>0</v>
      </c>
      <c r="L32" s="168">
        <f t="shared" si="2"/>
        <v>0</v>
      </c>
      <c r="M32" s="62"/>
      <c r="N32" s="201">
        <v>1</v>
      </c>
      <c r="O32" s="168">
        <f t="shared" si="3"/>
        <v>33.333333333333329</v>
      </c>
      <c r="P32" s="62"/>
      <c r="Q32" s="201">
        <v>2</v>
      </c>
      <c r="R32" s="168">
        <f t="shared" si="4"/>
        <v>66.666666666666657</v>
      </c>
      <c r="S32" s="219"/>
    </row>
    <row r="33" spans="1:19" ht="13" customHeight="1">
      <c r="A33" s="218" t="s">
        <v>352</v>
      </c>
      <c r="B33" s="62">
        <f t="shared" si="5"/>
        <v>5</v>
      </c>
      <c r="C33" s="61">
        <f t="shared" si="6"/>
        <v>3.6496350364963499</v>
      </c>
      <c r="D33" s="61"/>
      <c r="E33" s="201">
        <v>0</v>
      </c>
      <c r="F33" s="168">
        <f t="shared" si="0"/>
        <v>0</v>
      </c>
      <c r="G33" s="62"/>
      <c r="H33" s="201">
        <v>0</v>
      </c>
      <c r="I33" s="168">
        <f t="shared" si="1"/>
        <v>0</v>
      </c>
      <c r="J33" s="62"/>
      <c r="K33" s="201">
        <v>0</v>
      </c>
      <c r="L33" s="168">
        <f t="shared" si="2"/>
        <v>0</v>
      </c>
      <c r="M33" s="62"/>
      <c r="N33" s="201">
        <v>1</v>
      </c>
      <c r="O33" s="168">
        <f t="shared" si="3"/>
        <v>20</v>
      </c>
      <c r="P33" s="62"/>
      <c r="Q33" s="201">
        <v>4</v>
      </c>
      <c r="R33" s="168">
        <f t="shared" si="4"/>
        <v>80</v>
      </c>
      <c r="S33" s="220"/>
    </row>
    <row r="34" spans="1:19" ht="13" customHeight="1">
      <c r="A34" s="218" t="s">
        <v>353</v>
      </c>
      <c r="B34" s="62">
        <f t="shared" si="5"/>
        <v>1</v>
      </c>
      <c r="C34" s="61">
        <f t="shared" si="6"/>
        <v>0.72992700729927007</v>
      </c>
      <c r="D34" s="61"/>
      <c r="E34" s="201">
        <v>0</v>
      </c>
      <c r="F34" s="168">
        <f t="shared" si="0"/>
        <v>0</v>
      </c>
      <c r="G34" s="62"/>
      <c r="H34" s="201">
        <v>0</v>
      </c>
      <c r="I34" s="168">
        <f t="shared" si="1"/>
        <v>0</v>
      </c>
      <c r="J34" s="62"/>
      <c r="K34" s="201">
        <v>0</v>
      </c>
      <c r="L34" s="168">
        <f t="shared" si="2"/>
        <v>0</v>
      </c>
      <c r="M34" s="62"/>
      <c r="N34" s="201">
        <v>1</v>
      </c>
      <c r="O34" s="168">
        <f t="shared" si="3"/>
        <v>100</v>
      </c>
      <c r="P34" s="62"/>
      <c r="Q34" s="201">
        <v>0</v>
      </c>
      <c r="R34" s="168">
        <f t="shared" si="4"/>
        <v>0</v>
      </c>
      <c r="S34" s="220"/>
    </row>
    <row r="35" spans="1:19" ht="13" customHeight="1">
      <c r="A35" s="218" t="s">
        <v>354</v>
      </c>
      <c r="B35" s="62">
        <f t="shared" si="5"/>
        <v>8</v>
      </c>
      <c r="C35" s="61">
        <f t="shared" si="6"/>
        <v>5.8394160583941606</v>
      </c>
      <c r="D35" s="61"/>
      <c r="E35" s="201">
        <v>0</v>
      </c>
      <c r="F35" s="168">
        <f t="shared" si="0"/>
        <v>0</v>
      </c>
      <c r="G35" s="62"/>
      <c r="H35" s="201">
        <v>1</v>
      </c>
      <c r="I35" s="168">
        <f t="shared" si="1"/>
        <v>12.5</v>
      </c>
      <c r="J35" s="62"/>
      <c r="K35" s="201">
        <v>0</v>
      </c>
      <c r="L35" s="168">
        <f t="shared" si="2"/>
        <v>0</v>
      </c>
      <c r="M35" s="62"/>
      <c r="N35" s="201">
        <v>1</v>
      </c>
      <c r="O35" s="168">
        <f t="shared" si="3"/>
        <v>12.5</v>
      </c>
      <c r="P35" s="62"/>
      <c r="Q35" s="201">
        <v>6</v>
      </c>
      <c r="R35" s="168">
        <f t="shared" si="4"/>
        <v>75</v>
      </c>
      <c r="S35" s="220"/>
    </row>
    <row r="36" spans="1:19" ht="13" customHeight="1">
      <c r="A36" s="218" t="s">
        <v>355</v>
      </c>
      <c r="B36" s="62">
        <f>E36+H36+K36+N36+Q36+S36</f>
        <v>1</v>
      </c>
      <c r="C36" s="61">
        <f>IF(A36&lt;&gt;0,B36/$B$11*100,"")</f>
        <v>0.72992700729927007</v>
      </c>
      <c r="D36" s="61"/>
      <c r="E36" s="201">
        <v>1</v>
      </c>
      <c r="F36" s="168">
        <f t="shared" si="0"/>
        <v>100</v>
      </c>
      <c r="G36" s="62"/>
      <c r="H36" s="201">
        <v>0</v>
      </c>
      <c r="I36" s="168">
        <f t="shared" si="1"/>
        <v>0</v>
      </c>
      <c r="J36" s="62"/>
      <c r="K36" s="201">
        <v>0</v>
      </c>
      <c r="L36" s="168"/>
      <c r="M36" s="62"/>
      <c r="N36" s="201">
        <v>0</v>
      </c>
      <c r="O36" s="168"/>
      <c r="P36" s="62"/>
      <c r="Q36" s="201">
        <v>0</v>
      </c>
      <c r="R36" s="168">
        <f t="shared" si="4"/>
        <v>0</v>
      </c>
      <c r="S36" s="220"/>
    </row>
    <row r="37" spans="1:19" ht="13" customHeight="1">
      <c r="A37" s="218" t="s">
        <v>356</v>
      </c>
      <c r="B37" s="62">
        <f t="shared" si="5"/>
        <v>2</v>
      </c>
      <c r="C37" s="61">
        <f t="shared" si="6"/>
        <v>1.4598540145985401</v>
      </c>
      <c r="D37" s="61"/>
      <c r="E37" s="201">
        <v>1</v>
      </c>
      <c r="F37" s="168">
        <f t="shared" si="0"/>
        <v>50</v>
      </c>
      <c r="G37" s="62"/>
      <c r="H37" s="201">
        <v>0</v>
      </c>
      <c r="I37" s="168">
        <f t="shared" si="1"/>
        <v>0</v>
      </c>
      <c r="J37" s="62"/>
      <c r="K37" s="201">
        <v>0</v>
      </c>
      <c r="L37" s="168">
        <f t="shared" si="2"/>
        <v>0</v>
      </c>
      <c r="M37" s="62"/>
      <c r="N37" s="201">
        <v>0</v>
      </c>
      <c r="O37" s="168">
        <f t="shared" si="3"/>
        <v>0</v>
      </c>
      <c r="P37" s="62"/>
      <c r="Q37" s="201">
        <v>1</v>
      </c>
      <c r="R37" s="168">
        <f t="shared" si="4"/>
        <v>50</v>
      </c>
      <c r="S37" s="220"/>
    </row>
    <row r="38" spans="1:19" ht="13" customHeight="1">
      <c r="A38" s="218" t="s">
        <v>357</v>
      </c>
      <c r="B38" s="62">
        <f t="shared" si="5"/>
        <v>1</v>
      </c>
      <c r="C38" s="61">
        <f t="shared" si="6"/>
        <v>0.72992700729927007</v>
      </c>
      <c r="D38" s="61"/>
      <c r="E38" s="201">
        <v>0</v>
      </c>
      <c r="F38" s="168">
        <f t="shared" si="0"/>
        <v>0</v>
      </c>
      <c r="G38" s="62"/>
      <c r="H38" s="201">
        <v>0</v>
      </c>
      <c r="I38" s="168">
        <f t="shared" si="1"/>
        <v>0</v>
      </c>
      <c r="J38" s="62"/>
      <c r="K38" s="201">
        <v>0</v>
      </c>
      <c r="L38" s="168">
        <f t="shared" si="2"/>
        <v>0</v>
      </c>
      <c r="M38" s="62"/>
      <c r="N38" s="201">
        <v>0</v>
      </c>
      <c r="O38" s="168">
        <f t="shared" si="3"/>
        <v>0</v>
      </c>
      <c r="P38" s="62"/>
      <c r="Q38" s="201">
        <v>1</v>
      </c>
      <c r="R38" s="168">
        <f t="shared" si="4"/>
        <v>100</v>
      </c>
      <c r="S38" s="220"/>
    </row>
    <row r="39" spans="1:19" ht="13" customHeight="1">
      <c r="A39" s="218" t="s">
        <v>358</v>
      </c>
      <c r="B39" s="62">
        <f t="shared" si="5"/>
        <v>1</v>
      </c>
      <c r="C39" s="61">
        <f t="shared" si="6"/>
        <v>0.72992700729927007</v>
      </c>
      <c r="D39" s="61"/>
      <c r="E39" s="201">
        <v>0</v>
      </c>
      <c r="F39" s="168">
        <f t="shared" si="0"/>
        <v>0</v>
      </c>
      <c r="G39" s="62"/>
      <c r="H39" s="201">
        <v>0</v>
      </c>
      <c r="I39" s="168">
        <f t="shared" si="1"/>
        <v>0</v>
      </c>
      <c r="J39" s="62"/>
      <c r="K39" s="201">
        <v>0</v>
      </c>
      <c r="L39" s="168">
        <f t="shared" si="2"/>
        <v>0</v>
      </c>
      <c r="M39" s="62"/>
      <c r="N39" s="201">
        <v>0</v>
      </c>
      <c r="O39" s="168">
        <f t="shared" si="3"/>
        <v>0</v>
      </c>
      <c r="P39" s="62"/>
      <c r="Q39" s="201">
        <v>1</v>
      </c>
      <c r="R39" s="168">
        <f t="shared" si="4"/>
        <v>100</v>
      </c>
      <c r="S39" s="220"/>
    </row>
    <row r="40" spans="1:19" ht="12.75" customHeight="1">
      <c r="A40" s="218" t="s">
        <v>359</v>
      </c>
      <c r="B40" s="62">
        <f t="shared" si="5"/>
        <v>1</v>
      </c>
      <c r="C40" s="61">
        <f t="shared" si="6"/>
        <v>0.72992700729927007</v>
      </c>
      <c r="D40" s="61"/>
      <c r="E40" s="201">
        <v>0</v>
      </c>
      <c r="F40" s="168">
        <f t="shared" si="0"/>
        <v>0</v>
      </c>
      <c r="G40" s="62"/>
      <c r="H40" s="201">
        <v>0</v>
      </c>
      <c r="I40" s="168">
        <f t="shared" si="1"/>
        <v>0</v>
      </c>
      <c r="J40" s="62"/>
      <c r="K40" s="201">
        <v>0</v>
      </c>
      <c r="L40" s="168">
        <f t="shared" si="2"/>
        <v>0</v>
      </c>
      <c r="M40" s="62"/>
      <c r="N40" s="201">
        <v>1</v>
      </c>
      <c r="O40" s="168">
        <f t="shared" si="3"/>
        <v>100</v>
      </c>
      <c r="P40" s="62"/>
      <c r="Q40" s="201">
        <v>0</v>
      </c>
      <c r="R40" s="168">
        <f t="shared" si="4"/>
        <v>0</v>
      </c>
      <c r="S40" s="220"/>
    </row>
    <row r="41" spans="1:19" ht="13" customHeight="1">
      <c r="A41" s="218" t="s">
        <v>360</v>
      </c>
      <c r="B41" s="62">
        <f t="shared" si="5"/>
        <v>5</v>
      </c>
      <c r="C41" s="61">
        <f>IF(A41&lt;&gt;0,B41/$B$11*100,"")</f>
        <v>3.6496350364963499</v>
      </c>
      <c r="D41" s="61"/>
      <c r="E41" s="201">
        <v>1</v>
      </c>
      <c r="F41" s="168">
        <f t="shared" si="0"/>
        <v>20</v>
      </c>
      <c r="G41" s="62"/>
      <c r="H41" s="201">
        <v>1</v>
      </c>
      <c r="I41" s="168">
        <f t="shared" si="1"/>
        <v>20</v>
      </c>
      <c r="J41" s="62"/>
      <c r="K41" s="201">
        <v>0</v>
      </c>
      <c r="L41" s="168">
        <f t="shared" si="2"/>
        <v>0</v>
      </c>
      <c r="M41" s="62"/>
      <c r="N41" s="201">
        <v>0</v>
      </c>
      <c r="O41" s="168">
        <f t="shared" si="3"/>
        <v>0</v>
      </c>
      <c r="P41" s="62"/>
      <c r="Q41" s="201">
        <v>3</v>
      </c>
      <c r="R41" s="168">
        <f t="shared" si="4"/>
        <v>60</v>
      </c>
      <c r="S41" s="220"/>
    </row>
    <row r="42" spans="1:19" ht="13" customHeight="1">
      <c r="A42" s="218" t="s">
        <v>361</v>
      </c>
      <c r="B42" s="62">
        <f t="shared" si="5"/>
        <v>1</v>
      </c>
      <c r="C42" s="61">
        <f>IF(A42&lt;&gt;0,B42/$B$11*100,"")</f>
        <v>0.72992700729927007</v>
      </c>
      <c r="D42" s="61"/>
      <c r="E42" s="201">
        <v>1</v>
      </c>
      <c r="F42" s="168">
        <f t="shared" si="0"/>
        <v>100</v>
      </c>
      <c r="G42" s="62"/>
      <c r="H42" s="201">
        <v>0</v>
      </c>
      <c r="I42" s="168">
        <f t="shared" si="1"/>
        <v>0</v>
      </c>
      <c r="J42" s="62"/>
      <c r="K42" s="201">
        <v>0</v>
      </c>
      <c r="L42" s="168">
        <f t="shared" si="2"/>
        <v>0</v>
      </c>
      <c r="M42" s="62"/>
      <c r="N42" s="201">
        <v>0</v>
      </c>
      <c r="O42" s="168">
        <f t="shared" si="3"/>
        <v>0</v>
      </c>
      <c r="P42" s="62"/>
      <c r="Q42" s="201">
        <v>0</v>
      </c>
      <c r="R42" s="168">
        <f t="shared" si="4"/>
        <v>0</v>
      </c>
      <c r="S42" s="220"/>
    </row>
    <row r="43" spans="1:19" ht="13" customHeight="1">
      <c r="A43" s="218" t="s">
        <v>362</v>
      </c>
      <c r="B43" s="62">
        <f t="shared" si="5"/>
        <v>1</v>
      </c>
      <c r="C43" s="61">
        <f t="shared" si="6"/>
        <v>0.72992700729927007</v>
      </c>
      <c r="D43" s="61"/>
      <c r="E43" s="201">
        <v>0</v>
      </c>
      <c r="F43" s="168">
        <f t="shared" si="0"/>
        <v>0</v>
      </c>
      <c r="G43" s="62"/>
      <c r="H43" s="201">
        <v>0</v>
      </c>
      <c r="I43" s="168">
        <f t="shared" si="1"/>
        <v>0</v>
      </c>
      <c r="J43" s="62"/>
      <c r="K43" s="201">
        <v>1</v>
      </c>
      <c r="L43" s="168">
        <f t="shared" si="2"/>
        <v>100</v>
      </c>
      <c r="M43" s="62"/>
      <c r="N43" s="201">
        <v>0</v>
      </c>
      <c r="O43" s="168">
        <f t="shared" si="3"/>
        <v>0</v>
      </c>
      <c r="P43" s="62"/>
      <c r="Q43" s="201">
        <v>0</v>
      </c>
      <c r="R43" s="168">
        <f t="shared" si="4"/>
        <v>0</v>
      </c>
      <c r="S43" s="219"/>
    </row>
    <row r="44" spans="1:19" ht="13" customHeight="1">
      <c r="A44" s="218" t="s">
        <v>363</v>
      </c>
      <c r="B44" s="62">
        <f t="shared" si="5"/>
        <v>1</v>
      </c>
      <c r="C44" s="61">
        <f t="shared" si="6"/>
        <v>0.72992700729927007</v>
      </c>
      <c r="D44" s="61"/>
      <c r="E44" s="201">
        <v>0</v>
      </c>
      <c r="F44" s="168">
        <f t="shared" si="0"/>
        <v>0</v>
      </c>
      <c r="G44" s="62"/>
      <c r="H44" s="201">
        <v>0</v>
      </c>
      <c r="I44" s="168">
        <f t="shared" si="1"/>
        <v>0</v>
      </c>
      <c r="J44" s="62"/>
      <c r="K44" s="201">
        <v>0</v>
      </c>
      <c r="L44" s="168">
        <f t="shared" si="2"/>
        <v>0</v>
      </c>
      <c r="M44" s="62"/>
      <c r="N44" s="201">
        <v>0</v>
      </c>
      <c r="O44" s="168">
        <f t="shared" si="3"/>
        <v>0</v>
      </c>
      <c r="P44" s="62"/>
      <c r="Q44" s="201">
        <v>1</v>
      </c>
      <c r="R44" s="168">
        <f t="shared" si="4"/>
        <v>100</v>
      </c>
      <c r="S44" s="219"/>
    </row>
    <row r="45" spans="1:19" ht="13" customHeight="1">
      <c r="A45" s="218" t="s">
        <v>364</v>
      </c>
      <c r="B45" s="62">
        <f t="shared" si="5"/>
        <v>1</v>
      </c>
      <c r="C45" s="61">
        <f t="shared" si="6"/>
        <v>0.72992700729927007</v>
      </c>
      <c r="D45" s="61"/>
      <c r="E45" s="201">
        <v>0</v>
      </c>
      <c r="F45" s="168">
        <f t="shared" si="0"/>
        <v>0</v>
      </c>
      <c r="G45" s="62"/>
      <c r="H45" s="201">
        <v>0</v>
      </c>
      <c r="I45" s="168">
        <f t="shared" si="1"/>
        <v>0</v>
      </c>
      <c r="J45" s="62"/>
      <c r="K45" s="201">
        <v>0</v>
      </c>
      <c r="L45" s="168">
        <f t="shared" si="2"/>
        <v>0</v>
      </c>
      <c r="M45" s="62"/>
      <c r="N45" s="201">
        <v>0</v>
      </c>
      <c r="O45" s="168">
        <f t="shared" si="3"/>
        <v>0</v>
      </c>
      <c r="P45" s="62"/>
      <c r="Q45" s="201">
        <v>1</v>
      </c>
      <c r="R45" s="168">
        <f t="shared" si="4"/>
        <v>100</v>
      </c>
      <c r="S45" s="219"/>
    </row>
    <row r="46" spans="1:19" ht="13" customHeight="1">
      <c r="A46" s="218" t="s">
        <v>365</v>
      </c>
      <c r="B46" s="62">
        <f t="shared" si="5"/>
        <v>1</v>
      </c>
      <c r="C46" s="61">
        <f t="shared" si="6"/>
        <v>0.72992700729927007</v>
      </c>
      <c r="D46" s="61"/>
      <c r="E46" s="201">
        <v>0</v>
      </c>
      <c r="F46" s="168">
        <f t="shared" si="0"/>
        <v>0</v>
      </c>
      <c r="G46" s="62"/>
      <c r="H46" s="201">
        <v>0</v>
      </c>
      <c r="I46" s="168">
        <f t="shared" si="1"/>
        <v>0</v>
      </c>
      <c r="J46" s="62"/>
      <c r="K46" s="201">
        <v>0</v>
      </c>
      <c r="L46" s="168">
        <f t="shared" si="2"/>
        <v>0</v>
      </c>
      <c r="M46" s="62"/>
      <c r="N46" s="201">
        <v>0</v>
      </c>
      <c r="O46" s="168">
        <f t="shared" si="3"/>
        <v>0</v>
      </c>
      <c r="P46" s="62"/>
      <c r="Q46" s="201">
        <v>1</v>
      </c>
      <c r="R46" s="168">
        <f t="shared" si="4"/>
        <v>100</v>
      </c>
      <c r="S46" s="219"/>
    </row>
    <row r="47" spans="1:19" ht="13" customHeight="1">
      <c r="A47" s="218" t="s">
        <v>366</v>
      </c>
      <c r="B47" s="62">
        <f t="shared" si="5"/>
        <v>8</v>
      </c>
      <c r="C47" s="61">
        <f t="shared" si="6"/>
        <v>5.8394160583941606</v>
      </c>
      <c r="D47" s="61"/>
      <c r="E47" s="201">
        <v>0</v>
      </c>
      <c r="F47" s="168">
        <f t="shared" si="0"/>
        <v>0</v>
      </c>
      <c r="G47" s="62"/>
      <c r="H47" s="201">
        <v>0</v>
      </c>
      <c r="I47" s="168">
        <f t="shared" si="1"/>
        <v>0</v>
      </c>
      <c r="J47" s="62"/>
      <c r="K47" s="201">
        <v>3</v>
      </c>
      <c r="L47" s="168">
        <f t="shared" si="2"/>
        <v>37.5</v>
      </c>
      <c r="M47" s="62"/>
      <c r="N47" s="201">
        <v>3</v>
      </c>
      <c r="O47" s="168">
        <f t="shared" si="3"/>
        <v>37.5</v>
      </c>
      <c r="P47" s="62"/>
      <c r="Q47" s="201">
        <v>2</v>
      </c>
      <c r="R47" s="168">
        <f t="shared" si="4"/>
        <v>25</v>
      </c>
      <c r="S47" s="219"/>
    </row>
    <row r="48" spans="1:19" ht="13" customHeight="1">
      <c r="A48" s="218" t="s">
        <v>367</v>
      </c>
      <c r="B48" s="62">
        <f t="shared" si="5"/>
        <v>15</v>
      </c>
      <c r="C48" s="61">
        <f t="shared" si="6"/>
        <v>10.948905109489052</v>
      </c>
      <c r="D48" s="61"/>
      <c r="E48" s="201">
        <v>1</v>
      </c>
      <c r="F48" s="168">
        <f t="shared" si="0"/>
        <v>6.666666666666667</v>
      </c>
      <c r="G48" s="62"/>
      <c r="H48" s="201">
        <v>1</v>
      </c>
      <c r="I48" s="168">
        <f t="shared" si="1"/>
        <v>6.666666666666667</v>
      </c>
      <c r="J48" s="62"/>
      <c r="K48" s="201">
        <v>1</v>
      </c>
      <c r="L48" s="168">
        <f t="shared" si="2"/>
        <v>6.666666666666667</v>
      </c>
      <c r="M48" s="62"/>
      <c r="N48" s="201">
        <v>2</v>
      </c>
      <c r="O48" s="168">
        <f t="shared" si="3"/>
        <v>13.333333333333334</v>
      </c>
      <c r="P48" s="62"/>
      <c r="Q48" s="201">
        <v>10</v>
      </c>
      <c r="R48" s="168">
        <f t="shared" si="4"/>
        <v>66.666666666666657</v>
      </c>
      <c r="S48" s="219"/>
    </row>
    <row r="49" spans="1:19" ht="13" customHeight="1">
      <c r="A49" s="218" t="s">
        <v>368</v>
      </c>
      <c r="B49" s="62">
        <f>E49+H49+K49+N49+Q49+S49</f>
        <v>3</v>
      </c>
      <c r="C49" s="61">
        <f>IF(A49&lt;&gt;0,B49/$B$11*100,"")</f>
        <v>2.1897810218978102</v>
      </c>
      <c r="D49" s="61"/>
      <c r="E49" s="201">
        <v>0</v>
      </c>
      <c r="F49" s="168">
        <f t="shared" si="0"/>
        <v>0</v>
      </c>
      <c r="G49" s="62"/>
      <c r="H49" s="201">
        <v>0</v>
      </c>
      <c r="I49" s="168">
        <f t="shared" si="1"/>
        <v>0</v>
      </c>
      <c r="J49" s="62"/>
      <c r="K49" s="201">
        <v>0</v>
      </c>
      <c r="L49" s="168">
        <f t="shared" si="2"/>
        <v>0</v>
      </c>
      <c r="M49" s="62"/>
      <c r="N49" s="201">
        <v>0</v>
      </c>
      <c r="O49" s="168">
        <f t="shared" si="3"/>
        <v>0</v>
      </c>
      <c r="P49" s="62"/>
      <c r="Q49" s="201">
        <v>3</v>
      </c>
      <c r="R49" s="168">
        <f t="shared" si="4"/>
        <v>100</v>
      </c>
      <c r="S49" s="219"/>
    </row>
    <row r="50" spans="1:19" ht="13" customHeight="1">
      <c r="A50" s="218" t="s">
        <v>369</v>
      </c>
      <c r="B50" s="62">
        <f t="shared" si="5"/>
        <v>5</v>
      </c>
      <c r="C50" s="35">
        <f t="shared" si="6"/>
        <v>3.6496350364963499</v>
      </c>
      <c r="E50" s="201">
        <v>0</v>
      </c>
      <c r="F50" s="221">
        <f t="shared" si="0"/>
        <v>0</v>
      </c>
      <c r="G50" s="44"/>
      <c r="H50" s="201">
        <v>0</v>
      </c>
      <c r="I50" s="168">
        <f t="shared" si="1"/>
        <v>0</v>
      </c>
      <c r="J50" s="44"/>
      <c r="K50" s="201">
        <v>0</v>
      </c>
      <c r="L50" s="168">
        <f t="shared" si="2"/>
        <v>0</v>
      </c>
      <c r="M50" s="44"/>
      <c r="N50" s="201">
        <v>2</v>
      </c>
      <c r="O50" s="221">
        <f t="shared" si="3"/>
        <v>40</v>
      </c>
      <c r="P50" s="44"/>
      <c r="Q50" s="201">
        <v>3</v>
      </c>
      <c r="R50" s="221">
        <f t="shared" si="4"/>
        <v>60</v>
      </c>
      <c r="S50" s="219"/>
    </row>
    <row r="51" spans="1:19" ht="13" customHeight="1">
      <c r="A51" s="218" t="s">
        <v>370</v>
      </c>
      <c r="B51" s="62">
        <f t="shared" si="5"/>
        <v>1</v>
      </c>
      <c r="C51" s="35">
        <f t="shared" si="6"/>
        <v>0.72992700729927007</v>
      </c>
      <c r="E51" s="201">
        <v>0</v>
      </c>
      <c r="F51" s="221"/>
      <c r="G51" s="44"/>
      <c r="H51" s="201">
        <v>0</v>
      </c>
      <c r="I51" s="168">
        <f t="shared" si="1"/>
        <v>0</v>
      </c>
      <c r="J51" s="44"/>
      <c r="K51" s="201">
        <v>0</v>
      </c>
      <c r="L51" s="168">
        <f t="shared" si="2"/>
        <v>0</v>
      </c>
      <c r="M51" s="44"/>
      <c r="N51" s="201">
        <v>0</v>
      </c>
      <c r="O51" s="221"/>
      <c r="P51" s="44"/>
      <c r="Q51" s="201">
        <v>1</v>
      </c>
      <c r="R51" s="221">
        <f t="shared" si="4"/>
        <v>100</v>
      </c>
      <c r="S51" s="219"/>
    </row>
    <row r="52" spans="1:19" ht="13" customHeight="1">
      <c r="A52" s="218" t="s">
        <v>371</v>
      </c>
      <c r="B52" s="62">
        <f t="shared" si="5"/>
        <v>2</v>
      </c>
      <c r="C52" s="35">
        <f t="shared" si="6"/>
        <v>1.4598540145985401</v>
      </c>
      <c r="E52" s="201">
        <v>0</v>
      </c>
      <c r="F52" s="221"/>
      <c r="G52" s="44"/>
      <c r="H52" s="201">
        <v>1</v>
      </c>
      <c r="I52" s="168">
        <f t="shared" si="1"/>
        <v>50</v>
      </c>
      <c r="J52" s="44"/>
      <c r="K52" s="201">
        <v>1</v>
      </c>
      <c r="L52" s="168">
        <f t="shared" si="2"/>
        <v>50</v>
      </c>
      <c r="M52" s="44"/>
      <c r="N52" s="201">
        <v>0</v>
      </c>
      <c r="O52" s="221"/>
      <c r="P52" s="44"/>
      <c r="Q52" s="201">
        <v>0</v>
      </c>
      <c r="R52" s="221">
        <f t="shared" si="4"/>
        <v>0</v>
      </c>
      <c r="S52" s="219"/>
    </row>
    <row r="53" spans="1:19" ht="9" customHeight="1" thickBot="1">
      <c r="E53" s="222">
        <v>0</v>
      </c>
      <c r="H53" s="222">
        <v>0</v>
      </c>
      <c r="I53" s="93"/>
      <c r="J53" s="93"/>
      <c r="K53" s="222">
        <v>0</v>
      </c>
      <c r="L53" s="223"/>
      <c r="M53" s="223"/>
      <c r="N53" s="222"/>
      <c r="O53" s="93"/>
      <c r="P53" s="93"/>
      <c r="Q53" s="222">
        <v>0</v>
      </c>
      <c r="R53" s="93"/>
      <c r="S53" s="135"/>
    </row>
    <row r="54" spans="1:19" ht="9.75" customHeight="1">
      <c r="A54" s="10"/>
      <c r="B54" s="131"/>
      <c r="C54" s="130"/>
      <c r="D54" s="130"/>
      <c r="E54" s="131"/>
      <c r="F54" s="130"/>
      <c r="G54" s="130"/>
      <c r="H54" s="131"/>
      <c r="I54" s="130"/>
      <c r="J54" s="130"/>
      <c r="K54" s="131"/>
      <c r="L54" s="130"/>
      <c r="M54" s="130"/>
      <c r="N54" s="131"/>
      <c r="O54" s="130"/>
      <c r="P54" s="130"/>
      <c r="Q54" s="131"/>
      <c r="R54" s="130"/>
      <c r="S54" s="131"/>
    </row>
    <row r="55" spans="1:19" ht="13.4" customHeight="1">
      <c r="A55" s="9" t="s">
        <v>224</v>
      </c>
      <c r="I55" s="93"/>
      <c r="J55" s="93"/>
      <c r="L55" s="93"/>
      <c r="M55" s="93"/>
      <c r="O55" s="93"/>
      <c r="P55" s="93"/>
      <c r="R55" s="93"/>
    </row>
    <row r="56" spans="1:19" ht="12" customHeight="1">
      <c r="A56" s="7" t="s">
        <v>176</v>
      </c>
      <c r="I56" s="93"/>
      <c r="J56" s="93"/>
      <c r="L56" s="93"/>
      <c r="M56" s="93"/>
      <c r="O56" s="93"/>
      <c r="P56" s="93"/>
      <c r="R56" s="93"/>
    </row>
    <row r="57" spans="1:19" ht="7.5" customHeight="1"/>
    <row r="58" spans="1:19">
      <c r="A58" s="7" t="s">
        <v>177</v>
      </c>
    </row>
    <row r="59" spans="1:19">
      <c r="A59" s="7" t="s">
        <v>178</v>
      </c>
    </row>
  </sheetData>
  <mergeCells count="6">
    <mergeCell ref="B7:C7"/>
    <mergeCell ref="E7:F7"/>
    <mergeCell ref="H7:I7"/>
    <mergeCell ref="K7:L7"/>
    <mergeCell ref="N7:O7"/>
    <mergeCell ref="Q7:R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7BFCC-39B1-44FB-8436-9084F6FC69DD}">
  <sheetPr>
    <tabColor theme="4" tint="-0.249977111117893"/>
  </sheetPr>
  <dimension ref="A1:AD34"/>
  <sheetViews>
    <sheetView workbookViewId="0"/>
  </sheetViews>
  <sheetFormatPr baseColWidth="10" defaultColWidth="9.1796875" defaultRowHeight="12.5"/>
  <cols>
    <col min="1" max="1" width="10.453125" style="7" customWidth="1"/>
    <col min="2" max="2" width="7.54296875" style="33" customWidth="1"/>
    <col min="3" max="3" width="7.54296875" style="23" customWidth="1"/>
    <col min="4" max="4" width="1.54296875" style="7" customWidth="1"/>
    <col min="5" max="5" width="7.54296875" style="33" customWidth="1"/>
    <col min="6" max="6" width="7.54296875" style="23" customWidth="1"/>
    <col min="7" max="7" width="1.54296875" style="7" customWidth="1"/>
    <col min="8" max="8" width="6.54296875" style="33" customWidth="1"/>
    <col min="9" max="9" width="7.54296875" style="23" customWidth="1"/>
    <col min="10" max="10" width="1.54296875" style="23" customWidth="1"/>
    <col min="11" max="11" width="6.54296875" style="33" customWidth="1"/>
    <col min="12" max="12" width="7.54296875" style="7" customWidth="1"/>
    <col min="13" max="13" width="1.54296875" style="7" customWidth="1"/>
    <col min="14" max="14" width="6.54296875" style="33" customWidth="1"/>
    <col min="15" max="15" width="7.54296875" style="7" customWidth="1"/>
    <col min="16" max="16" width="1.54296875" style="7" customWidth="1"/>
    <col min="17" max="17" width="6.54296875" style="33" customWidth="1"/>
    <col min="18" max="18" width="7.54296875" style="7" customWidth="1"/>
    <col min="19" max="19" width="1.54296875" style="7" customWidth="1"/>
    <col min="20" max="20" width="6.54296875" style="7" customWidth="1"/>
    <col min="21" max="21" width="7.54296875" style="7" customWidth="1"/>
    <col min="22" max="22" width="1.54296875" style="7" customWidth="1"/>
    <col min="23" max="24" width="7.54296875" style="7" customWidth="1"/>
    <col min="25" max="25" width="1.81640625" style="7" customWidth="1"/>
    <col min="26" max="26" width="6.54296875" style="7" customWidth="1"/>
    <col min="27" max="27" width="7.54296875" style="7" customWidth="1"/>
    <col min="28" max="28" width="2" style="7" customWidth="1"/>
    <col min="29" max="256" width="9.1796875" style="7"/>
    <col min="257" max="257" width="10.453125" style="7" customWidth="1"/>
    <col min="258" max="259" width="7.54296875" style="7" customWidth="1"/>
    <col min="260" max="260" width="1.54296875" style="7" customWidth="1"/>
    <col min="261" max="262" width="7.54296875" style="7" customWidth="1"/>
    <col min="263" max="263" width="1.54296875" style="7" customWidth="1"/>
    <col min="264" max="264" width="6.54296875" style="7" customWidth="1"/>
    <col min="265" max="265" width="7.54296875" style="7" customWidth="1"/>
    <col min="266" max="266" width="1.54296875" style="7" customWidth="1"/>
    <col min="267" max="267" width="6.54296875" style="7" customWidth="1"/>
    <col min="268" max="268" width="7.54296875" style="7" customWidth="1"/>
    <col min="269" max="269" width="1.54296875" style="7" customWidth="1"/>
    <col min="270" max="270" width="6.54296875" style="7" customWidth="1"/>
    <col min="271" max="271" width="7.54296875" style="7" customWidth="1"/>
    <col min="272" max="272" width="1.54296875" style="7" customWidth="1"/>
    <col min="273" max="273" width="6.54296875" style="7" customWidth="1"/>
    <col min="274" max="274" width="7.54296875" style="7" customWidth="1"/>
    <col min="275" max="275" width="1.54296875" style="7" customWidth="1"/>
    <col min="276" max="276" width="6.54296875" style="7" customWidth="1"/>
    <col min="277" max="277" width="7.54296875" style="7" customWidth="1"/>
    <col min="278" max="278" width="1.54296875" style="7" customWidth="1"/>
    <col min="279" max="280" width="7.54296875" style="7" customWidth="1"/>
    <col min="281" max="281" width="1.81640625" style="7" customWidth="1"/>
    <col min="282" max="282" width="6.54296875" style="7" customWidth="1"/>
    <col min="283" max="283" width="7.54296875" style="7" customWidth="1"/>
    <col min="284" max="284" width="2" style="7" customWidth="1"/>
    <col min="285" max="512" width="9.1796875" style="7"/>
    <col min="513" max="513" width="10.453125" style="7" customWidth="1"/>
    <col min="514" max="515" width="7.54296875" style="7" customWidth="1"/>
    <col min="516" max="516" width="1.54296875" style="7" customWidth="1"/>
    <col min="517" max="518" width="7.54296875" style="7" customWidth="1"/>
    <col min="519" max="519" width="1.54296875" style="7" customWidth="1"/>
    <col min="520" max="520" width="6.54296875" style="7" customWidth="1"/>
    <col min="521" max="521" width="7.54296875" style="7" customWidth="1"/>
    <col min="522" max="522" width="1.54296875" style="7" customWidth="1"/>
    <col min="523" max="523" width="6.54296875" style="7" customWidth="1"/>
    <col min="524" max="524" width="7.54296875" style="7" customWidth="1"/>
    <col min="525" max="525" width="1.54296875" style="7" customWidth="1"/>
    <col min="526" max="526" width="6.54296875" style="7" customWidth="1"/>
    <col min="527" max="527" width="7.54296875" style="7" customWidth="1"/>
    <col min="528" max="528" width="1.54296875" style="7" customWidth="1"/>
    <col min="529" max="529" width="6.54296875" style="7" customWidth="1"/>
    <col min="530" max="530" width="7.54296875" style="7" customWidth="1"/>
    <col min="531" max="531" width="1.54296875" style="7" customWidth="1"/>
    <col min="532" max="532" width="6.54296875" style="7" customWidth="1"/>
    <col min="533" max="533" width="7.54296875" style="7" customWidth="1"/>
    <col min="534" max="534" width="1.54296875" style="7" customWidth="1"/>
    <col min="535" max="536" width="7.54296875" style="7" customWidth="1"/>
    <col min="537" max="537" width="1.81640625" style="7" customWidth="1"/>
    <col min="538" max="538" width="6.54296875" style="7" customWidth="1"/>
    <col min="539" max="539" width="7.54296875" style="7" customWidth="1"/>
    <col min="540" max="540" width="2" style="7" customWidth="1"/>
    <col min="541" max="768" width="9.1796875" style="7"/>
    <col min="769" max="769" width="10.453125" style="7" customWidth="1"/>
    <col min="770" max="771" width="7.54296875" style="7" customWidth="1"/>
    <col min="772" max="772" width="1.54296875" style="7" customWidth="1"/>
    <col min="773" max="774" width="7.54296875" style="7" customWidth="1"/>
    <col min="775" max="775" width="1.54296875" style="7" customWidth="1"/>
    <col min="776" max="776" width="6.54296875" style="7" customWidth="1"/>
    <col min="777" max="777" width="7.54296875" style="7" customWidth="1"/>
    <col min="778" max="778" width="1.54296875" style="7" customWidth="1"/>
    <col min="779" max="779" width="6.54296875" style="7" customWidth="1"/>
    <col min="780" max="780" width="7.54296875" style="7" customWidth="1"/>
    <col min="781" max="781" width="1.54296875" style="7" customWidth="1"/>
    <col min="782" max="782" width="6.54296875" style="7" customWidth="1"/>
    <col min="783" max="783" width="7.54296875" style="7" customWidth="1"/>
    <col min="784" max="784" width="1.54296875" style="7" customWidth="1"/>
    <col min="785" max="785" width="6.54296875" style="7" customWidth="1"/>
    <col min="786" max="786" width="7.54296875" style="7" customWidth="1"/>
    <col min="787" max="787" width="1.54296875" style="7" customWidth="1"/>
    <col min="788" max="788" width="6.54296875" style="7" customWidth="1"/>
    <col min="789" max="789" width="7.54296875" style="7" customWidth="1"/>
    <col min="790" max="790" width="1.54296875" style="7" customWidth="1"/>
    <col min="791" max="792" width="7.54296875" style="7" customWidth="1"/>
    <col min="793" max="793" width="1.81640625" style="7" customWidth="1"/>
    <col min="794" max="794" width="6.54296875" style="7" customWidth="1"/>
    <col min="795" max="795" width="7.54296875" style="7" customWidth="1"/>
    <col min="796" max="796" width="2" style="7" customWidth="1"/>
    <col min="797" max="1024" width="9.1796875" style="7"/>
    <col min="1025" max="1025" width="10.453125" style="7" customWidth="1"/>
    <col min="1026" max="1027" width="7.54296875" style="7" customWidth="1"/>
    <col min="1028" max="1028" width="1.54296875" style="7" customWidth="1"/>
    <col min="1029" max="1030" width="7.54296875" style="7" customWidth="1"/>
    <col min="1031" max="1031" width="1.54296875" style="7" customWidth="1"/>
    <col min="1032" max="1032" width="6.54296875" style="7" customWidth="1"/>
    <col min="1033" max="1033" width="7.54296875" style="7" customWidth="1"/>
    <col min="1034" max="1034" width="1.54296875" style="7" customWidth="1"/>
    <col min="1035" max="1035" width="6.54296875" style="7" customWidth="1"/>
    <col min="1036" max="1036" width="7.54296875" style="7" customWidth="1"/>
    <col min="1037" max="1037" width="1.54296875" style="7" customWidth="1"/>
    <col min="1038" max="1038" width="6.54296875" style="7" customWidth="1"/>
    <col min="1039" max="1039" width="7.54296875" style="7" customWidth="1"/>
    <col min="1040" max="1040" width="1.54296875" style="7" customWidth="1"/>
    <col min="1041" max="1041" width="6.54296875" style="7" customWidth="1"/>
    <col min="1042" max="1042" width="7.54296875" style="7" customWidth="1"/>
    <col min="1043" max="1043" width="1.54296875" style="7" customWidth="1"/>
    <col min="1044" max="1044" width="6.54296875" style="7" customWidth="1"/>
    <col min="1045" max="1045" width="7.54296875" style="7" customWidth="1"/>
    <col min="1046" max="1046" width="1.54296875" style="7" customWidth="1"/>
    <col min="1047" max="1048" width="7.54296875" style="7" customWidth="1"/>
    <col min="1049" max="1049" width="1.81640625" style="7" customWidth="1"/>
    <col min="1050" max="1050" width="6.54296875" style="7" customWidth="1"/>
    <col min="1051" max="1051" width="7.54296875" style="7" customWidth="1"/>
    <col min="1052" max="1052" width="2" style="7" customWidth="1"/>
    <col min="1053" max="1280" width="9.1796875" style="7"/>
    <col min="1281" max="1281" width="10.453125" style="7" customWidth="1"/>
    <col min="1282" max="1283" width="7.54296875" style="7" customWidth="1"/>
    <col min="1284" max="1284" width="1.54296875" style="7" customWidth="1"/>
    <col min="1285" max="1286" width="7.54296875" style="7" customWidth="1"/>
    <col min="1287" max="1287" width="1.54296875" style="7" customWidth="1"/>
    <col min="1288" max="1288" width="6.54296875" style="7" customWidth="1"/>
    <col min="1289" max="1289" width="7.54296875" style="7" customWidth="1"/>
    <col min="1290" max="1290" width="1.54296875" style="7" customWidth="1"/>
    <col min="1291" max="1291" width="6.54296875" style="7" customWidth="1"/>
    <col min="1292" max="1292" width="7.54296875" style="7" customWidth="1"/>
    <col min="1293" max="1293" width="1.54296875" style="7" customWidth="1"/>
    <col min="1294" max="1294" width="6.54296875" style="7" customWidth="1"/>
    <col min="1295" max="1295" width="7.54296875" style="7" customWidth="1"/>
    <col min="1296" max="1296" width="1.54296875" style="7" customWidth="1"/>
    <col min="1297" max="1297" width="6.54296875" style="7" customWidth="1"/>
    <col min="1298" max="1298" width="7.54296875" style="7" customWidth="1"/>
    <col min="1299" max="1299" width="1.54296875" style="7" customWidth="1"/>
    <col min="1300" max="1300" width="6.54296875" style="7" customWidth="1"/>
    <col min="1301" max="1301" width="7.54296875" style="7" customWidth="1"/>
    <col min="1302" max="1302" width="1.54296875" style="7" customWidth="1"/>
    <col min="1303" max="1304" width="7.54296875" style="7" customWidth="1"/>
    <col min="1305" max="1305" width="1.81640625" style="7" customWidth="1"/>
    <col min="1306" max="1306" width="6.54296875" style="7" customWidth="1"/>
    <col min="1307" max="1307" width="7.54296875" style="7" customWidth="1"/>
    <col min="1308" max="1308" width="2" style="7" customWidth="1"/>
    <col min="1309" max="1536" width="9.1796875" style="7"/>
    <col min="1537" max="1537" width="10.453125" style="7" customWidth="1"/>
    <col min="1538" max="1539" width="7.54296875" style="7" customWidth="1"/>
    <col min="1540" max="1540" width="1.54296875" style="7" customWidth="1"/>
    <col min="1541" max="1542" width="7.54296875" style="7" customWidth="1"/>
    <col min="1543" max="1543" width="1.54296875" style="7" customWidth="1"/>
    <col min="1544" max="1544" width="6.54296875" style="7" customWidth="1"/>
    <col min="1545" max="1545" width="7.54296875" style="7" customWidth="1"/>
    <col min="1546" max="1546" width="1.54296875" style="7" customWidth="1"/>
    <col min="1547" max="1547" width="6.54296875" style="7" customWidth="1"/>
    <col min="1548" max="1548" width="7.54296875" style="7" customWidth="1"/>
    <col min="1549" max="1549" width="1.54296875" style="7" customWidth="1"/>
    <col min="1550" max="1550" width="6.54296875" style="7" customWidth="1"/>
    <col min="1551" max="1551" width="7.54296875" style="7" customWidth="1"/>
    <col min="1552" max="1552" width="1.54296875" style="7" customWidth="1"/>
    <col min="1553" max="1553" width="6.54296875" style="7" customWidth="1"/>
    <col min="1554" max="1554" width="7.54296875" style="7" customWidth="1"/>
    <col min="1555" max="1555" width="1.54296875" style="7" customWidth="1"/>
    <col min="1556" max="1556" width="6.54296875" style="7" customWidth="1"/>
    <col min="1557" max="1557" width="7.54296875" style="7" customWidth="1"/>
    <col min="1558" max="1558" width="1.54296875" style="7" customWidth="1"/>
    <col min="1559" max="1560" width="7.54296875" style="7" customWidth="1"/>
    <col min="1561" max="1561" width="1.81640625" style="7" customWidth="1"/>
    <col min="1562" max="1562" width="6.54296875" style="7" customWidth="1"/>
    <col min="1563" max="1563" width="7.54296875" style="7" customWidth="1"/>
    <col min="1564" max="1564" width="2" style="7" customWidth="1"/>
    <col min="1565" max="1792" width="9.1796875" style="7"/>
    <col min="1793" max="1793" width="10.453125" style="7" customWidth="1"/>
    <col min="1794" max="1795" width="7.54296875" style="7" customWidth="1"/>
    <col min="1796" max="1796" width="1.54296875" style="7" customWidth="1"/>
    <col min="1797" max="1798" width="7.54296875" style="7" customWidth="1"/>
    <col min="1799" max="1799" width="1.54296875" style="7" customWidth="1"/>
    <col min="1800" max="1800" width="6.54296875" style="7" customWidth="1"/>
    <col min="1801" max="1801" width="7.54296875" style="7" customWidth="1"/>
    <col min="1802" max="1802" width="1.54296875" style="7" customWidth="1"/>
    <col min="1803" max="1803" width="6.54296875" style="7" customWidth="1"/>
    <col min="1804" max="1804" width="7.54296875" style="7" customWidth="1"/>
    <col min="1805" max="1805" width="1.54296875" style="7" customWidth="1"/>
    <col min="1806" max="1806" width="6.54296875" style="7" customWidth="1"/>
    <col min="1807" max="1807" width="7.54296875" style="7" customWidth="1"/>
    <col min="1808" max="1808" width="1.54296875" style="7" customWidth="1"/>
    <col min="1809" max="1809" width="6.54296875" style="7" customWidth="1"/>
    <col min="1810" max="1810" width="7.54296875" style="7" customWidth="1"/>
    <col min="1811" max="1811" width="1.54296875" style="7" customWidth="1"/>
    <col min="1812" max="1812" width="6.54296875" style="7" customWidth="1"/>
    <col min="1813" max="1813" width="7.54296875" style="7" customWidth="1"/>
    <col min="1814" max="1814" width="1.54296875" style="7" customWidth="1"/>
    <col min="1815" max="1816" width="7.54296875" style="7" customWidth="1"/>
    <col min="1817" max="1817" width="1.81640625" style="7" customWidth="1"/>
    <col min="1818" max="1818" width="6.54296875" style="7" customWidth="1"/>
    <col min="1819" max="1819" width="7.54296875" style="7" customWidth="1"/>
    <col min="1820" max="1820" width="2" style="7" customWidth="1"/>
    <col min="1821" max="2048" width="9.1796875" style="7"/>
    <col min="2049" max="2049" width="10.453125" style="7" customWidth="1"/>
    <col min="2050" max="2051" width="7.54296875" style="7" customWidth="1"/>
    <col min="2052" max="2052" width="1.54296875" style="7" customWidth="1"/>
    <col min="2053" max="2054" width="7.54296875" style="7" customWidth="1"/>
    <col min="2055" max="2055" width="1.54296875" style="7" customWidth="1"/>
    <col min="2056" max="2056" width="6.54296875" style="7" customWidth="1"/>
    <col min="2057" max="2057" width="7.54296875" style="7" customWidth="1"/>
    <col min="2058" max="2058" width="1.54296875" style="7" customWidth="1"/>
    <col min="2059" max="2059" width="6.54296875" style="7" customWidth="1"/>
    <col min="2060" max="2060" width="7.54296875" style="7" customWidth="1"/>
    <col min="2061" max="2061" width="1.54296875" style="7" customWidth="1"/>
    <col min="2062" max="2062" width="6.54296875" style="7" customWidth="1"/>
    <col min="2063" max="2063" width="7.54296875" style="7" customWidth="1"/>
    <col min="2064" max="2064" width="1.54296875" style="7" customWidth="1"/>
    <col min="2065" max="2065" width="6.54296875" style="7" customWidth="1"/>
    <col min="2066" max="2066" width="7.54296875" style="7" customWidth="1"/>
    <col min="2067" max="2067" width="1.54296875" style="7" customWidth="1"/>
    <col min="2068" max="2068" width="6.54296875" style="7" customWidth="1"/>
    <col min="2069" max="2069" width="7.54296875" style="7" customWidth="1"/>
    <col min="2070" max="2070" width="1.54296875" style="7" customWidth="1"/>
    <col min="2071" max="2072" width="7.54296875" style="7" customWidth="1"/>
    <col min="2073" max="2073" width="1.81640625" style="7" customWidth="1"/>
    <col min="2074" max="2074" width="6.54296875" style="7" customWidth="1"/>
    <col min="2075" max="2075" width="7.54296875" style="7" customWidth="1"/>
    <col min="2076" max="2076" width="2" style="7" customWidth="1"/>
    <col min="2077" max="2304" width="9.1796875" style="7"/>
    <col min="2305" max="2305" width="10.453125" style="7" customWidth="1"/>
    <col min="2306" max="2307" width="7.54296875" style="7" customWidth="1"/>
    <col min="2308" max="2308" width="1.54296875" style="7" customWidth="1"/>
    <col min="2309" max="2310" width="7.54296875" style="7" customWidth="1"/>
    <col min="2311" max="2311" width="1.54296875" style="7" customWidth="1"/>
    <col min="2312" max="2312" width="6.54296875" style="7" customWidth="1"/>
    <col min="2313" max="2313" width="7.54296875" style="7" customWidth="1"/>
    <col min="2314" max="2314" width="1.54296875" style="7" customWidth="1"/>
    <col min="2315" max="2315" width="6.54296875" style="7" customWidth="1"/>
    <col min="2316" max="2316" width="7.54296875" style="7" customWidth="1"/>
    <col min="2317" max="2317" width="1.54296875" style="7" customWidth="1"/>
    <col min="2318" max="2318" width="6.54296875" style="7" customWidth="1"/>
    <col min="2319" max="2319" width="7.54296875" style="7" customWidth="1"/>
    <col min="2320" max="2320" width="1.54296875" style="7" customWidth="1"/>
    <col min="2321" max="2321" width="6.54296875" style="7" customWidth="1"/>
    <col min="2322" max="2322" width="7.54296875" style="7" customWidth="1"/>
    <col min="2323" max="2323" width="1.54296875" style="7" customWidth="1"/>
    <col min="2324" max="2324" width="6.54296875" style="7" customWidth="1"/>
    <col min="2325" max="2325" width="7.54296875" style="7" customWidth="1"/>
    <col min="2326" max="2326" width="1.54296875" style="7" customWidth="1"/>
    <col min="2327" max="2328" width="7.54296875" style="7" customWidth="1"/>
    <col min="2329" max="2329" width="1.81640625" style="7" customWidth="1"/>
    <col min="2330" max="2330" width="6.54296875" style="7" customWidth="1"/>
    <col min="2331" max="2331" width="7.54296875" style="7" customWidth="1"/>
    <col min="2332" max="2332" width="2" style="7" customWidth="1"/>
    <col min="2333" max="2560" width="9.1796875" style="7"/>
    <col min="2561" max="2561" width="10.453125" style="7" customWidth="1"/>
    <col min="2562" max="2563" width="7.54296875" style="7" customWidth="1"/>
    <col min="2564" max="2564" width="1.54296875" style="7" customWidth="1"/>
    <col min="2565" max="2566" width="7.54296875" style="7" customWidth="1"/>
    <col min="2567" max="2567" width="1.54296875" style="7" customWidth="1"/>
    <col min="2568" max="2568" width="6.54296875" style="7" customWidth="1"/>
    <col min="2569" max="2569" width="7.54296875" style="7" customWidth="1"/>
    <col min="2570" max="2570" width="1.54296875" style="7" customWidth="1"/>
    <col min="2571" max="2571" width="6.54296875" style="7" customWidth="1"/>
    <col min="2572" max="2572" width="7.54296875" style="7" customWidth="1"/>
    <col min="2573" max="2573" width="1.54296875" style="7" customWidth="1"/>
    <col min="2574" max="2574" width="6.54296875" style="7" customWidth="1"/>
    <col min="2575" max="2575" width="7.54296875" style="7" customWidth="1"/>
    <col min="2576" max="2576" width="1.54296875" style="7" customWidth="1"/>
    <col min="2577" max="2577" width="6.54296875" style="7" customWidth="1"/>
    <col min="2578" max="2578" width="7.54296875" style="7" customWidth="1"/>
    <col min="2579" max="2579" width="1.54296875" style="7" customWidth="1"/>
    <col min="2580" max="2580" width="6.54296875" style="7" customWidth="1"/>
    <col min="2581" max="2581" width="7.54296875" style="7" customWidth="1"/>
    <col min="2582" max="2582" width="1.54296875" style="7" customWidth="1"/>
    <col min="2583" max="2584" width="7.54296875" style="7" customWidth="1"/>
    <col min="2585" max="2585" width="1.81640625" style="7" customWidth="1"/>
    <col min="2586" max="2586" width="6.54296875" style="7" customWidth="1"/>
    <col min="2587" max="2587" width="7.54296875" style="7" customWidth="1"/>
    <col min="2588" max="2588" width="2" style="7" customWidth="1"/>
    <col min="2589" max="2816" width="9.1796875" style="7"/>
    <col min="2817" max="2817" width="10.453125" style="7" customWidth="1"/>
    <col min="2818" max="2819" width="7.54296875" style="7" customWidth="1"/>
    <col min="2820" max="2820" width="1.54296875" style="7" customWidth="1"/>
    <col min="2821" max="2822" width="7.54296875" style="7" customWidth="1"/>
    <col min="2823" max="2823" width="1.54296875" style="7" customWidth="1"/>
    <col min="2824" max="2824" width="6.54296875" style="7" customWidth="1"/>
    <col min="2825" max="2825" width="7.54296875" style="7" customWidth="1"/>
    <col min="2826" max="2826" width="1.54296875" style="7" customWidth="1"/>
    <col min="2827" max="2827" width="6.54296875" style="7" customWidth="1"/>
    <col min="2828" max="2828" width="7.54296875" style="7" customWidth="1"/>
    <col min="2829" max="2829" width="1.54296875" style="7" customWidth="1"/>
    <col min="2830" max="2830" width="6.54296875" style="7" customWidth="1"/>
    <col min="2831" max="2831" width="7.54296875" style="7" customWidth="1"/>
    <col min="2832" max="2832" width="1.54296875" style="7" customWidth="1"/>
    <col min="2833" max="2833" width="6.54296875" style="7" customWidth="1"/>
    <col min="2834" max="2834" width="7.54296875" style="7" customWidth="1"/>
    <col min="2835" max="2835" width="1.54296875" style="7" customWidth="1"/>
    <col min="2836" max="2836" width="6.54296875" style="7" customWidth="1"/>
    <col min="2837" max="2837" width="7.54296875" style="7" customWidth="1"/>
    <col min="2838" max="2838" width="1.54296875" style="7" customWidth="1"/>
    <col min="2839" max="2840" width="7.54296875" style="7" customWidth="1"/>
    <col min="2841" max="2841" width="1.81640625" style="7" customWidth="1"/>
    <col min="2842" max="2842" width="6.54296875" style="7" customWidth="1"/>
    <col min="2843" max="2843" width="7.54296875" style="7" customWidth="1"/>
    <col min="2844" max="2844" width="2" style="7" customWidth="1"/>
    <col min="2845" max="3072" width="9.1796875" style="7"/>
    <col min="3073" max="3073" width="10.453125" style="7" customWidth="1"/>
    <col min="3074" max="3075" width="7.54296875" style="7" customWidth="1"/>
    <col min="3076" max="3076" width="1.54296875" style="7" customWidth="1"/>
    <col min="3077" max="3078" width="7.54296875" style="7" customWidth="1"/>
    <col min="3079" max="3079" width="1.54296875" style="7" customWidth="1"/>
    <col min="3080" max="3080" width="6.54296875" style="7" customWidth="1"/>
    <col min="3081" max="3081" width="7.54296875" style="7" customWidth="1"/>
    <col min="3082" max="3082" width="1.54296875" style="7" customWidth="1"/>
    <col min="3083" max="3083" width="6.54296875" style="7" customWidth="1"/>
    <col min="3084" max="3084" width="7.54296875" style="7" customWidth="1"/>
    <col min="3085" max="3085" width="1.54296875" style="7" customWidth="1"/>
    <col min="3086" max="3086" width="6.54296875" style="7" customWidth="1"/>
    <col min="3087" max="3087" width="7.54296875" style="7" customWidth="1"/>
    <col min="3088" max="3088" width="1.54296875" style="7" customWidth="1"/>
    <col min="3089" max="3089" width="6.54296875" style="7" customWidth="1"/>
    <col min="3090" max="3090" width="7.54296875" style="7" customWidth="1"/>
    <col min="3091" max="3091" width="1.54296875" style="7" customWidth="1"/>
    <col min="3092" max="3092" width="6.54296875" style="7" customWidth="1"/>
    <col min="3093" max="3093" width="7.54296875" style="7" customWidth="1"/>
    <col min="3094" max="3094" width="1.54296875" style="7" customWidth="1"/>
    <col min="3095" max="3096" width="7.54296875" style="7" customWidth="1"/>
    <col min="3097" max="3097" width="1.81640625" style="7" customWidth="1"/>
    <col min="3098" max="3098" width="6.54296875" style="7" customWidth="1"/>
    <col min="3099" max="3099" width="7.54296875" style="7" customWidth="1"/>
    <col min="3100" max="3100" width="2" style="7" customWidth="1"/>
    <col min="3101" max="3328" width="9.1796875" style="7"/>
    <col min="3329" max="3329" width="10.453125" style="7" customWidth="1"/>
    <col min="3330" max="3331" width="7.54296875" style="7" customWidth="1"/>
    <col min="3332" max="3332" width="1.54296875" style="7" customWidth="1"/>
    <col min="3333" max="3334" width="7.54296875" style="7" customWidth="1"/>
    <col min="3335" max="3335" width="1.54296875" style="7" customWidth="1"/>
    <col min="3336" max="3336" width="6.54296875" style="7" customWidth="1"/>
    <col min="3337" max="3337" width="7.54296875" style="7" customWidth="1"/>
    <col min="3338" max="3338" width="1.54296875" style="7" customWidth="1"/>
    <col min="3339" max="3339" width="6.54296875" style="7" customWidth="1"/>
    <col min="3340" max="3340" width="7.54296875" style="7" customWidth="1"/>
    <col min="3341" max="3341" width="1.54296875" style="7" customWidth="1"/>
    <col min="3342" max="3342" width="6.54296875" style="7" customWidth="1"/>
    <col min="3343" max="3343" width="7.54296875" style="7" customWidth="1"/>
    <col min="3344" max="3344" width="1.54296875" style="7" customWidth="1"/>
    <col min="3345" max="3345" width="6.54296875" style="7" customWidth="1"/>
    <col min="3346" max="3346" width="7.54296875" style="7" customWidth="1"/>
    <col min="3347" max="3347" width="1.54296875" style="7" customWidth="1"/>
    <col min="3348" max="3348" width="6.54296875" style="7" customWidth="1"/>
    <col min="3349" max="3349" width="7.54296875" style="7" customWidth="1"/>
    <col min="3350" max="3350" width="1.54296875" style="7" customWidth="1"/>
    <col min="3351" max="3352" width="7.54296875" style="7" customWidth="1"/>
    <col min="3353" max="3353" width="1.81640625" style="7" customWidth="1"/>
    <col min="3354" max="3354" width="6.54296875" style="7" customWidth="1"/>
    <col min="3355" max="3355" width="7.54296875" style="7" customWidth="1"/>
    <col min="3356" max="3356" width="2" style="7" customWidth="1"/>
    <col min="3357" max="3584" width="9.1796875" style="7"/>
    <col min="3585" max="3585" width="10.453125" style="7" customWidth="1"/>
    <col min="3586" max="3587" width="7.54296875" style="7" customWidth="1"/>
    <col min="3588" max="3588" width="1.54296875" style="7" customWidth="1"/>
    <col min="3589" max="3590" width="7.54296875" style="7" customWidth="1"/>
    <col min="3591" max="3591" width="1.54296875" style="7" customWidth="1"/>
    <col min="3592" max="3592" width="6.54296875" style="7" customWidth="1"/>
    <col min="3593" max="3593" width="7.54296875" style="7" customWidth="1"/>
    <col min="3594" max="3594" width="1.54296875" style="7" customWidth="1"/>
    <col min="3595" max="3595" width="6.54296875" style="7" customWidth="1"/>
    <col min="3596" max="3596" width="7.54296875" style="7" customWidth="1"/>
    <col min="3597" max="3597" width="1.54296875" style="7" customWidth="1"/>
    <col min="3598" max="3598" width="6.54296875" style="7" customWidth="1"/>
    <col min="3599" max="3599" width="7.54296875" style="7" customWidth="1"/>
    <col min="3600" max="3600" width="1.54296875" style="7" customWidth="1"/>
    <col min="3601" max="3601" width="6.54296875" style="7" customWidth="1"/>
    <col min="3602" max="3602" width="7.54296875" style="7" customWidth="1"/>
    <col min="3603" max="3603" width="1.54296875" style="7" customWidth="1"/>
    <col min="3604" max="3604" width="6.54296875" style="7" customWidth="1"/>
    <col min="3605" max="3605" width="7.54296875" style="7" customWidth="1"/>
    <col min="3606" max="3606" width="1.54296875" style="7" customWidth="1"/>
    <col min="3607" max="3608" width="7.54296875" style="7" customWidth="1"/>
    <col min="3609" max="3609" width="1.81640625" style="7" customWidth="1"/>
    <col min="3610" max="3610" width="6.54296875" style="7" customWidth="1"/>
    <col min="3611" max="3611" width="7.54296875" style="7" customWidth="1"/>
    <col min="3612" max="3612" width="2" style="7" customWidth="1"/>
    <col min="3613" max="3840" width="9.1796875" style="7"/>
    <col min="3841" max="3841" width="10.453125" style="7" customWidth="1"/>
    <col min="3842" max="3843" width="7.54296875" style="7" customWidth="1"/>
    <col min="3844" max="3844" width="1.54296875" style="7" customWidth="1"/>
    <col min="3845" max="3846" width="7.54296875" style="7" customWidth="1"/>
    <col min="3847" max="3847" width="1.54296875" style="7" customWidth="1"/>
    <col min="3848" max="3848" width="6.54296875" style="7" customWidth="1"/>
    <col min="3849" max="3849" width="7.54296875" style="7" customWidth="1"/>
    <col min="3850" max="3850" width="1.54296875" style="7" customWidth="1"/>
    <col min="3851" max="3851" width="6.54296875" style="7" customWidth="1"/>
    <col min="3852" max="3852" width="7.54296875" style="7" customWidth="1"/>
    <col min="3853" max="3853" width="1.54296875" style="7" customWidth="1"/>
    <col min="3854" max="3854" width="6.54296875" style="7" customWidth="1"/>
    <col min="3855" max="3855" width="7.54296875" style="7" customWidth="1"/>
    <col min="3856" max="3856" width="1.54296875" style="7" customWidth="1"/>
    <col min="3857" max="3857" width="6.54296875" style="7" customWidth="1"/>
    <col min="3858" max="3858" width="7.54296875" style="7" customWidth="1"/>
    <col min="3859" max="3859" width="1.54296875" style="7" customWidth="1"/>
    <col min="3860" max="3860" width="6.54296875" style="7" customWidth="1"/>
    <col min="3861" max="3861" width="7.54296875" style="7" customWidth="1"/>
    <col min="3862" max="3862" width="1.54296875" style="7" customWidth="1"/>
    <col min="3863" max="3864" width="7.54296875" style="7" customWidth="1"/>
    <col min="3865" max="3865" width="1.81640625" style="7" customWidth="1"/>
    <col min="3866" max="3866" width="6.54296875" style="7" customWidth="1"/>
    <col min="3867" max="3867" width="7.54296875" style="7" customWidth="1"/>
    <col min="3868" max="3868" width="2" style="7" customWidth="1"/>
    <col min="3869" max="4096" width="9.1796875" style="7"/>
    <col min="4097" max="4097" width="10.453125" style="7" customWidth="1"/>
    <col min="4098" max="4099" width="7.54296875" style="7" customWidth="1"/>
    <col min="4100" max="4100" width="1.54296875" style="7" customWidth="1"/>
    <col min="4101" max="4102" width="7.54296875" style="7" customWidth="1"/>
    <col min="4103" max="4103" width="1.54296875" style="7" customWidth="1"/>
    <col min="4104" max="4104" width="6.54296875" style="7" customWidth="1"/>
    <col min="4105" max="4105" width="7.54296875" style="7" customWidth="1"/>
    <col min="4106" max="4106" width="1.54296875" style="7" customWidth="1"/>
    <col min="4107" max="4107" width="6.54296875" style="7" customWidth="1"/>
    <col min="4108" max="4108" width="7.54296875" style="7" customWidth="1"/>
    <col min="4109" max="4109" width="1.54296875" style="7" customWidth="1"/>
    <col min="4110" max="4110" width="6.54296875" style="7" customWidth="1"/>
    <col min="4111" max="4111" width="7.54296875" style="7" customWidth="1"/>
    <col min="4112" max="4112" width="1.54296875" style="7" customWidth="1"/>
    <col min="4113" max="4113" width="6.54296875" style="7" customWidth="1"/>
    <col min="4114" max="4114" width="7.54296875" style="7" customWidth="1"/>
    <col min="4115" max="4115" width="1.54296875" style="7" customWidth="1"/>
    <col min="4116" max="4116" width="6.54296875" style="7" customWidth="1"/>
    <col min="4117" max="4117" width="7.54296875" style="7" customWidth="1"/>
    <col min="4118" max="4118" width="1.54296875" style="7" customWidth="1"/>
    <col min="4119" max="4120" width="7.54296875" style="7" customWidth="1"/>
    <col min="4121" max="4121" width="1.81640625" style="7" customWidth="1"/>
    <col min="4122" max="4122" width="6.54296875" style="7" customWidth="1"/>
    <col min="4123" max="4123" width="7.54296875" style="7" customWidth="1"/>
    <col min="4124" max="4124" width="2" style="7" customWidth="1"/>
    <col min="4125" max="4352" width="9.1796875" style="7"/>
    <col min="4353" max="4353" width="10.453125" style="7" customWidth="1"/>
    <col min="4354" max="4355" width="7.54296875" style="7" customWidth="1"/>
    <col min="4356" max="4356" width="1.54296875" style="7" customWidth="1"/>
    <col min="4357" max="4358" width="7.54296875" style="7" customWidth="1"/>
    <col min="4359" max="4359" width="1.54296875" style="7" customWidth="1"/>
    <col min="4360" max="4360" width="6.54296875" style="7" customWidth="1"/>
    <col min="4361" max="4361" width="7.54296875" style="7" customWidth="1"/>
    <col min="4362" max="4362" width="1.54296875" style="7" customWidth="1"/>
    <col min="4363" max="4363" width="6.54296875" style="7" customWidth="1"/>
    <col min="4364" max="4364" width="7.54296875" style="7" customWidth="1"/>
    <col min="4365" max="4365" width="1.54296875" style="7" customWidth="1"/>
    <col min="4366" max="4366" width="6.54296875" style="7" customWidth="1"/>
    <col min="4367" max="4367" width="7.54296875" style="7" customWidth="1"/>
    <col min="4368" max="4368" width="1.54296875" style="7" customWidth="1"/>
    <col min="4369" max="4369" width="6.54296875" style="7" customWidth="1"/>
    <col min="4370" max="4370" width="7.54296875" style="7" customWidth="1"/>
    <col min="4371" max="4371" width="1.54296875" style="7" customWidth="1"/>
    <col min="4372" max="4372" width="6.54296875" style="7" customWidth="1"/>
    <col min="4373" max="4373" width="7.54296875" style="7" customWidth="1"/>
    <col min="4374" max="4374" width="1.54296875" style="7" customWidth="1"/>
    <col min="4375" max="4376" width="7.54296875" style="7" customWidth="1"/>
    <col min="4377" max="4377" width="1.81640625" style="7" customWidth="1"/>
    <col min="4378" max="4378" width="6.54296875" style="7" customWidth="1"/>
    <col min="4379" max="4379" width="7.54296875" style="7" customWidth="1"/>
    <col min="4380" max="4380" width="2" style="7" customWidth="1"/>
    <col min="4381" max="4608" width="9.1796875" style="7"/>
    <col min="4609" max="4609" width="10.453125" style="7" customWidth="1"/>
    <col min="4610" max="4611" width="7.54296875" style="7" customWidth="1"/>
    <col min="4612" max="4612" width="1.54296875" style="7" customWidth="1"/>
    <col min="4613" max="4614" width="7.54296875" style="7" customWidth="1"/>
    <col min="4615" max="4615" width="1.54296875" style="7" customWidth="1"/>
    <col min="4616" max="4616" width="6.54296875" style="7" customWidth="1"/>
    <col min="4617" max="4617" width="7.54296875" style="7" customWidth="1"/>
    <col min="4618" max="4618" width="1.54296875" style="7" customWidth="1"/>
    <col min="4619" max="4619" width="6.54296875" style="7" customWidth="1"/>
    <col min="4620" max="4620" width="7.54296875" style="7" customWidth="1"/>
    <col min="4621" max="4621" width="1.54296875" style="7" customWidth="1"/>
    <col min="4622" max="4622" width="6.54296875" style="7" customWidth="1"/>
    <col min="4623" max="4623" width="7.54296875" style="7" customWidth="1"/>
    <col min="4624" max="4624" width="1.54296875" style="7" customWidth="1"/>
    <col min="4625" max="4625" width="6.54296875" style="7" customWidth="1"/>
    <col min="4626" max="4626" width="7.54296875" style="7" customWidth="1"/>
    <col min="4627" max="4627" width="1.54296875" style="7" customWidth="1"/>
    <col min="4628" max="4628" width="6.54296875" style="7" customWidth="1"/>
    <col min="4629" max="4629" width="7.54296875" style="7" customWidth="1"/>
    <col min="4630" max="4630" width="1.54296875" style="7" customWidth="1"/>
    <col min="4631" max="4632" width="7.54296875" style="7" customWidth="1"/>
    <col min="4633" max="4633" width="1.81640625" style="7" customWidth="1"/>
    <col min="4634" max="4634" width="6.54296875" style="7" customWidth="1"/>
    <col min="4635" max="4635" width="7.54296875" style="7" customWidth="1"/>
    <col min="4636" max="4636" width="2" style="7" customWidth="1"/>
    <col min="4637" max="4864" width="9.1796875" style="7"/>
    <col min="4865" max="4865" width="10.453125" style="7" customWidth="1"/>
    <col min="4866" max="4867" width="7.54296875" style="7" customWidth="1"/>
    <col min="4868" max="4868" width="1.54296875" style="7" customWidth="1"/>
    <col min="4869" max="4870" width="7.54296875" style="7" customWidth="1"/>
    <col min="4871" max="4871" width="1.54296875" style="7" customWidth="1"/>
    <col min="4872" max="4872" width="6.54296875" style="7" customWidth="1"/>
    <col min="4873" max="4873" width="7.54296875" style="7" customWidth="1"/>
    <col min="4874" max="4874" width="1.54296875" style="7" customWidth="1"/>
    <col min="4875" max="4875" width="6.54296875" style="7" customWidth="1"/>
    <col min="4876" max="4876" width="7.54296875" style="7" customWidth="1"/>
    <col min="4877" max="4877" width="1.54296875" style="7" customWidth="1"/>
    <col min="4878" max="4878" width="6.54296875" style="7" customWidth="1"/>
    <col min="4879" max="4879" width="7.54296875" style="7" customWidth="1"/>
    <col min="4880" max="4880" width="1.54296875" style="7" customWidth="1"/>
    <col min="4881" max="4881" width="6.54296875" style="7" customWidth="1"/>
    <col min="4882" max="4882" width="7.54296875" style="7" customWidth="1"/>
    <col min="4883" max="4883" width="1.54296875" style="7" customWidth="1"/>
    <col min="4884" max="4884" width="6.54296875" style="7" customWidth="1"/>
    <col min="4885" max="4885" width="7.54296875" style="7" customWidth="1"/>
    <col min="4886" max="4886" width="1.54296875" style="7" customWidth="1"/>
    <col min="4887" max="4888" width="7.54296875" style="7" customWidth="1"/>
    <col min="4889" max="4889" width="1.81640625" style="7" customWidth="1"/>
    <col min="4890" max="4890" width="6.54296875" style="7" customWidth="1"/>
    <col min="4891" max="4891" width="7.54296875" style="7" customWidth="1"/>
    <col min="4892" max="4892" width="2" style="7" customWidth="1"/>
    <col min="4893" max="5120" width="9.1796875" style="7"/>
    <col min="5121" max="5121" width="10.453125" style="7" customWidth="1"/>
    <col min="5122" max="5123" width="7.54296875" style="7" customWidth="1"/>
    <col min="5124" max="5124" width="1.54296875" style="7" customWidth="1"/>
    <col min="5125" max="5126" width="7.54296875" style="7" customWidth="1"/>
    <col min="5127" max="5127" width="1.54296875" style="7" customWidth="1"/>
    <col min="5128" max="5128" width="6.54296875" style="7" customWidth="1"/>
    <col min="5129" max="5129" width="7.54296875" style="7" customWidth="1"/>
    <col min="5130" max="5130" width="1.54296875" style="7" customWidth="1"/>
    <col min="5131" max="5131" width="6.54296875" style="7" customWidth="1"/>
    <col min="5132" max="5132" width="7.54296875" style="7" customWidth="1"/>
    <col min="5133" max="5133" width="1.54296875" style="7" customWidth="1"/>
    <col min="5134" max="5134" width="6.54296875" style="7" customWidth="1"/>
    <col min="5135" max="5135" width="7.54296875" style="7" customWidth="1"/>
    <col min="5136" max="5136" width="1.54296875" style="7" customWidth="1"/>
    <col min="5137" max="5137" width="6.54296875" style="7" customWidth="1"/>
    <col min="5138" max="5138" width="7.54296875" style="7" customWidth="1"/>
    <col min="5139" max="5139" width="1.54296875" style="7" customWidth="1"/>
    <col min="5140" max="5140" width="6.54296875" style="7" customWidth="1"/>
    <col min="5141" max="5141" width="7.54296875" style="7" customWidth="1"/>
    <col min="5142" max="5142" width="1.54296875" style="7" customWidth="1"/>
    <col min="5143" max="5144" width="7.54296875" style="7" customWidth="1"/>
    <col min="5145" max="5145" width="1.81640625" style="7" customWidth="1"/>
    <col min="5146" max="5146" width="6.54296875" style="7" customWidth="1"/>
    <col min="5147" max="5147" width="7.54296875" style="7" customWidth="1"/>
    <col min="5148" max="5148" width="2" style="7" customWidth="1"/>
    <col min="5149" max="5376" width="9.1796875" style="7"/>
    <col min="5377" max="5377" width="10.453125" style="7" customWidth="1"/>
    <col min="5378" max="5379" width="7.54296875" style="7" customWidth="1"/>
    <col min="5380" max="5380" width="1.54296875" style="7" customWidth="1"/>
    <col min="5381" max="5382" width="7.54296875" style="7" customWidth="1"/>
    <col min="5383" max="5383" width="1.54296875" style="7" customWidth="1"/>
    <col min="5384" max="5384" width="6.54296875" style="7" customWidth="1"/>
    <col min="5385" max="5385" width="7.54296875" style="7" customWidth="1"/>
    <col min="5386" max="5386" width="1.54296875" style="7" customWidth="1"/>
    <col min="5387" max="5387" width="6.54296875" style="7" customWidth="1"/>
    <col min="5388" max="5388" width="7.54296875" style="7" customWidth="1"/>
    <col min="5389" max="5389" width="1.54296875" style="7" customWidth="1"/>
    <col min="5390" max="5390" width="6.54296875" style="7" customWidth="1"/>
    <col min="5391" max="5391" width="7.54296875" style="7" customWidth="1"/>
    <col min="5392" max="5392" width="1.54296875" style="7" customWidth="1"/>
    <col min="5393" max="5393" width="6.54296875" style="7" customWidth="1"/>
    <col min="5394" max="5394" width="7.54296875" style="7" customWidth="1"/>
    <col min="5395" max="5395" width="1.54296875" style="7" customWidth="1"/>
    <col min="5396" max="5396" width="6.54296875" style="7" customWidth="1"/>
    <col min="5397" max="5397" width="7.54296875" style="7" customWidth="1"/>
    <col min="5398" max="5398" width="1.54296875" style="7" customWidth="1"/>
    <col min="5399" max="5400" width="7.54296875" style="7" customWidth="1"/>
    <col min="5401" max="5401" width="1.81640625" style="7" customWidth="1"/>
    <col min="5402" max="5402" width="6.54296875" style="7" customWidth="1"/>
    <col min="5403" max="5403" width="7.54296875" style="7" customWidth="1"/>
    <col min="5404" max="5404" width="2" style="7" customWidth="1"/>
    <col min="5405" max="5632" width="9.1796875" style="7"/>
    <col min="5633" max="5633" width="10.453125" style="7" customWidth="1"/>
    <col min="5634" max="5635" width="7.54296875" style="7" customWidth="1"/>
    <col min="5636" max="5636" width="1.54296875" style="7" customWidth="1"/>
    <col min="5637" max="5638" width="7.54296875" style="7" customWidth="1"/>
    <col min="5639" max="5639" width="1.54296875" style="7" customWidth="1"/>
    <col min="5640" max="5640" width="6.54296875" style="7" customWidth="1"/>
    <col min="5641" max="5641" width="7.54296875" style="7" customWidth="1"/>
    <col min="5642" max="5642" width="1.54296875" style="7" customWidth="1"/>
    <col min="5643" max="5643" width="6.54296875" style="7" customWidth="1"/>
    <col min="5644" max="5644" width="7.54296875" style="7" customWidth="1"/>
    <col min="5645" max="5645" width="1.54296875" style="7" customWidth="1"/>
    <col min="5646" max="5646" width="6.54296875" style="7" customWidth="1"/>
    <col min="5647" max="5647" width="7.54296875" style="7" customWidth="1"/>
    <col min="5648" max="5648" width="1.54296875" style="7" customWidth="1"/>
    <col min="5649" max="5649" width="6.54296875" style="7" customWidth="1"/>
    <col min="5650" max="5650" width="7.54296875" style="7" customWidth="1"/>
    <col min="5651" max="5651" width="1.54296875" style="7" customWidth="1"/>
    <col min="5652" max="5652" width="6.54296875" style="7" customWidth="1"/>
    <col min="5653" max="5653" width="7.54296875" style="7" customWidth="1"/>
    <col min="5654" max="5654" width="1.54296875" style="7" customWidth="1"/>
    <col min="5655" max="5656" width="7.54296875" style="7" customWidth="1"/>
    <col min="5657" max="5657" width="1.81640625" style="7" customWidth="1"/>
    <col min="5658" max="5658" width="6.54296875" style="7" customWidth="1"/>
    <col min="5659" max="5659" width="7.54296875" style="7" customWidth="1"/>
    <col min="5660" max="5660" width="2" style="7" customWidth="1"/>
    <col min="5661" max="5888" width="9.1796875" style="7"/>
    <col min="5889" max="5889" width="10.453125" style="7" customWidth="1"/>
    <col min="5890" max="5891" width="7.54296875" style="7" customWidth="1"/>
    <col min="5892" max="5892" width="1.54296875" style="7" customWidth="1"/>
    <col min="5893" max="5894" width="7.54296875" style="7" customWidth="1"/>
    <col min="5895" max="5895" width="1.54296875" style="7" customWidth="1"/>
    <col min="5896" max="5896" width="6.54296875" style="7" customWidth="1"/>
    <col min="5897" max="5897" width="7.54296875" style="7" customWidth="1"/>
    <col min="5898" max="5898" width="1.54296875" style="7" customWidth="1"/>
    <col min="5899" max="5899" width="6.54296875" style="7" customWidth="1"/>
    <col min="5900" max="5900" width="7.54296875" style="7" customWidth="1"/>
    <col min="5901" max="5901" width="1.54296875" style="7" customWidth="1"/>
    <col min="5902" max="5902" width="6.54296875" style="7" customWidth="1"/>
    <col min="5903" max="5903" width="7.54296875" style="7" customWidth="1"/>
    <col min="5904" max="5904" width="1.54296875" style="7" customWidth="1"/>
    <col min="5905" max="5905" width="6.54296875" style="7" customWidth="1"/>
    <col min="5906" max="5906" width="7.54296875" style="7" customWidth="1"/>
    <col min="5907" max="5907" width="1.54296875" style="7" customWidth="1"/>
    <col min="5908" max="5908" width="6.54296875" style="7" customWidth="1"/>
    <col min="5909" max="5909" width="7.54296875" style="7" customWidth="1"/>
    <col min="5910" max="5910" width="1.54296875" style="7" customWidth="1"/>
    <col min="5911" max="5912" width="7.54296875" style="7" customWidth="1"/>
    <col min="5913" max="5913" width="1.81640625" style="7" customWidth="1"/>
    <col min="5914" max="5914" width="6.54296875" style="7" customWidth="1"/>
    <col min="5915" max="5915" width="7.54296875" style="7" customWidth="1"/>
    <col min="5916" max="5916" width="2" style="7" customWidth="1"/>
    <col min="5917" max="6144" width="9.1796875" style="7"/>
    <col min="6145" max="6145" width="10.453125" style="7" customWidth="1"/>
    <col min="6146" max="6147" width="7.54296875" style="7" customWidth="1"/>
    <col min="6148" max="6148" width="1.54296875" style="7" customWidth="1"/>
    <col min="6149" max="6150" width="7.54296875" style="7" customWidth="1"/>
    <col min="6151" max="6151" width="1.54296875" style="7" customWidth="1"/>
    <col min="6152" max="6152" width="6.54296875" style="7" customWidth="1"/>
    <col min="6153" max="6153" width="7.54296875" style="7" customWidth="1"/>
    <col min="6154" max="6154" width="1.54296875" style="7" customWidth="1"/>
    <col min="6155" max="6155" width="6.54296875" style="7" customWidth="1"/>
    <col min="6156" max="6156" width="7.54296875" style="7" customWidth="1"/>
    <col min="6157" max="6157" width="1.54296875" style="7" customWidth="1"/>
    <col min="6158" max="6158" width="6.54296875" style="7" customWidth="1"/>
    <col min="6159" max="6159" width="7.54296875" style="7" customWidth="1"/>
    <col min="6160" max="6160" width="1.54296875" style="7" customWidth="1"/>
    <col min="6161" max="6161" width="6.54296875" style="7" customWidth="1"/>
    <col min="6162" max="6162" width="7.54296875" style="7" customWidth="1"/>
    <col min="6163" max="6163" width="1.54296875" style="7" customWidth="1"/>
    <col min="6164" max="6164" width="6.54296875" style="7" customWidth="1"/>
    <col min="6165" max="6165" width="7.54296875" style="7" customWidth="1"/>
    <col min="6166" max="6166" width="1.54296875" style="7" customWidth="1"/>
    <col min="6167" max="6168" width="7.54296875" style="7" customWidth="1"/>
    <col min="6169" max="6169" width="1.81640625" style="7" customWidth="1"/>
    <col min="6170" max="6170" width="6.54296875" style="7" customWidth="1"/>
    <col min="6171" max="6171" width="7.54296875" style="7" customWidth="1"/>
    <col min="6172" max="6172" width="2" style="7" customWidth="1"/>
    <col min="6173" max="6400" width="9.1796875" style="7"/>
    <col min="6401" max="6401" width="10.453125" style="7" customWidth="1"/>
    <col min="6402" max="6403" width="7.54296875" style="7" customWidth="1"/>
    <col min="6404" max="6404" width="1.54296875" style="7" customWidth="1"/>
    <col min="6405" max="6406" width="7.54296875" style="7" customWidth="1"/>
    <col min="6407" max="6407" width="1.54296875" style="7" customWidth="1"/>
    <col min="6408" max="6408" width="6.54296875" style="7" customWidth="1"/>
    <col min="6409" max="6409" width="7.54296875" style="7" customWidth="1"/>
    <col min="6410" max="6410" width="1.54296875" style="7" customWidth="1"/>
    <col min="6411" max="6411" width="6.54296875" style="7" customWidth="1"/>
    <col min="6412" max="6412" width="7.54296875" style="7" customWidth="1"/>
    <col min="6413" max="6413" width="1.54296875" style="7" customWidth="1"/>
    <col min="6414" max="6414" width="6.54296875" style="7" customWidth="1"/>
    <col min="6415" max="6415" width="7.54296875" style="7" customWidth="1"/>
    <col min="6416" max="6416" width="1.54296875" style="7" customWidth="1"/>
    <col min="6417" max="6417" width="6.54296875" style="7" customWidth="1"/>
    <col min="6418" max="6418" width="7.54296875" style="7" customWidth="1"/>
    <col min="6419" max="6419" width="1.54296875" style="7" customWidth="1"/>
    <col min="6420" max="6420" width="6.54296875" style="7" customWidth="1"/>
    <col min="6421" max="6421" width="7.54296875" style="7" customWidth="1"/>
    <col min="6422" max="6422" width="1.54296875" style="7" customWidth="1"/>
    <col min="6423" max="6424" width="7.54296875" style="7" customWidth="1"/>
    <col min="6425" max="6425" width="1.81640625" style="7" customWidth="1"/>
    <col min="6426" max="6426" width="6.54296875" style="7" customWidth="1"/>
    <col min="6427" max="6427" width="7.54296875" style="7" customWidth="1"/>
    <col min="6428" max="6428" width="2" style="7" customWidth="1"/>
    <col min="6429" max="6656" width="9.1796875" style="7"/>
    <col min="6657" max="6657" width="10.453125" style="7" customWidth="1"/>
    <col min="6658" max="6659" width="7.54296875" style="7" customWidth="1"/>
    <col min="6660" max="6660" width="1.54296875" style="7" customWidth="1"/>
    <col min="6661" max="6662" width="7.54296875" style="7" customWidth="1"/>
    <col min="6663" max="6663" width="1.54296875" style="7" customWidth="1"/>
    <col min="6664" max="6664" width="6.54296875" style="7" customWidth="1"/>
    <col min="6665" max="6665" width="7.54296875" style="7" customWidth="1"/>
    <col min="6666" max="6666" width="1.54296875" style="7" customWidth="1"/>
    <col min="6667" max="6667" width="6.54296875" style="7" customWidth="1"/>
    <col min="6668" max="6668" width="7.54296875" style="7" customWidth="1"/>
    <col min="6669" max="6669" width="1.54296875" style="7" customWidth="1"/>
    <col min="6670" max="6670" width="6.54296875" style="7" customWidth="1"/>
    <col min="6671" max="6671" width="7.54296875" style="7" customWidth="1"/>
    <col min="6672" max="6672" width="1.54296875" style="7" customWidth="1"/>
    <col min="6673" max="6673" width="6.54296875" style="7" customWidth="1"/>
    <col min="6674" max="6674" width="7.54296875" style="7" customWidth="1"/>
    <col min="6675" max="6675" width="1.54296875" style="7" customWidth="1"/>
    <col min="6676" max="6676" width="6.54296875" style="7" customWidth="1"/>
    <col min="6677" max="6677" width="7.54296875" style="7" customWidth="1"/>
    <col min="6678" max="6678" width="1.54296875" style="7" customWidth="1"/>
    <col min="6679" max="6680" width="7.54296875" style="7" customWidth="1"/>
    <col min="6681" max="6681" width="1.81640625" style="7" customWidth="1"/>
    <col min="6682" max="6682" width="6.54296875" style="7" customWidth="1"/>
    <col min="6683" max="6683" width="7.54296875" style="7" customWidth="1"/>
    <col min="6684" max="6684" width="2" style="7" customWidth="1"/>
    <col min="6685" max="6912" width="9.1796875" style="7"/>
    <col min="6913" max="6913" width="10.453125" style="7" customWidth="1"/>
    <col min="6914" max="6915" width="7.54296875" style="7" customWidth="1"/>
    <col min="6916" max="6916" width="1.54296875" style="7" customWidth="1"/>
    <col min="6917" max="6918" width="7.54296875" style="7" customWidth="1"/>
    <col min="6919" max="6919" width="1.54296875" style="7" customWidth="1"/>
    <col min="6920" max="6920" width="6.54296875" style="7" customWidth="1"/>
    <col min="6921" max="6921" width="7.54296875" style="7" customWidth="1"/>
    <col min="6922" max="6922" width="1.54296875" style="7" customWidth="1"/>
    <col min="6923" max="6923" width="6.54296875" style="7" customWidth="1"/>
    <col min="6924" max="6924" width="7.54296875" style="7" customWidth="1"/>
    <col min="6925" max="6925" width="1.54296875" style="7" customWidth="1"/>
    <col min="6926" max="6926" width="6.54296875" style="7" customWidth="1"/>
    <col min="6927" max="6927" width="7.54296875" style="7" customWidth="1"/>
    <col min="6928" max="6928" width="1.54296875" style="7" customWidth="1"/>
    <col min="6929" max="6929" width="6.54296875" style="7" customWidth="1"/>
    <col min="6930" max="6930" width="7.54296875" style="7" customWidth="1"/>
    <col min="6931" max="6931" width="1.54296875" style="7" customWidth="1"/>
    <col min="6932" max="6932" width="6.54296875" style="7" customWidth="1"/>
    <col min="6933" max="6933" width="7.54296875" style="7" customWidth="1"/>
    <col min="6934" max="6934" width="1.54296875" style="7" customWidth="1"/>
    <col min="6935" max="6936" width="7.54296875" style="7" customWidth="1"/>
    <col min="6937" max="6937" width="1.81640625" style="7" customWidth="1"/>
    <col min="6938" max="6938" width="6.54296875" style="7" customWidth="1"/>
    <col min="6939" max="6939" width="7.54296875" style="7" customWidth="1"/>
    <col min="6940" max="6940" width="2" style="7" customWidth="1"/>
    <col min="6941" max="7168" width="9.1796875" style="7"/>
    <col min="7169" max="7169" width="10.453125" style="7" customWidth="1"/>
    <col min="7170" max="7171" width="7.54296875" style="7" customWidth="1"/>
    <col min="7172" max="7172" width="1.54296875" style="7" customWidth="1"/>
    <col min="7173" max="7174" width="7.54296875" style="7" customWidth="1"/>
    <col min="7175" max="7175" width="1.54296875" style="7" customWidth="1"/>
    <col min="7176" max="7176" width="6.54296875" style="7" customWidth="1"/>
    <col min="7177" max="7177" width="7.54296875" style="7" customWidth="1"/>
    <col min="7178" max="7178" width="1.54296875" style="7" customWidth="1"/>
    <col min="7179" max="7179" width="6.54296875" style="7" customWidth="1"/>
    <col min="7180" max="7180" width="7.54296875" style="7" customWidth="1"/>
    <col min="7181" max="7181" width="1.54296875" style="7" customWidth="1"/>
    <col min="7182" max="7182" width="6.54296875" style="7" customWidth="1"/>
    <col min="7183" max="7183" width="7.54296875" style="7" customWidth="1"/>
    <col min="7184" max="7184" width="1.54296875" style="7" customWidth="1"/>
    <col min="7185" max="7185" width="6.54296875" style="7" customWidth="1"/>
    <col min="7186" max="7186" width="7.54296875" style="7" customWidth="1"/>
    <col min="7187" max="7187" width="1.54296875" style="7" customWidth="1"/>
    <col min="7188" max="7188" width="6.54296875" style="7" customWidth="1"/>
    <col min="7189" max="7189" width="7.54296875" style="7" customWidth="1"/>
    <col min="7190" max="7190" width="1.54296875" style="7" customWidth="1"/>
    <col min="7191" max="7192" width="7.54296875" style="7" customWidth="1"/>
    <col min="7193" max="7193" width="1.81640625" style="7" customWidth="1"/>
    <col min="7194" max="7194" width="6.54296875" style="7" customWidth="1"/>
    <col min="7195" max="7195" width="7.54296875" style="7" customWidth="1"/>
    <col min="7196" max="7196" width="2" style="7" customWidth="1"/>
    <col min="7197" max="7424" width="9.1796875" style="7"/>
    <col min="7425" max="7425" width="10.453125" style="7" customWidth="1"/>
    <col min="7426" max="7427" width="7.54296875" style="7" customWidth="1"/>
    <col min="7428" max="7428" width="1.54296875" style="7" customWidth="1"/>
    <col min="7429" max="7430" width="7.54296875" style="7" customWidth="1"/>
    <col min="7431" max="7431" width="1.54296875" style="7" customWidth="1"/>
    <col min="7432" max="7432" width="6.54296875" style="7" customWidth="1"/>
    <col min="7433" max="7433" width="7.54296875" style="7" customWidth="1"/>
    <col min="7434" max="7434" width="1.54296875" style="7" customWidth="1"/>
    <col min="7435" max="7435" width="6.54296875" style="7" customWidth="1"/>
    <col min="7436" max="7436" width="7.54296875" style="7" customWidth="1"/>
    <col min="7437" max="7437" width="1.54296875" style="7" customWidth="1"/>
    <col min="7438" max="7438" width="6.54296875" style="7" customWidth="1"/>
    <col min="7439" max="7439" width="7.54296875" style="7" customWidth="1"/>
    <col min="7440" max="7440" width="1.54296875" style="7" customWidth="1"/>
    <col min="7441" max="7441" width="6.54296875" style="7" customWidth="1"/>
    <col min="7442" max="7442" width="7.54296875" style="7" customWidth="1"/>
    <col min="7443" max="7443" width="1.54296875" style="7" customWidth="1"/>
    <col min="7444" max="7444" width="6.54296875" style="7" customWidth="1"/>
    <col min="7445" max="7445" width="7.54296875" style="7" customWidth="1"/>
    <col min="7446" max="7446" width="1.54296875" style="7" customWidth="1"/>
    <col min="7447" max="7448" width="7.54296875" style="7" customWidth="1"/>
    <col min="7449" max="7449" width="1.81640625" style="7" customWidth="1"/>
    <col min="7450" max="7450" width="6.54296875" style="7" customWidth="1"/>
    <col min="7451" max="7451" width="7.54296875" style="7" customWidth="1"/>
    <col min="7452" max="7452" width="2" style="7" customWidth="1"/>
    <col min="7453" max="7680" width="9.1796875" style="7"/>
    <col min="7681" max="7681" width="10.453125" style="7" customWidth="1"/>
    <col min="7682" max="7683" width="7.54296875" style="7" customWidth="1"/>
    <col min="7684" max="7684" width="1.54296875" style="7" customWidth="1"/>
    <col min="7685" max="7686" width="7.54296875" style="7" customWidth="1"/>
    <col min="7687" max="7687" width="1.54296875" style="7" customWidth="1"/>
    <col min="7688" max="7688" width="6.54296875" style="7" customWidth="1"/>
    <col min="7689" max="7689" width="7.54296875" style="7" customWidth="1"/>
    <col min="7690" max="7690" width="1.54296875" style="7" customWidth="1"/>
    <col min="7691" max="7691" width="6.54296875" style="7" customWidth="1"/>
    <col min="7692" max="7692" width="7.54296875" style="7" customWidth="1"/>
    <col min="7693" max="7693" width="1.54296875" style="7" customWidth="1"/>
    <col min="7694" max="7694" width="6.54296875" style="7" customWidth="1"/>
    <col min="7695" max="7695" width="7.54296875" style="7" customWidth="1"/>
    <col min="7696" max="7696" width="1.54296875" style="7" customWidth="1"/>
    <col min="7697" max="7697" width="6.54296875" style="7" customWidth="1"/>
    <col min="7698" max="7698" width="7.54296875" style="7" customWidth="1"/>
    <col min="7699" max="7699" width="1.54296875" style="7" customWidth="1"/>
    <col min="7700" max="7700" width="6.54296875" style="7" customWidth="1"/>
    <col min="7701" max="7701" width="7.54296875" style="7" customWidth="1"/>
    <col min="7702" max="7702" width="1.54296875" style="7" customWidth="1"/>
    <col min="7703" max="7704" width="7.54296875" style="7" customWidth="1"/>
    <col min="7705" max="7705" width="1.81640625" style="7" customWidth="1"/>
    <col min="7706" max="7706" width="6.54296875" style="7" customWidth="1"/>
    <col min="7707" max="7707" width="7.54296875" style="7" customWidth="1"/>
    <col min="7708" max="7708" width="2" style="7" customWidth="1"/>
    <col min="7709" max="7936" width="9.1796875" style="7"/>
    <col min="7937" max="7937" width="10.453125" style="7" customWidth="1"/>
    <col min="7938" max="7939" width="7.54296875" style="7" customWidth="1"/>
    <col min="7940" max="7940" width="1.54296875" style="7" customWidth="1"/>
    <col min="7941" max="7942" width="7.54296875" style="7" customWidth="1"/>
    <col min="7943" max="7943" width="1.54296875" style="7" customWidth="1"/>
    <col min="7944" max="7944" width="6.54296875" style="7" customWidth="1"/>
    <col min="7945" max="7945" width="7.54296875" style="7" customWidth="1"/>
    <col min="7946" max="7946" width="1.54296875" style="7" customWidth="1"/>
    <col min="7947" max="7947" width="6.54296875" style="7" customWidth="1"/>
    <col min="7948" max="7948" width="7.54296875" style="7" customWidth="1"/>
    <col min="7949" max="7949" width="1.54296875" style="7" customWidth="1"/>
    <col min="7950" max="7950" width="6.54296875" style="7" customWidth="1"/>
    <col min="7951" max="7951" width="7.54296875" style="7" customWidth="1"/>
    <col min="7952" max="7952" width="1.54296875" style="7" customWidth="1"/>
    <col min="7953" max="7953" width="6.54296875" style="7" customWidth="1"/>
    <col min="7954" max="7954" width="7.54296875" style="7" customWidth="1"/>
    <col min="7955" max="7955" width="1.54296875" style="7" customWidth="1"/>
    <col min="7956" max="7956" width="6.54296875" style="7" customWidth="1"/>
    <col min="7957" max="7957" width="7.54296875" style="7" customWidth="1"/>
    <col min="7958" max="7958" width="1.54296875" style="7" customWidth="1"/>
    <col min="7959" max="7960" width="7.54296875" style="7" customWidth="1"/>
    <col min="7961" max="7961" width="1.81640625" style="7" customWidth="1"/>
    <col min="7962" max="7962" width="6.54296875" style="7" customWidth="1"/>
    <col min="7963" max="7963" width="7.54296875" style="7" customWidth="1"/>
    <col min="7964" max="7964" width="2" style="7" customWidth="1"/>
    <col min="7965" max="8192" width="9.1796875" style="7"/>
    <col min="8193" max="8193" width="10.453125" style="7" customWidth="1"/>
    <col min="8194" max="8195" width="7.54296875" style="7" customWidth="1"/>
    <col min="8196" max="8196" width="1.54296875" style="7" customWidth="1"/>
    <col min="8197" max="8198" width="7.54296875" style="7" customWidth="1"/>
    <col min="8199" max="8199" width="1.54296875" style="7" customWidth="1"/>
    <col min="8200" max="8200" width="6.54296875" style="7" customWidth="1"/>
    <col min="8201" max="8201" width="7.54296875" style="7" customWidth="1"/>
    <col min="8202" max="8202" width="1.54296875" style="7" customWidth="1"/>
    <col min="8203" max="8203" width="6.54296875" style="7" customWidth="1"/>
    <col min="8204" max="8204" width="7.54296875" style="7" customWidth="1"/>
    <col min="8205" max="8205" width="1.54296875" style="7" customWidth="1"/>
    <col min="8206" max="8206" width="6.54296875" style="7" customWidth="1"/>
    <col min="8207" max="8207" width="7.54296875" style="7" customWidth="1"/>
    <col min="8208" max="8208" width="1.54296875" style="7" customWidth="1"/>
    <col min="8209" max="8209" width="6.54296875" style="7" customWidth="1"/>
    <col min="8210" max="8210" width="7.54296875" style="7" customWidth="1"/>
    <col min="8211" max="8211" width="1.54296875" style="7" customWidth="1"/>
    <col min="8212" max="8212" width="6.54296875" style="7" customWidth="1"/>
    <col min="8213" max="8213" width="7.54296875" style="7" customWidth="1"/>
    <col min="8214" max="8214" width="1.54296875" style="7" customWidth="1"/>
    <col min="8215" max="8216" width="7.54296875" style="7" customWidth="1"/>
    <col min="8217" max="8217" width="1.81640625" style="7" customWidth="1"/>
    <col min="8218" max="8218" width="6.54296875" style="7" customWidth="1"/>
    <col min="8219" max="8219" width="7.54296875" style="7" customWidth="1"/>
    <col min="8220" max="8220" width="2" style="7" customWidth="1"/>
    <col min="8221" max="8448" width="9.1796875" style="7"/>
    <col min="8449" max="8449" width="10.453125" style="7" customWidth="1"/>
    <col min="8450" max="8451" width="7.54296875" style="7" customWidth="1"/>
    <col min="8452" max="8452" width="1.54296875" style="7" customWidth="1"/>
    <col min="8453" max="8454" width="7.54296875" style="7" customWidth="1"/>
    <col min="8455" max="8455" width="1.54296875" style="7" customWidth="1"/>
    <col min="8456" max="8456" width="6.54296875" style="7" customWidth="1"/>
    <col min="8457" max="8457" width="7.54296875" style="7" customWidth="1"/>
    <col min="8458" max="8458" width="1.54296875" style="7" customWidth="1"/>
    <col min="8459" max="8459" width="6.54296875" style="7" customWidth="1"/>
    <col min="8460" max="8460" width="7.54296875" style="7" customWidth="1"/>
    <col min="8461" max="8461" width="1.54296875" style="7" customWidth="1"/>
    <col min="8462" max="8462" width="6.54296875" style="7" customWidth="1"/>
    <col min="8463" max="8463" width="7.54296875" style="7" customWidth="1"/>
    <col min="8464" max="8464" width="1.54296875" style="7" customWidth="1"/>
    <col min="8465" max="8465" width="6.54296875" style="7" customWidth="1"/>
    <col min="8466" max="8466" width="7.54296875" style="7" customWidth="1"/>
    <col min="8467" max="8467" width="1.54296875" style="7" customWidth="1"/>
    <col min="8468" max="8468" width="6.54296875" style="7" customWidth="1"/>
    <col min="8469" max="8469" width="7.54296875" style="7" customWidth="1"/>
    <col min="8470" max="8470" width="1.54296875" style="7" customWidth="1"/>
    <col min="8471" max="8472" width="7.54296875" style="7" customWidth="1"/>
    <col min="8473" max="8473" width="1.81640625" style="7" customWidth="1"/>
    <col min="8474" max="8474" width="6.54296875" style="7" customWidth="1"/>
    <col min="8475" max="8475" width="7.54296875" style="7" customWidth="1"/>
    <col min="8476" max="8476" width="2" style="7" customWidth="1"/>
    <col min="8477" max="8704" width="9.1796875" style="7"/>
    <col min="8705" max="8705" width="10.453125" style="7" customWidth="1"/>
    <col min="8706" max="8707" width="7.54296875" style="7" customWidth="1"/>
    <col min="8708" max="8708" width="1.54296875" style="7" customWidth="1"/>
    <col min="8709" max="8710" width="7.54296875" style="7" customWidth="1"/>
    <col min="8711" max="8711" width="1.54296875" style="7" customWidth="1"/>
    <col min="8712" max="8712" width="6.54296875" style="7" customWidth="1"/>
    <col min="8713" max="8713" width="7.54296875" style="7" customWidth="1"/>
    <col min="8714" max="8714" width="1.54296875" style="7" customWidth="1"/>
    <col min="8715" max="8715" width="6.54296875" style="7" customWidth="1"/>
    <col min="8716" max="8716" width="7.54296875" style="7" customWidth="1"/>
    <col min="8717" max="8717" width="1.54296875" style="7" customWidth="1"/>
    <col min="8718" max="8718" width="6.54296875" style="7" customWidth="1"/>
    <col min="8719" max="8719" width="7.54296875" style="7" customWidth="1"/>
    <col min="8720" max="8720" width="1.54296875" style="7" customWidth="1"/>
    <col min="8721" max="8721" width="6.54296875" style="7" customWidth="1"/>
    <col min="8722" max="8722" width="7.54296875" style="7" customWidth="1"/>
    <col min="8723" max="8723" width="1.54296875" style="7" customWidth="1"/>
    <col min="8724" max="8724" width="6.54296875" style="7" customWidth="1"/>
    <col min="8725" max="8725" width="7.54296875" style="7" customWidth="1"/>
    <col min="8726" max="8726" width="1.54296875" style="7" customWidth="1"/>
    <col min="8727" max="8728" width="7.54296875" style="7" customWidth="1"/>
    <col min="8729" max="8729" width="1.81640625" style="7" customWidth="1"/>
    <col min="8730" max="8730" width="6.54296875" style="7" customWidth="1"/>
    <col min="8731" max="8731" width="7.54296875" style="7" customWidth="1"/>
    <col min="8732" max="8732" width="2" style="7" customWidth="1"/>
    <col min="8733" max="8960" width="9.1796875" style="7"/>
    <col min="8961" max="8961" width="10.453125" style="7" customWidth="1"/>
    <col min="8962" max="8963" width="7.54296875" style="7" customWidth="1"/>
    <col min="8964" max="8964" width="1.54296875" style="7" customWidth="1"/>
    <col min="8965" max="8966" width="7.54296875" style="7" customWidth="1"/>
    <col min="8967" max="8967" width="1.54296875" style="7" customWidth="1"/>
    <col min="8968" max="8968" width="6.54296875" style="7" customWidth="1"/>
    <col min="8969" max="8969" width="7.54296875" style="7" customWidth="1"/>
    <col min="8970" max="8970" width="1.54296875" style="7" customWidth="1"/>
    <col min="8971" max="8971" width="6.54296875" style="7" customWidth="1"/>
    <col min="8972" max="8972" width="7.54296875" style="7" customWidth="1"/>
    <col min="8973" max="8973" width="1.54296875" style="7" customWidth="1"/>
    <col min="8974" max="8974" width="6.54296875" style="7" customWidth="1"/>
    <col min="8975" max="8975" width="7.54296875" style="7" customWidth="1"/>
    <col min="8976" max="8976" width="1.54296875" style="7" customWidth="1"/>
    <col min="8977" max="8977" width="6.54296875" style="7" customWidth="1"/>
    <col min="8978" max="8978" width="7.54296875" style="7" customWidth="1"/>
    <col min="8979" max="8979" width="1.54296875" style="7" customWidth="1"/>
    <col min="8980" max="8980" width="6.54296875" style="7" customWidth="1"/>
    <col min="8981" max="8981" width="7.54296875" style="7" customWidth="1"/>
    <col min="8982" max="8982" width="1.54296875" style="7" customWidth="1"/>
    <col min="8983" max="8984" width="7.54296875" style="7" customWidth="1"/>
    <col min="8985" max="8985" width="1.81640625" style="7" customWidth="1"/>
    <col min="8986" max="8986" width="6.54296875" style="7" customWidth="1"/>
    <col min="8987" max="8987" width="7.54296875" style="7" customWidth="1"/>
    <col min="8988" max="8988" width="2" style="7" customWidth="1"/>
    <col min="8989" max="9216" width="9.1796875" style="7"/>
    <col min="9217" max="9217" width="10.453125" style="7" customWidth="1"/>
    <col min="9218" max="9219" width="7.54296875" style="7" customWidth="1"/>
    <col min="9220" max="9220" width="1.54296875" style="7" customWidth="1"/>
    <col min="9221" max="9222" width="7.54296875" style="7" customWidth="1"/>
    <col min="9223" max="9223" width="1.54296875" style="7" customWidth="1"/>
    <col min="9224" max="9224" width="6.54296875" style="7" customWidth="1"/>
    <col min="9225" max="9225" width="7.54296875" style="7" customWidth="1"/>
    <col min="9226" max="9226" width="1.54296875" style="7" customWidth="1"/>
    <col min="9227" max="9227" width="6.54296875" style="7" customWidth="1"/>
    <col min="9228" max="9228" width="7.54296875" style="7" customWidth="1"/>
    <col min="9229" max="9229" width="1.54296875" style="7" customWidth="1"/>
    <col min="9230" max="9230" width="6.54296875" style="7" customWidth="1"/>
    <col min="9231" max="9231" width="7.54296875" style="7" customWidth="1"/>
    <col min="9232" max="9232" width="1.54296875" style="7" customWidth="1"/>
    <col min="9233" max="9233" width="6.54296875" style="7" customWidth="1"/>
    <col min="9234" max="9234" width="7.54296875" style="7" customWidth="1"/>
    <col min="9235" max="9235" width="1.54296875" style="7" customWidth="1"/>
    <col min="9236" max="9236" width="6.54296875" style="7" customWidth="1"/>
    <col min="9237" max="9237" width="7.54296875" style="7" customWidth="1"/>
    <col min="9238" max="9238" width="1.54296875" style="7" customWidth="1"/>
    <col min="9239" max="9240" width="7.54296875" style="7" customWidth="1"/>
    <col min="9241" max="9241" width="1.81640625" style="7" customWidth="1"/>
    <col min="9242" max="9242" width="6.54296875" style="7" customWidth="1"/>
    <col min="9243" max="9243" width="7.54296875" style="7" customWidth="1"/>
    <col min="9244" max="9244" width="2" style="7" customWidth="1"/>
    <col min="9245" max="9472" width="9.1796875" style="7"/>
    <col min="9473" max="9473" width="10.453125" style="7" customWidth="1"/>
    <col min="9474" max="9475" width="7.54296875" style="7" customWidth="1"/>
    <col min="9476" max="9476" width="1.54296875" style="7" customWidth="1"/>
    <col min="9477" max="9478" width="7.54296875" style="7" customWidth="1"/>
    <col min="9479" max="9479" width="1.54296875" style="7" customWidth="1"/>
    <col min="9480" max="9480" width="6.54296875" style="7" customWidth="1"/>
    <col min="9481" max="9481" width="7.54296875" style="7" customWidth="1"/>
    <col min="9482" max="9482" width="1.54296875" style="7" customWidth="1"/>
    <col min="9483" max="9483" width="6.54296875" style="7" customWidth="1"/>
    <col min="9484" max="9484" width="7.54296875" style="7" customWidth="1"/>
    <col min="9485" max="9485" width="1.54296875" style="7" customWidth="1"/>
    <col min="9486" max="9486" width="6.54296875" style="7" customWidth="1"/>
    <col min="9487" max="9487" width="7.54296875" style="7" customWidth="1"/>
    <col min="9488" max="9488" width="1.54296875" style="7" customWidth="1"/>
    <col min="9489" max="9489" width="6.54296875" style="7" customWidth="1"/>
    <col min="9490" max="9490" width="7.54296875" style="7" customWidth="1"/>
    <col min="9491" max="9491" width="1.54296875" style="7" customWidth="1"/>
    <col min="9492" max="9492" width="6.54296875" style="7" customWidth="1"/>
    <col min="9493" max="9493" width="7.54296875" style="7" customWidth="1"/>
    <col min="9494" max="9494" width="1.54296875" style="7" customWidth="1"/>
    <col min="9495" max="9496" width="7.54296875" style="7" customWidth="1"/>
    <col min="9497" max="9497" width="1.81640625" style="7" customWidth="1"/>
    <col min="9498" max="9498" width="6.54296875" style="7" customWidth="1"/>
    <col min="9499" max="9499" width="7.54296875" style="7" customWidth="1"/>
    <col min="9500" max="9500" width="2" style="7" customWidth="1"/>
    <col min="9501" max="9728" width="9.1796875" style="7"/>
    <col min="9729" max="9729" width="10.453125" style="7" customWidth="1"/>
    <col min="9730" max="9731" width="7.54296875" style="7" customWidth="1"/>
    <col min="9732" max="9732" width="1.54296875" style="7" customWidth="1"/>
    <col min="9733" max="9734" width="7.54296875" style="7" customWidth="1"/>
    <col min="9735" max="9735" width="1.54296875" style="7" customWidth="1"/>
    <col min="9736" max="9736" width="6.54296875" style="7" customWidth="1"/>
    <col min="9737" max="9737" width="7.54296875" style="7" customWidth="1"/>
    <col min="9738" max="9738" width="1.54296875" style="7" customWidth="1"/>
    <col min="9739" max="9739" width="6.54296875" style="7" customWidth="1"/>
    <col min="9740" max="9740" width="7.54296875" style="7" customWidth="1"/>
    <col min="9741" max="9741" width="1.54296875" style="7" customWidth="1"/>
    <col min="9742" max="9742" width="6.54296875" style="7" customWidth="1"/>
    <col min="9743" max="9743" width="7.54296875" style="7" customWidth="1"/>
    <col min="9744" max="9744" width="1.54296875" style="7" customWidth="1"/>
    <col min="9745" max="9745" width="6.54296875" style="7" customWidth="1"/>
    <col min="9746" max="9746" width="7.54296875" style="7" customWidth="1"/>
    <col min="9747" max="9747" width="1.54296875" style="7" customWidth="1"/>
    <col min="9748" max="9748" width="6.54296875" style="7" customWidth="1"/>
    <col min="9749" max="9749" width="7.54296875" style="7" customWidth="1"/>
    <col min="9750" max="9750" width="1.54296875" style="7" customWidth="1"/>
    <col min="9751" max="9752" width="7.54296875" style="7" customWidth="1"/>
    <col min="9753" max="9753" width="1.81640625" style="7" customWidth="1"/>
    <col min="9754" max="9754" width="6.54296875" style="7" customWidth="1"/>
    <col min="9755" max="9755" width="7.54296875" style="7" customWidth="1"/>
    <col min="9756" max="9756" width="2" style="7" customWidth="1"/>
    <col min="9757" max="9984" width="9.1796875" style="7"/>
    <col min="9985" max="9985" width="10.453125" style="7" customWidth="1"/>
    <col min="9986" max="9987" width="7.54296875" style="7" customWidth="1"/>
    <col min="9988" max="9988" width="1.54296875" style="7" customWidth="1"/>
    <col min="9989" max="9990" width="7.54296875" style="7" customWidth="1"/>
    <col min="9991" max="9991" width="1.54296875" style="7" customWidth="1"/>
    <col min="9992" max="9992" width="6.54296875" style="7" customWidth="1"/>
    <col min="9993" max="9993" width="7.54296875" style="7" customWidth="1"/>
    <col min="9994" max="9994" width="1.54296875" style="7" customWidth="1"/>
    <col min="9995" max="9995" width="6.54296875" style="7" customWidth="1"/>
    <col min="9996" max="9996" width="7.54296875" style="7" customWidth="1"/>
    <col min="9997" max="9997" width="1.54296875" style="7" customWidth="1"/>
    <col min="9998" max="9998" width="6.54296875" style="7" customWidth="1"/>
    <col min="9999" max="9999" width="7.54296875" style="7" customWidth="1"/>
    <col min="10000" max="10000" width="1.54296875" style="7" customWidth="1"/>
    <col min="10001" max="10001" width="6.54296875" style="7" customWidth="1"/>
    <col min="10002" max="10002" width="7.54296875" style="7" customWidth="1"/>
    <col min="10003" max="10003" width="1.54296875" style="7" customWidth="1"/>
    <col min="10004" max="10004" width="6.54296875" style="7" customWidth="1"/>
    <col min="10005" max="10005" width="7.54296875" style="7" customWidth="1"/>
    <col min="10006" max="10006" width="1.54296875" style="7" customWidth="1"/>
    <col min="10007" max="10008" width="7.54296875" style="7" customWidth="1"/>
    <col min="10009" max="10009" width="1.81640625" style="7" customWidth="1"/>
    <col min="10010" max="10010" width="6.54296875" style="7" customWidth="1"/>
    <col min="10011" max="10011" width="7.54296875" style="7" customWidth="1"/>
    <col min="10012" max="10012" width="2" style="7" customWidth="1"/>
    <col min="10013" max="10240" width="9.1796875" style="7"/>
    <col min="10241" max="10241" width="10.453125" style="7" customWidth="1"/>
    <col min="10242" max="10243" width="7.54296875" style="7" customWidth="1"/>
    <col min="10244" max="10244" width="1.54296875" style="7" customWidth="1"/>
    <col min="10245" max="10246" width="7.54296875" style="7" customWidth="1"/>
    <col min="10247" max="10247" width="1.54296875" style="7" customWidth="1"/>
    <col min="10248" max="10248" width="6.54296875" style="7" customWidth="1"/>
    <col min="10249" max="10249" width="7.54296875" style="7" customWidth="1"/>
    <col min="10250" max="10250" width="1.54296875" style="7" customWidth="1"/>
    <col min="10251" max="10251" width="6.54296875" style="7" customWidth="1"/>
    <col min="10252" max="10252" width="7.54296875" style="7" customWidth="1"/>
    <col min="10253" max="10253" width="1.54296875" style="7" customWidth="1"/>
    <col min="10254" max="10254" width="6.54296875" style="7" customWidth="1"/>
    <col min="10255" max="10255" width="7.54296875" style="7" customWidth="1"/>
    <col min="10256" max="10256" width="1.54296875" style="7" customWidth="1"/>
    <col min="10257" max="10257" width="6.54296875" style="7" customWidth="1"/>
    <col min="10258" max="10258" width="7.54296875" style="7" customWidth="1"/>
    <col min="10259" max="10259" width="1.54296875" style="7" customWidth="1"/>
    <col min="10260" max="10260" width="6.54296875" style="7" customWidth="1"/>
    <col min="10261" max="10261" width="7.54296875" style="7" customWidth="1"/>
    <col min="10262" max="10262" width="1.54296875" style="7" customWidth="1"/>
    <col min="10263" max="10264" width="7.54296875" style="7" customWidth="1"/>
    <col min="10265" max="10265" width="1.81640625" style="7" customWidth="1"/>
    <col min="10266" max="10266" width="6.54296875" style="7" customWidth="1"/>
    <col min="10267" max="10267" width="7.54296875" style="7" customWidth="1"/>
    <col min="10268" max="10268" width="2" style="7" customWidth="1"/>
    <col min="10269" max="10496" width="9.1796875" style="7"/>
    <col min="10497" max="10497" width="10.453125" style="7" customWidth="1"/>
    <col min="10498" max="10499" width="7.54296875" style="7" customWidth="1"/>
    <col min="10500" max="10500" width="1.54296875" style="7" customWidth="1"/>
    <col min="10501" max="10502" width="7.54296875" style="7" customWidth="1"/>
    <col min="10503" max="10503" width="1.54296875" style="7" customWidth="1"/>
    <col min="10504" max="10504" width="6.54296875" style="7" customWidth="1"/>
    <col min="10505" max="10505" width="7.54296875" style="7" customWidth="1"/>
    <col min="10506" max="10506" width="1.54296875" style="7" customWidth="1"/>
    <col min="10507" max="10507" width="6.54296875" style="7" customWidth="1"/>
    <col min="10508" max="10508" width="7.54296875" style="7" customWidth="1"/>
    <col min="10509" max="10509" width="1.54296875" style="7" customWidth="1"/>
    <col min="10510" max="10510" width="6.54296875" style="7" customWidth="1"/>
    <col min="10511" max="10511" width="7.54296875" style="7" customWidth="1"/>
    <col min="10512" max="10512" width="1.54296875" style="7" customWidth="1"/>
    <col min="10513" max="10513" width="6.54296875" style="7" customWidth="1"/>
    <col min="10514" max="10514" width="7.54296875" style="7" customWidth="1"/>
    <col min="10515" max="10515" width="1.54296875" style="7" customWidth="1"/>
    <col min="10516" max="10516" width="6.54296875" style="7" customWidth="1"/>
    <col min="10517" max="10517" width="7.54296875" style="7" customWidth="1"/>
    <col min="10518" max="10518" width="1.54296875" style="7" customWidth="1"/>
    <col min="10519" max="10520" width="7.54296875" style="7" customWidth="1"/>
    <col min="10521" max="10521" width="1.81640625" style="7" customWidth="1"/>
    <col min="10522" max="10522" width="6.54296875" style="7" customWidth="1"/>
    <col min="10523" max="10523" width="7.54296875" style="7" customWidth="1"/>
    <col min="10524" max="10524" width="2" style="7" customWidth="1"/>
    <col min="10525" max="10752" width="9.1796875" style="7"/>
    <col min="10753" max="10753" width="10.453125" style="7" customWidth="1"/>
    <col min="10754" max="10755" width="7.54296875" style="7" customWidth="1"/>
    <col min="10756" max="10756" width="1.54296875" style="7" customWidth="1"/>
    <col min="10757" max="10758" width="7.54296875" style="7" customWidth="1"/>
    <col min="10759" max="10759" width="1.54296875" style="7" customWidth="1"/>
    <col min="10760" max="10760" width="6.54296875" style="7" customWidth="1"/>
    <col min="10761" max="10761" width="7.54296875" style="7" customWidth="1"/>
    <col min="10762" max="10762" width="1.54296875" style="7" customWidth="1"/>
    <col min="10763" max="10763" width="6.54296875" style="7" customWidth="1"/>
    <col min="10764" max="10764" width="7.54296875" style="7" customWidth="1"/>
    <col min="10765" max="10765" width="1.54296875" style="7" customWidth="1"/>
    <col min="10766" max="10766" width="6.54296875" style="7" customWidth="1"/>
    <col min="10767" max="10767" width="7.54296875" style="7" customWidth="1"/>
    <col min="10768" max="10768" width="1.54296875" style="7" customWidth="1"/>
    <col min="10769" max="10769" width="6.54296875" style="7" customWidth="1"/>
    <col min="10770" max="10770" width="7.54296875" style="7" customWidth="1"/>
    <col min="10771" max="10771" width="1.54296875" style="7" customWidth="1"/>
    <col min="10772" max="10772" width="6.54296875" style="7" customWidth="1"/>
    <col min="10773" max="10773" width="7.54296875" style="7" customWidth="1"/>
    <col min="10774" max="10774" width="1.54296875" style="7" customWidth="1"/>
    <col min="10775" max="10776" width="7.54296875" style="7" customWidth="1"/>
    <col min="10777" max="10777" width="1.81640625" style="7" customWidth="1"/>
    <col min="10778" max="10778" width="6.54296875" style="7" customWidth="1"/>
    <col min="10779" max="10779" width="7.54296875" style="7" customWidth="1"/>
    <col min="10780" max="10780" width="2" style="7" customWidth="1"/>
    <col min="10781" max="11008" width="9.1796875" style="7"/>
    <col min="11009" max="11009" width="10.453125" style="7" customWidth="1"/>
    <col min="11010" max="11011" width="7.54296875" style="7" customWidth="1"/>
    <col min="11012" max="11012" width="1.54296875" style="7" customWidth="1"/>
    <col min="11013" max="11014" width="7.54296875" style="7" customWidth="1"/>
    <col min="11015" max="11015" width="1.54296875" style="7" customWidth="1"/>
    <col min="11016" max="11016" width="6.54296875" style="7" customWidth="1"/>
    <col min="11017" max="11017" width="7.54296875" style="7" customWidth="1"/>
    <col min="11018" max="11018" width="1.54296875" style="7" customWidth="1"/>
    <col min="11019" max="11019" width="6.54296875" style="7" customWidth="1"/>
    <col min="11020" max="11020" width="7.54296875" style="7" customWidth="1"/>
    <col min="11021" max="11021" width="1.54296875" style="7" customWidth="1"/>
    <col min="11022" max="11022" width="6.54296875" style="7" customWidth="1"/>
    <col min="11023" max="11023" width="7.54296875" style="7" customWidth="1"/>
    <col min="11024" max="11024" width="1.54296875" style="7" customWidth="1"/>
    <col min="11025" max="11025" width="6.54296875" style="7" customWidth="1"/>
    <col min="11026" max="11026" width="7.54296875" style="7" customWidth="1"/>
    <col min="11027" max="11027" width="1.54296875" style="7" customWidth="1"/>
    <col min="11028" max="11028" width="6.54296875" style="7" customWidth="1"/>
    <col min="11029" max="11029" width="7.54296875" style="7" customWidth="1"/>
    <col min="11030" max="11030" width="1.54296875" style="7" customWidth="1"/>
    <col min="11031" max="11032" width="7.54296875" style="7" customWidth="1"/>
    <col min="11033" max="11033" width="1.81640625" style="7" customWidth="1"/>
    <col min="11034" max="11034" width="6.54296875" style="7" customWidth="1"/>
    <col min="11035" max="11035" width="7.54296875" style="7" customWidth="1"/>
    <col min="11036" max="11036" width="2" style="7" customWidth="1"/>
    <col min="11037" max="11264" width="9.1796875" style="7"/>
    <col min="11265" max="11265" width="10.453125" style="7" customWidth="1"/>
    <col min="11266" max="11267" width="7.54296875" style="7" customWidth="1"/>
    <col min="11268" max="11268" width="1.54296875" style="7" customWidth="1"/>
    <col min="11269" max="11270" width="7.54296875" style="7" customWidth="1"/>
    <col min="11271" max="11271" width="1.54296875" style="7" customWidth="1"/>
    <col min="11272" max="11272" width="6.54296875" style="7" customWidth="1"/>
    <col min="11273" max="11273" width="7.54296875" style="7" customWidth="1"/>
    <col min="11274" max="11274" width="1.54296875" style="7" customWidth="1"/>
    <col min="11275" max="11275" width="6.54296875" style="7" customWidth="1"/>
    <col min="11276" max="11276" width="7.54296875" style="7" customWidth="1"/>
    <col min="11277" max="11277" width="1.54296875" style="7" customWidth="1"/>
    <col min="11278" max="11278" width="6.54296875" style="7" customWidth="1"/>
    <col min="11279" max="11279" width="7.54296875" style="7" customWidth="1"/>
    <col min="11280" max="11280" width="1.54296875" style="7" customWidth="1"/>
    <col min="11281" max="11281" width="6.54296875" style="7" customWidth="1"/>
    <col min="11282" max="11282" width="7.54296875" style="7" customWidth="1"/>
    <col min="11283" max="11283" width="1.54296875" style="7" customWidth="1"/>
    <col min="11284" max="11284" width="6.54296875" style="7" customWidth="1"/>
    <col min="11285" max="11285" width="7.54296875" style="7" customWidth="1"/>
    <col min="11286" max="11286" width="1.54296875" style="7" customWidth="1"/>
    <col min="11287" max="11288" width="7.54296875" style="7" customWidth="1"/>
    <col min="11289" max="11289" width="1.81640625" style="7" customWidth="1"/>
    <col min="11290" max="11290" width="6.54296875" style="7" customWidth="1"/>
    <col min="11291" max="11291" width="7.54296875" style="7" customWidth="1"/>
    <col min="11292" max="11292" width="2" style="7" customWidth="1"/>
    <col min="11293" max="11520" width="9.1796875" style="7"/>
    <col min="11521" max="11521" width="10.453125" style="7" customWidth="1"/>
    <col min="11522" max="11523" width="7.54296875" style="7" customWidth="1"/>
    <col min="11524" max="11524" width="1.54296875" style="7" customWidth="1"/>
    <col min="11525" max="11526" width="7.54296875" style="7" customWidth="1"/>
    <col min="11527" max="11527" width="1.54296875" style="7" customWidth="1"/>
    <col min="11528" max="11528" width="6.54296875" style="7" customWidth="1"/>
    <col min="11529" max="11529" width="7.54296875" style="7" customWidth="1"/>
    <col min="11530" max="11530" width="1.54296875" style="7" customWidth="1"/>
    <col min="11531" max="11531" width="6.54296875" style="7" customWidth="1"/>
    <col min="11532" max="11532" width="7.54296875" style="7" customWidth="1"/>
    <col min="11533" max="11533" width="1.54296875" style="7" customWidth="1"/>
    <col min="11534" max="11534" width="6.54296875" style="7" customWidth="1"/>
    <col min="11535" max="11535" width="7.54296875" style="7" customWidth="1"/>
    <col min="11536" max="11536" width="1.54296875" style="7" customWidth="1"/>
    <col min="11537" max="11537" width="6.54296875" style="7" customWidth="1"/>
    <col min="11538" max="11538" width="7.54296875" style="7" customWidth="1"/>
    <col min="11539" max="11539" width="1.54296875" style="7" customWidth="1"/>
    <col min="11540" max="11540" width="6.54296875" style="7" customWidth="1"/>
    <col min="11541" max="11541" width="7.54296875" style="7" customWidth="1"/>
    <col min="11542" max="11542" width="1.54296875" style="7" customWidth="1"/>
    <col min="11543" max="11544" width="7.54296875" style="7" customWidth="1"/>
    <col min="11545" max="11545" width="1.81640625" style="7" customWidth="1"/>
    <col min="11546" max="11546" width="6.54296875" style="7" customWidth="1"/>
    <col min="11547" max="11547" width="7.54296875" style="7" customWidth="1"/>
    <col min="11548" max="11548" width="2" style="7" customWidth="1"/>
    <col min="11549" max="11776" width="9.1796875" style="7"/>
    <col min="11777" max="11777" width="10.453125" style="7" customWidth="1"/>
    <col min="11778" max="11779" width="7.54296875" style="7" customWidth="1"/>
    <col min="11780" max="11780" width="1.54296875" style="7" customWidth="1"/>
    <col min="11781" max="11782" width="7.54296875" style="7" customWidth="1"/>
    <col min="11783" max="11783" width="1.54296875" style="7" customWidth="1"/>
    <col min="11784" max="11784" width="6.54296875" style="7" customWidth="1"/>
    <col min="11785" max="11785" width="7.54296875" style="7" customWidth="1"/>
    <col min="11786" max="11786" width="1.54296875" style="7" customWidth="1"/>
    <col min="11787" max="11787" width="6.54296875" style="7" customWidth="1"/>
    <col min="11788" max="11788" width="7.54296875" style="7" customWidth="1"/>
    <col min="11789" max="11789" width="1.54296875" style="7" customWidth="1"/>
    <col min="11790" max="11790" width="6.54296875" style="7" customWidth="1"/>
    <col min="11791" max="11791" width="7.54296875" style="7" customWidth="1"/>
    <col min="11792" max="11792" width="1.54296875" style="7" customWidth="1"/>
    <col min="11793" max="11793" width="6.54296875" style="7" customWidth="1"/>
    <col min="11794" max="11794" width="7.54296875" style="7" customWidth="1"/>
    <col min="11795" max="11795" width="1.54296875" style="7" customWidth="1"/>
    <col min="11796" max="11796" width="6.54296875" style="7" customWidth="1"/>
    <col min="11797" max="11797" width="7.54296875" style="7" customWidth="1"/>
    <col min="11798" max="11798" width="1.54296875" style="7" customWidth="1"/>
    <col min="11799" max="11800" width="7.54296875" style="7" customWidth="1"/>
    <col min="11801" max="11801" width="1.81640625" style="7" customWidth="1"/>
    <col min="11802" max="11802" width="6.54296875" style="7" customWidth="1"/>
    <col min="11803" max="11803" width="7.54296875" style="7" customWidth="1"/>
    <col min="11804" max="11804" width="2" style="7" customWidth="1"/>
    <col min="11805" max="12032" width="9.1796875" style="7"/>
    <col min="12033" max="12033" width="10.453125" style="7" customWidth="1"/>
    <col min="12034" max="12035" width="7.54296875" style="7" customWidth="1"/>
    <col min="12036" max="12036" width="1.54296875" style="7" customWidth="1"/>
    <col min="12037" max="12038" width="7.54296875" style="7" customWidth="1"/>
    <col min="12039" max="12039" width="1.54296875" style="7" customWidth="1"/>
    <col min="12040" max="12040" width="6.54296875" style="7" customWidth="1"/>
    <col min="12041" max="12041" width="7.54296875" style="7" customWidth="1"/>
    <col min="12042" max="12042" width="1.54296875" style="7" customWidth="1"/>
    <col min="12043" max="12043" width="6.54296875" style="7" customWidth="1"/>
    <col min="12044" max="12044" width="7.54296875" style="7" customWidth="1"/>
    <col min="12045" max="12045" width="1.54296875" style="7" customWidth="1"/>
    <col min="12046" max="12046" width="6.54296875" style="7" customWidth="1"/>
    <col min="12047" max="12047" width="7.54296875" style="7" customWidth="1"/>
    <col min="12048" max="12048" width="1.54296875" style="7" customWidth="1"/>
    <col min="12049" max="12049" width="6.54296875" style="7" customWidth="1"/>
    <col min="12050" max="12050" width="7.54296875" style="7" customWidth="1"/>
    <col min="12051" max="12051" width="1.54296875" style="7" customWidth="1"/>
    <col min="12052" max="12052" width="6.54296875" style="7" customWidth="1"/>
    <col min="12053" max="12053" width="7.54296875" style="7" customWidth="1"/>
    <col min="12054" max="12054" width="1.54296875" style="7" customWidth="1"/>
    <col min="12055" max="12056" width="7.54296875" style="7" customWidth="1"/>
    <col min="12057" max="12057" width="1.81640625" style="7" customWidth="1"/>
    <col min="12058" max="12058" width="6.54296875" style="7" customWidth="1"/>
    <col min="12059" max="12059" width="7.54296875" style="7" customWidth="1"/>
    <col min="12060" max="12060" width="2" style="7" customWidth="1"/>
    <col min="12061" max="12288" width="9.1796875" style="7"/>
    <col min="12289" max="12289" width="10.453125" style="7" customWidth="1"/>
    <col min="12290" max="12291" width="7.54296875" style="7" customWidth="1"/>
    <col min="12292" max="12292" width="1.54296875" style="7" customWidth="1"/>
    <col min="12293" max="12294" width="7.54296875" style="7" customWidth="1"/>
    <col min="12295" max="12295" width="1.54296875" style="7" customWidth="1"/>
    <col min="12296" max="12296" width="6.54296875" style="7" customWidth="1"/>
    <col min="12297" max="12297" width="7.54296875" style="7" customWidth="1"/>
    <col min="12298" max="12298" width="1.54296875" style="7" customWidth="1"/>
    <col min="12299" max="12299" width="6.54296875" style="7" customWidth="1"/>
    <col min="12300" max="12300" width="7.54296875" style="7" customWidth="1"/>
    <col min="12301" max="12301" width="1.54296875" style="7" customWidth="1"/>
    <col min="12302" max="12302" width="6.54296875" style="7" customWidth="1"/>
    <col min="12303" max="12303" width="7.54296875" style="7" customWidth="1"/>
    <col min="12304" max="12304" width="1.54296875" style="7" customWidth="1"/>
    <col min="12305" max="12305" width="6.54296875" style="7" customWidth="1"/>
    <col min="12306" max="12306" width="7.54296875" style="7" customWidth="1"/>
    <col min="12307" max="12307" width="1.54296875" style="7" customWidth="1"/>
    <col min="12308" max="12308" width="6.54296875" style="7" customWidth="1"/>
    <col min="12309" max="12309" width="7.54296875" style="7" customWidth="1"/>
    <col min="12310" max="12310" width="1.54296875" style="7" customWidth="1"/>
    <col min="12311" max="12312" width="7.54296875" style="7" customWidth="1"/>
    <col min="12313" max="12313" width="1.81640625" style="7" customWidth="1"/>
    <col min="12314" max="12314" width="6.54296875" style="7" customWidth="1"/>
    <col min="12315" max="12315" width="7.54296875" style="7" customWidth="1"/>
    <col min="12316" max="12316" width="2" style="7" customWidth="1"/>
    <col min="12317" max="12544" width="9.1796875" style="7"/>
    <col min="12545" max="12545" width="10.453125" style="7" customWidth="1"/>
    <col min="12546" max="12547" width="7.54296875" style="7" customWidth="1"/>
    <col min="12548" max="12548" width="1.54296875" style="7" customWidth="1"/>
    <col min="12549" max="12550" width="7.54296875" style="7" customWidth="1"/>
    <col min="12551" max="12551" width="1.54296875" style="7" customWidth="1"/>
    <col min="12552" max="12552" width="6.54296875" style="7" customWidth="1"/>
    <col min="12553" max="12553" width="7.54296875" style="7" customWidth="1"/>
    <col min="12554" max="12554" width="1.54296875" style="7" customWidth="1"/>
    <col min="12555" max="12555" width="6.54296875" style="7" customWidth="1"/>
    <col min="12556" max="12556" width="7.54296875" style="7" customWidth="1"/>
    <col min="12557" max="12557" width="1.54296875" style="7" customWidth="1"/>
    <col min="12558" max="12558" width="6.54296875" style="7" customWidth="1"/>
    <col min="12559" max="12559" width="7.54296875" style="7" customWidth="1"/>
    <col min="12560" max="12560" width="1.54296875" style="7" customWidth="1"/>
    <col min="12561" max="12561" width="6.54296875" style="7" customWidth="1"/>
    <col min="12562" max="12562" width="7.54296875" style="7" customWidth="1"/>
    <col min="12563" max="12563" width="1.54296875" style="7" customWidth="1"/>
    <col min="12564" max="12564" width="6.54296875" style="7" customWidth="1"/>
    <col min="12565" max="12565" width="7.54296875" style="7" customWidth="1"/>
    <col min="12566" max="12566" width="1.54296875" style="7" customWidth="1"/>
    <col min="12567" max="12568" width="7.54296875" style="7" customWidth="1"/>
    <col min="12569" max="12569" width="1.81640625" style="7" customWidth="1"/>
    <col min="12570" max="12570" width="6.54296875" style="7" customWidth="1"/>
    <col min="12571" max="12571" width="7.54296875" style="7" customWidth="1"/>
    <col min="12572" max="12572" width="2" style="7" customWidth="1"/>
    <col min="12573" max="12800" width="9.1796875" style="7"/>
    <col min="12801" max="12801" width="10.453125" style="7" customWidth="1"/>
    <col min="12802" max="12803" width="7.54296875" style="7" customWidth="1"/>
    <col min="12804" max="12804" width="1.54296875" style="7" customWidth="1"/>
    <col min="12805" max="12806" width="7.54296875" style="7" customWidth="1"/>
    <col min="12807" max="12807" width="1.54296875" style="7" customWidth="1"/>
    <col min="12808" max="12808" width="6.54296875" style="7" customWidth="1"/>
    <col min="12809" max="12809" width="7.54296875" style="7" customWidth="1"/>
    <col min="12810" max="12810" width="1.54296875" style="7" customWidth="1"/>
    <col min="12811" max="12811" width="6.54296875" style="7" customWidth="1"/>
    <col min="12812" max="12812" width="7.54296875" style="7" customWidth="1"/>
    <col min="12813" max="12813" width="1.54296875" style="7" customWidth="1"/>
    <col min="12814" max="12814" width="6.54296875" style="7" customWidth="1"/>
    <col min="12815" max="12815" width="7.54296875" style="7" customWidth="1"/>
    <col min="12816" max="12816" width="1.54296875" style="7" customWidth="1"/>
    <col min="12817" max="12817" width="6.54296875" style="7" customWidth="1"/>
    <col min="12818" max="12818" width="7.54296875" style="7" customWidth="1"/>
    <col min="12819" max="12819" width="1.54296875" style="7" customWidth="1"/>
    <col min="12820" max="12820" width="6.54296875" style="7" customWidth="1"/>
    <col min="12821" max="12821" width="7.54296875" style="7" customWidth="1"/>
    <col min="12822" max="12822" width="1.54296875" style="7" customWidth="1"/>
    <col min="12823" max="12824" width="7.54296875" style="7" customWidth="1"/>
    <col min="12825" max="12825" width="1.81640625" style="7" customWidth="1"/>
    <col min="12826" max="12826" width="6.54296875" style="7" customWidth="1"/>
    <col min="12827" max="12827" width="7.54296875" style="7" customWidth="1"/>
    <col min="12828" max="12828" width="2" style="7" customWidth="1"/>
    <col min="12829" max="13056" width="9.1796875" style="7"/>
    <col min="13057" max="13057" width="10.453125" style="7" customWidth="1"/>
    <col min="13058" max="13059" width="7.54296875" style="7" customWidth="1"/>
    <col min="13060" max="13060" width="1.54296875" style="7" customWidth="1"/>
    <col min="13061" max="13062" width="7.54296875" style="7" customWidth="1"/>
    <col min="13063" max="13063" width="1.54296875" style="7" customWidth="1"/>
    <col min="13064" max="13064" width="6.54296875" style="7" customWidth="1"/>
    <col min="13065" max="13065" width="7.54296875" style="7" customWidth="1"/>
    <col min="13066" max="13066" width="1.54296875" style="7" customWidth="1"/>
    <col min="13067" max="13067" width="6.54296875" style="7" customWidth="1"/>
    <col min="13068" max="13068" width="7.54296875" style="7" customWidth="1"/>
    <col min="13069" max="13069" width="1.54296875" style="7" customWidth="1"/>
    <col min="13070" max="13070" width="6.54296875" style="7" customWidth="1"/>
    <col min="13071" max="13071" width="7.54296875" style="7" customWidth="1"/>
    <col min="13072" max="13072" width="1.54296875" style="7" customWidth="1"/>
    <col min="13073" max="13073" width="6.54296875" style="7" customWidth="1"/>
    <col min="13074" max="13074" width="7.54296875" style="7" customWidth="1"/>
    <col min="13075" max="13075" width="1.54296875" style="7" customWidth="1"/>
    <col min="13076" max="13076" width="6.54296875" style="7" customWidth="1"/>
    <col min="13077" max="13077" width="7.54296875" style="7" customWidth="1"/>
    <col min="13078" max="13078" width="1.54296875" style="7" customWidth="1"/>
    <col min="13079" max="13080" width="7.54296875" style="7" customWidth="1"/>
    <col min="13081" max="13081" width="1.81640625" style="7" customWidth="1"/>
    <col min="13082" max="13082" width="6.54296875" style="7" customWidth="1"/>
    <col min="13083" max="13083" width="7.54296875" style="7" customWidth="1"/>
    <col min="13084" max="13084" width="2" style="7" customWidth="1"/>
    <col min="13085" max="13312" width="9.1796875" style="7"/>
    <col min="13313" max="13313" width="10.453125" style="7" customWidth="1"/>
    <col min="13314" max="13315" width="7.54296875" style="7" customWidth="1"/>
    <col min="13316" max="13316" width="1.54296875" style="7" customWidth="1"/>
    <col min="13317" max="13318" width="7.54296875" style="7" customWidth="1"/>
    <col min="13319" max="13319" width="1.54296875" style="7" customWidth="1"/>
    <col min="13320" max="13320" width="6.54296875" style="7" customWidth="1"/>
    <col min="13321" max="13321" width="7.54296875" style="7" customWidth="1"/>
    <col min="13322" max="13322" width="1.54296875" style="7" customWidth="1"/>
    <col min="13323" max="13323" width="6.54296875" style="7" customWidth="1"/>
    <col min="13324" max="13324" width="7.54296875" style="7" customWidth="1"/>
    <col min="13325" max="13325" width="1.54296875" style="7" customWidth="1"/>
    <col min="13326" max="13326" width="6.54296875" style="7" customWidth="1"/>
    <col min="13327" max="13327" width="7.54296875" style="7" customWidth="1"/>
    <col min="13328" max="13328" width="1.54296875" style="7" customWidth="1"/>
    <col min="13329" max="13329" width="6.54296875" style="7" customWidth="1"/>
    <col min="13330" max="13330" width="7.54296875" style="7" customWidth="1"/>
    <col min="13331" max="13331" width="1.54296875" style="7" customWidth="1"/>
    <col min="13332" max="13332" width="6.54296875" style="7" customWidth="1"/>
    <col min="13333" max="13333" width="7.54296875" style="7" customWidth="1"/>
    <col min="13334" max="13334" width="1.54296875" style="7" customWidth="1"/>
    <col min="13335" max="13336" width="7.54296875" style="7" customWidth="1"/>
    <col min="13337" max="13337" width="1.81640625" style="7" customWidth="1"/>
    <col min="13338" max="13338" width="6.54296875" style="7" customWidth="1"/>
    <col min="13339" max="13339" width="7.54296875" style="7" customWidth="1"/>
    <col min="13340" max="13340" width="2" style="7" customWidth="1"/>
    <col min="13341" max="13568" width="9.1796875" style="7"/>
    <col min="13569" max="13569" width="10.453125" style="7" customWidth="1"/>
    <col min="13570" max="13571" width="7.54296875" style="7" customWidth="1"/>
    <col min="13572" max="13572" width="1.54296875" style="7" customWidth="1"/>
    <col min="13573" max="13574" width="7.54296875" style="7" customWidth="1"/>
    <col min="13575" max="13575" width="1.54296875" style="7" customWidth="1"/>
    <col min="13576" max="13576" width="6.54296875" style="7" customWidth="1"/>
    <col min="13577" max="13577" width="7.54296875" style="7" customWidth="1"/>
    <col min="13578" max="13578" width="1.54296875" style="7" customWidth="1"/>
    <col min="13579" max="13579" width="6.54296875" style="7" customWidth="1"/>
    <col min="13580" max="13580" width="7.54296875" style="7" customWidth="1"/>
    <col min="13581" max="13581" width="1.54296875" style="7" customWidth="1"/>
    <col min="13582" max="13582" width="6.54296875" style="7" customWidth="1"/>
    <col min="13583" max="13583" width="7.54296875" style="7" customWidth="1"/>
    <col min="13584" max="13584" width="1.54296875" style="7" customWidth="1"/>
    <col min="13585" max="13585" width="6.54296875" style="7" customWidth="1"/>
    <col min="13586" max="13586" width="7.54296875" style="7" customWidth="1"/>
    <col min="13587" max="13587" width="1.54296875" style="7" customWidth="1"/>
    <col min="13588" max="13588" width="6.54296875" style="7" customWidth="1"/>
    <col min="13589" max="13589" width="7.54296875" style="7" customWidth="1"/>
    <col min="13590" max="13590" width="1.54296875" style="7" customWidth="1"/>
    <col min="13591" max="13592" width="7.54296875" style="7" customWidth="1"/>
    <col min="13593" max="13593" width="1.81640625" style="7" customWidth="1"/>
    <col min="13594" max="13594" width="6.54296875" style="7" customWidth="1"/>
    <col min="13595" max="13595" width="7.54296875" style="7" customWidth="1"/>
    <col min="13596" max="13596" width="2" style="7" customWidth="1"/>
    <col min="13597" max="13824" width="9.1796875" style="7"/>
    <col min="13825" max="13825" width="10.453125" style="7" customWidth="1"/>
    <col min="13826" max="13827" width="7.54296875" style="7" customWidth="1"/>
    <col min="13828" max="13828" width="1.54296875" style="7" customWidth="1"/>
    <col min="13829" max="13830" width="7.54296875" style="7" customWidth="1"/>
    <col min="13831" max="13831" width="1.54296875" style="7" customWidth="1"/>
    <col min="13832" max="13832" width="6.54296875" style="7" customWidth="1"/>
    <col min="13833" max="13833" width="7.54296875" style="7" customWidth="1"/>
    <col min="13834" max="13834" width="1.54296875" style="7" customWidth="1"/>
    <col min="13835" max="13835" width="6.54296875" style="7" customWidth="1"/>
    <col min="13836" max="13836" width="7.54296875" style="7" customWidth="1"/>
    <col min="13837" max="13837" width="1.54296875" style="7" customWidth="1"/>
    <col min="13838" max="13838" width="6.54296875" style="7" customWidth="1"/>
    <col min="13839" max="13839" width="7.54296875" style="7" customWidth="1"/>
    <col min="13840" max="13840" width="1.54296875" style="7" customWidth="1"/>
    <col min="13841" max="13841" width="6.54296875" style="7" customWidth="1"/>
    <col min="13842" max="13842" width="7.54296875" style="7" customWidth="1"/>
    <col min="13843" max="13843" width="1.54296875" style="7" customWidth="1"/>
    <col min="13844" max="13844" width="6.54296875" style="7" customWidth="1"/>
    <col min="13845" max="13845" width="7.54296875" style="7" customWidth="1"/>
    <col min="13846" max="13846" width="1.54296875" style="7" customWidth="1"/>
    <col min="13847" max="13848" width="7.54296875" style="7" customWidth="1"/>
    <col min="13849" max="13849" width="1.81640625" style="7" customWidth="1"/>
    <col min="13850" max="13850" width="6.54296875" style="7" customWidth="1"/>
    <col min="13851" max="13851" width="7.54296875" style="7" customWidth="1"/>
    <col min="13852" max="13852" width="2" style="7" customWidth="1"/>
    <col min="13853" max="14080" width="9.1796875" style="7"/>
    <col min="14081" max="14081" width="10.453125" style="7" customWidth="1"/>
    <col min="14082" max="14083" width="7.54296875" style="7" customWidth="1"/>
    <col min="14084" max="14084" width="1.54296875" style="7" customWidth="1"/>
    <col min="14085" max="14086" width="7.54296875" style="7" customWidth="1"/>
    <col min="14087" max="14087" width="1.54296875" style="7" customWidth="1"/>
    <col min="14088" max="14088" width="6.54296875" style="7" customWidth="1"/>
    <col min="14089" max="14089" width="7.54296875" style="7" customWidth="1"/>
    <col min="14090" max="14090" width="1.54296875" style="7" customWidth="1"/>
    <col min="14091" max="14091" width="6.54296875" style="7" customWidth="1"/>
    <col min="14092" max="14092" width="7.54296875" style="7" customWidth="1"/>
    <col min="14093" max="14093" width="1.54296875" style="7" customWidth="1"/>
    <col min="14094" max="14094" width="6.54296875" style="7" customWidth="1"/>
    <col min="14095" max="14095" width="7.54296875" style="7" customWidth="1"/>
    <col min="14096" max="14096" width="1.54296875" style="7" customWidth="1"/>
    <col min="14097" max="14097" width="6.54296875" style="7" customWidth="1"/>
    <col min="14098" max="14098" width="7.54296875" style="7" customWidth="1"/>
    <col min="14099" max="14099" width="1.54296875" style="7" customWidth="1"/>
    <col min="14100" max="14100" width="6.54296875" style="7" customWidth="1"/>
    <col min="14101" max="14101" width="7.54296875" style="7" customWidth="1"/>
    <col min="14102" max="14102" width="1.54296875" style="7" customWidth="1"/>
    <col min="14103" max="14104" width="7.54296875" style="7" customWidth="1"/>
    <col min="14105" max="14105" width="1.81640625" style="7" customWidth="1"/>
    <col min="14106" max="14106" width="6.54296875" style="7" customWidth="1"/>
    <col min="14107" max="14107" width="7.54296875" style="7" customWidth="1"/>
    <col min="14108" max="14108" width="2" style="7" customWidth="1"/>
    <col min="14109" max="14336" width="9.1796875" style="7"/>
    <col min="14337" max="14337" width="10.453125" style="7" customWidth="1"/>
    <col min="14338" max="14339" width="7.54296875" style="7" customWidth="1"/>
    <col min="14340" max="14340" width="1.54296875" style="7" customWidth="1"/>
    <col min="14341" max="14342" width="7.54296875" style="7" customWidth="1"/>
    <col min="14343" max="14343" width="1.54296875" style="7" customWidth="1"/>
    <col min="14344" max="14344" width="6.54296875" style="7" customWidth="1"/>
    <col min="14345" max="14345" width="7.54296875" style="7" customWidth="1"/>
    <col min="14346" max="14346" width="1.54296875" style="7" customWidth="1"/>
    <col min="14347" max="14347" width="6.54296875" style="7" customWidth="1"/>
    <col min="14348" max="14348" width="7.54296875" style="7" customWidth="1"/>
    <col min="14349" max="14349" width="1.54296875" style="7" customWidth="1"/>
    <col min="14350" max="14350" width="6.54296875" style="7" customWidth="1"/>
    <col min="14351" max="14351" width="7.54296875" style="7" customWidth="1"/>
    <col min="14352" max="14352" width="1.54296875" style="7" customWidth="1"/>
    <col min="14353" max="14353" width="6.54296875" style="7" customWidth="1"/>
    <col min="14354" max="14354" width="7.54296875" style="7" customWidth="1"/>
    <col min="14355" max="14355" width="1.54296875" style="7" customWidth="1"/>
    <col min="14356" max="14356" width="6.54296875" style="7" customWidth="1"/>
    <col min="14357" max="14357" width="7.54296875" style="7" customWidth="1"/>
    <col min="14358" max="14358" width="1.54296875" style="7" customWidth="1"/>
    <col min="14359" max="14360" width="7.54296875" style="7" customWidth="1"/>
    <col min="14361" max="14361" width="1.81640625" style="7" customWidth="1"/>
    <col min="14362" max="14362" width="6.54296875" style="7" customWidth="1"/>
    <col min="14363" max="14363" width="7.54296875" style="7" customWidth="1"/>
    <col min="14364" max="14364" width="2" style="7" customWidth="1"/>
    <col min="14365" max="14592" width="9.1796875" style="7"/>
    <col min="14593" max="14593" width="10.453125" style="7" customWidth="1"/>
    <col min="14594" max="14595" width="7.54296875" style="7" customWidth="1"/>
    <col min="14596" max="14596" width="1.54296875" style="7" customWidth="1"/>
    <col min="14597" max="14598" width="7.54296875" style="7" customWidth="1"/>
    <col min="14599" max="14599" width="1.54296875" style="7" customWidth="1"/>
    <col min="14600" max="14600" width="6.54296875" style="7" customWidth="1"/>
    <col min="14601" max="14601" width="7.54296875" style="7" customWidth="1"/>
    <col min="14602" max="14602" width="1.54296875" style="7" customWidth="1"/>
    <col min="14603" max="14603" width="6.54296875" style="7" customWidth="1"/>
    <col min="14604" max="14604" width="7.54296875" style="7" customWidth="1"/>
    <col min="14605" max="14605" width="1.54296875" style="7" customWidth="1"/>
    <col min="14606" max="14606" width="6.54296875" style="7" customWidth="1"/>
    <col min="14607" max="14607" width="7.54296875" style="7" customWidth="1"/>
    <col min="14608" max="14608" width="1.54296875" style="7" customWidth="1"/>
    <col min="14609" max="14609" width="6.54296875" style="7" customWidth="1"/>
    <col min="14610" max="14610" width="7.54296875" style="7" customWidth="1"/>
    <col min="14611" max="14611" width="1.54296875" style="7" customWidth="1"/>
    <col min="14612" max="14612" width="6.54296875" style="7" customWidth="1"/>
    <col min="14613" max="14613" width="7.54296875" style="7" customWidth="1"/>
    <col min="14614" max="14614" width="1.54296875" style="7" customWidth="1"/>
    <col min="14615" max="14616" width="7.54296875" style="7" customWidth="1"/>
    <col min="14617" max="14617" width="1.81640625" style="7" customWidth="1"/>
    <col min="14618" max="14618" width="6.54296875" style="7" customWidth="1"/>
    <col min="14619" max="14619" width="7.54296875" style="7" customWidth="1"/>
    <col min="14620" max="14620" width="2" style="7" customWidth="1"/>
    <col min="14621" max="14848" width="9.1796875" style="7"/>
    <col min="14849" max="14849" width="10.453125" style="7" customWidth="1"/>
    <col min="14850" max="14851" width="7.54296875" style="7" customWidth="1"/>
    <col min="14852" max="14852" width="1.54296875" style="7" customWidth="1"/>
    <col min="14853" max="14854" width="7.54296875" style="7" customWidth="1"/>
    <col min="14855" max="14855" width="1.54296875" style="7" customWidth="1"/>
    <col min="14856" max="14856" width="6.54296875" style="7" customWidth="1"/>
    <col min="14857" max="14857" width="7.54296875" style="7" customWidth="1"/>
    <col min="14858" max="14858" width="1.54296875" style="7" customWidth="1"/>
    <col min="14859" max="14859" width="6.54296875" style="7" customWidth="1"/>
    <col min="14860" max="14860" width="7.54296875" style="7" customWidth="1"/>
    <col min="14861" max="14861" width="1.54296875" style="7" customWidth="1"/>
    <col min="14862" max="14862" width="6.54296875" style="7" customWidth="1"/>
    <col min="14863" max="14863" width="7.54296875" style="7" customWidth="1"/>
    <col min="14864" max="14864" width="1.54296875" style="7" customWidth="1"/>
    <col min="14865" max="14865" width="6.54296875" style="7" customWidth="1"/>
    <col min="14866" max="14866" width="7.54296875" style="7" customWidth="1"/>
    <col min="14867" max="14867" width="1.54296875" style="7" customWidth="1"/>
    <col min="14868" max="14868" width="6.54296875" style="7" customWidth="1"/>
    <col min="14869" max="14869" width="7.54296875" style="7" customWidth="1"/>
    <col min="14870" max="14870" width="1.54296875" style="7" customWidth="1"/>
    <col min="14871" max="14872" width="7.54296875" style="7" customWidth="1"/>
    <col min="14873" max="14873" width="1.81640625" style="7" customWidth="1"/>
    <col min="14874" max="14874" width="6.54296875" style="7" customWidth="1"/>
    <col min="14875" max="14875" width="7.54296875" style="7" customWidth="1"/>
    <col min="14876" max="14876" width="2" style="7" customWidth="1"/>
    <col min="14877" max="15104" width="9.1796875" style="7"/>
    <col min="15105" max="15105" width="10.453125" style="7" customWidth="1"/>
    <col min="15106" max="15107" width="7.54296875" style="7" customWidth="1"/>
    <col min="15108" max="15108" width="1.54296875" style="7" customWidth="1"/>
    <col min="15109" max="15110" width="7.54296875" style="7" customWidth="1"/>
    <col min="15111" max="15111" width="1.54296875" style="7" customWidth="1"/>
    <col min="15112" max="15112" width="6.54296875" style="7" customWidth="1"/>
    <col min="15113" max="15113" width="7.54296875" style="7" customWidth="1"/>
    <col min="15114" max="15114" width="1.54296875" style="7" customWidth="1"/>
    <col min="15115" max="15115" width="6.54296875" style="7" customWidth="1"/>
    <col min="15116" max="15116" width="7.54296875" style="7" customWidth="1"/>
    <col min="15117" max="15117" width="1.54296875" style="7" customWidth="1"/>
    <col min="15118" max="15118" width="6.54296875" style="7" customWidth="1"/>
    <col min="15119" max="15119" width="7.54296875" style="7" customWidth="1"/>
    <col min="15120" max="15120" width="1.54296875" style="7" customWidth="1"/>
    <col min="15121" max="15121" width="6.54296875" style="7" customWidth="1"/>
    <col min="15122" max="15122" width="7.54296875" style="7" customWidth="1"/>
    <col min="15123" max="15123" width="1.54296875" style="7" customWidth="1"/>
    <col min="15124" max="15124" width="6.54296875" style="7" customWidth="1"/>
    <col min="15125" max="15125" width="7.54296875" style="7" customWidth="1"/>
    <col min="15126" max="15126" width="1.54296875" style="7" customWidth="1"/>
    <col min="15127" max="15128" width="7.54296875" style="7" customWidth="1"/>
    <col min="15129" max="15129" width="1.81640625" style="7" customWidth="1"/>
    <col min="15130" max="15130" width="6.54296875" style="7" customWidth="1"/>
    <col min="15131" max="15131" width="7.54296875" style="7" customWidth="1"/>
    <col min="15132" max="15132" width="2" style="7" customWidth="1"/>
    <col min="15133" max="15360" width="9.1796875" style="7"/>
    <col min="15361" max="15361" width="10.453125" style="7" customWidth="1"/>
    <col min="15362" max="15363" width="7.54296875" style="7" customWidth="1"/>
    <col min="15364" max="15364" width="1.54296875" style="7" customWidth="1"/>
    <col min="15365" max="15366" width="7.54296875" style="7" customWidth="1"/>
    <col min="15367" max="15367" width="1.54296875" style="7" customWidth="1"/>
    <col min="15368" max="15368" width="6.54296875" style="7" customWidth="1"/>
    <col min="15369" max="15369" width="7.54296875" style="7" customWidth="1"/>
    <col min="15370" max="15370" width="1.54296875" style="7" customWidth="1"/>
    <col min="15371" max="15371" width="6.54296875" style="7" customWidth="1"/>
    <col min="15372" max="15372" width="7.54296875" style="7" customWidth="1"/>
    <col min="15373" max="15373" width="1.54296875" style="7" customWidth="1"/>
    <col min="15374" max="15374" width="6.54296875" style="7" customWidth="1"/>
    <col min="15375" max="15375" width="7.54296875" style="7" customWidth="1"/>
    <col min="15376" max="15376" width="1.54296875" style="7" customWidth="1"/>
    <col min="15377" max="15377" width="6.54296875" style="7" customWidth="1"/>
    <col min="15378" max="15378" width="7.54296875" style="7" customWidth="1"/>
    <col min="15379" max="15379" width="1.54296875" style="7" customWidth="1"/>
    <col min="15380" max="15380" width="6.54296875" style="7" customWidth="1"/>
    <col min="15381" max="15381" width="7.54296875" style="7" customWidth="1"/>
    <col min="15382" max="15382" width="1.54296875" style="7" customWidth="1"/>
    <col min="15383" max="15384" width="7.54296875" style="7" customWidth="1"/>
    <col min="15385" max="15385" width="1.81640625" style="7" customWidth="1"/>
    <col min="15386" max="15386" width="6.54296875" style="7" customWidth="1"/>
    <col min="15387" max="15387" width="7.54296875" style="7" customWidth="1"/>
    <col min="15388" max="15388" width="2" style="7" customWidth="1"/>
    <col min="15389" max="15616" width="9.1796875" style="7"/>
    <col min="15617" max="15617" width="10.453125" style="7" customWidth="1"/>
    <col min="15618" max="15619" width="7.54296875" style="7" customWidth="1"/>
    <col min="15620" max="15620" width="1.54296875" style="7" customWidth="1"/>
    <col min="15621" max="15622" width="7.54296875" style="7" customWidth="1"/>
    <col min="15623" max="15623" width="1.54296875" style="7" customWidth="1"/>
    <col min="15624" max="15624" width="6.54296875" style="7" customWidth="1"/>
    <col min="15625" max="15625" width="7.54296875" style="7" customWidth="1"/>
    <col min="15626" max="15626" width="1.54296875" style="7" customWidth="1"/>
    <col min="15627" max="15627" width="6.54296875" style="7" customWidth="1"/>
    <col min="15628" max="15628" width="7.54296875" style="7" customWidth="1"/>
    <col min="15629" max="15629" width="1.54296875" style="7" customWidth="1"/>
    <col min="15630" max="15630" width="6.54296875" style="7" customWidth="1"/>
    <col min="15631" max="15631" width="7.54296875" style="7" customWidth="1"/>
    <col min="15632" max="15632" width="1.54296875" style="7" customWidth="1"/>
    <col min="15633" max="15633" width="6.54296875" style="7" customWidth="1"/>
    <col min="15634" max="15634" width="7.54296875" style="7" customWidth="1"/>
    <col min="15635" max="15635" width="1.54296875" style="7" customWidth="1"/>
    <col min="15636" max="15636" width="6.54296875" style="7" customWidth="1"/>
    <col min="15637" max="15637" width="7.54296875" style="7" customWidth="1"/>
    <col min="15638" max="15638" width="1.54296875" style="7" customWidth="1"/>
    <col min="15639" max="15640" width="7.54296875" style="7" customWidth="1"/>
    <col min="15641" max="15641" width="1.81640625" style="7" customWidth="1"/>
    <col min="15642" max="15642" width="6.54296875" style="7" customWidth="1"/>
    <col min="15643" max="15643" width="7.54296875" style="7" customWidth="1"/>
    <col min="15644" max="15644" width="2" style="7" customWidth="1"/>
    <col min="15645" max="15872" width="9.1796875" style="7"/>
    <col min="15873" max="15873" width="10.453125" style="7" customWidth="1"/>
    <col min="15874" max="15875" width="7.54296875" style="7" customWidth="1"/>
    <col min="15876" max="15876" width="1.54296875" style="7" customWidth="1"/>
    <col min="15877" max="15878" width="7.54296875" style="7" customWidth="1"/>
    <col min="15879" max="15879" width="1.54296875" style="7" customWidth="1"/>
    <col min="15880" max="15880" width="6.54296875" style="7" customWidth="1"/>
    <col min="15881" max="15881" width="7.54296875" style="7" customWidth="1"/>
    <col min="15882" max="15882" width="1.54296875" style="7" customWidth="1"/>
    <col min="15883" max="15883" width="6.54296875" style="7" customWidth="1"/>
    <col min="15884" max="15884" width="7.54296875" style="7" customWidth="1"/>
    <col min="15885" max="15885" width="1.54296875" style="7" customWidth="1"/>
    <col min="15886" max="15886" width="6.54296875" style="7" customWidth="1"/>
    <col min="15887" max="15887" width="7.54296875" style="7" customWidth="1"/>
    <col min="15888" max="15888" width="1.54296875" style="7" customWidth="1"/>
    <col min="15889" max="15889" width="6.54296875" style="7" customWidth="1"/>
    <col min="15890" max="15890" width="7.54296875" style="7" customWidth="1"/>
    <col min="15891" max="15891" width="1.54296875" style="7" customWidth="1"/>
    <col min="15892" max="15892" width="6.54296875" style="7" customWidth="1"/>
    <col min="15893" max="15893" width="7.54296875" style="7" customWidth="1"/>
    <col min="15894" max="15894" width="1.54296875" style="7" customWidth="1"/>
    <col min="15895" max="15896" width="7.54296875" style="7" customWidth="1"/>
    <col min="15897" max="15897" width="1.81640625" style="7" customWidth="1"/>
    <col min="15898" max="15898" width="6.54296875" style="7" customWidth="1"/>
    <col min="15899" max="15899" width="7.54296875" style="7" customWidth="1"/>
    <col min="15900" max="15900" width="2" style="7" customWidth="1"/>
    <col min="15901" max="16128" width="9.1796875" style="7"/>
    <col min="16129" max="16129" width="10.453125" style="7" customWidth="1"/>
    <col min="16130" max="16131" width="7.54296875" style="7" customWidth="1"/>
    <col min="16132" max="16132" width="1.54296875" style="7" customWidth="1"/>
    <col min="16133" max="16134" width="7.54296875" style="7" customWidth="1"/>
    <col min="16135" max="16135" width="1.54296875" style="7" customWidth="1"/>
    <col min="16136" max="16136" width="6.54296875" style="7" customWidth="1"/>
    <col min="16137" max="16137" width="7.54296875" style="7" customWidth="1"/>
    <col min="16138" max="16138" width="1.54296875" style="7" customWidth="1"/>
    <col min="16139" max="16139" width="6.54296875" style="7" customWidth="1"/>
    <col min="16140" max="16140" width="7.54296875" style="7" customWidth="1"/>
    <col min="16141" max="16141" width="1.54296875" style="7" customWidth="1"/>
    <col min="16142" max="16142" width="6.54296875" style="7" customWidth="1"/>
    <col min="16143" max="16143" width="7.54296875" style="7" customWidth="1"/>
    <col min="16144" max="16144" width="1.54296875" style="7" customWidth="1"/>
    <col min="16145" max="16145" width="6.54296875" style="7" customWidth="1"/>
    <col min="16146" max="16146" width="7.54296875" style="7" customWidth="1"/>
    <col min="16147" max="16147" width="1.54296875" style="7" customWidth="1"/>
    <col min="16148" max="16148" width="6.54296875" style="7" customWidth="1"/>
    <col min="16149" max="16149" width="7.54296875" style="7" customWidth="1"/>
    <col min="16150" max="16150" width="1.54296875" style="7" customWidth="1"/>
    <col min="16151" max="16152" width="7.54296875" style="7" customWidth="1"/>
    <col min="16153" max="16153" width="1.81640625" style="7" customWidth="1"/>
    <col min="16154" max="16154" width="6.54296875" style="7" customWidth="1"/>
    <col min="16155" max="16155" width="7.54296875" style="7" customWidth="1"/>
    <col min="16156" max="16156" width="2" style="7" customWidth="1"/>
    <col min="16157" max="16384" width="9.1796875" style="7"/>
  </cols>
  <sheetData>
    <row r="1" spans="1:30">
      <c r="A1" s="7" t="s">
        <v>262</v>
      </c>
    </row>
    <row r="2" spans="1:30">
      <c r="A2" s="7" t="s">
        <v>263</v>
      </c>
    </row>
    <row r="3" spans="1:30" ht="10.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row>
    <row r="4" spans="1:30" ht="13" customHeight="1">
      <c r="A4" s="9" t="s">
        <v>372</v>
      </c>
    </row>
    <row r="5" spans="1:30" ht="13" customHeight="1" thickBot="1">
      <c r="L5" s="23"/>
      <c r="O5" s="23"/>
      <c r="P5" s="23"/>
      <c r="R5" s="23"/>
      <c r="S5" s="23"/>
    </row>
    <row r="6" spans="1:30" ht="13" customHeight="1">
      <c r="A6" s="10"/>
      <c r="B6" s="36"/>
      <c r="C6" s="37"/>
      <c r="D6" s="10"/>
      <c r="E6" s="36"/>
      <c r="F6" s="37"/>
      <c r="G6" s="10"/>
      <c r="H6" s="36"/>
      <c r="I6" s="37"/>
      <c r="J6" s="37"/>
      <c r="K6" s="36"/>
      <c r="L6" s="37"/>
      <c r="M6" s="10"/>
      <c r="N6" s="36"/>
      <c r="O6" s="37"/>
      <c r="P6" s="37"/>
      <c r="Q6" s="36"/>
      <c r="R6" s="37"/>
      <c r="S6" s="37"/>
      <c r="T6" s="37"/>
      <c r="U6" s="37"/>
      <c r="V6" s="37"/>
      <c r="W6" s="37"/>
      <c r="X6" s="37"/>
      <c r="Y6" s="37"/>
      <c r="Z6" s="37"/>
      <c r="AA6" s="37"/>
      <c r="AB6" s="37"/>
    </row>
    <row r="7" spans="1:30" ht="13" customHeight="1">
      <c r="A7" s="7" t="s">
        <v>373</v>
      </c>
      <c r="B7" s="40" t="s">
        <v>374</v>
      </c>
      <c r="C7" s="40"/>
      <c r="E7" s="40" t="s">
        <v>375</v>
      </c>
      <c r="F7" s="40"/>
      <c r="H7" s="40" t="s">
        <v>376</v>
      </c>
      <c r="I7" s="40"/>
      <c r="K7" s="40" t="s">
        <v>377</v>
      </c>
      <c r="L7" s="40"/>
      <c r="N7" s="40" t="s">
        <v>378</v>
      </c>
      <c r="O7" s="40"/>
      <c r="Q7" s="58" t="s">
        <v>379</v>
      </c>
      <c r="R7" s="40"/>
      <c r="T7" s="40" t="s">
        <v>380</v>
      </c>
      <c r="U7" s="40"/>
      <c r="V7" s="44"/>
      <c r="W7" s="58" t="s">
        <v>381</v>
      </c>
      <c r="X7" s="40"/>
      <c r="Z7" s="40" t="s">
        <v>382</v>
      </c>
      <c r="AA7" s="40"/>
    </row>
    <row r="8" spans="1:30" ht="13" customHeight="1">
      <c r="A8" s="7" t="s">
        <v>383</v>
      </c>
      <c r="B8" s="41" t="s">
        <v>98</v>
      </c>
      <c r="C8" s="42" t="s">
        <v>99</v>
      </c>
      <c r="E8" s="41" t="s">
        <v>98</v>
      </c>
      <c r="F8" s="42" t="s">
        <v>99</v>
      </c>
      <c r="H8" s="41" t="s">
        <v>98</v>
      </c>
      <c r="I8" s="42" t="s">
        <v>99</v>
      </c>
      <c r="J8" s="42"/>
      <c r="K8" s="41" t="s">
        <v>98</v>
      </c>
      <c r="L8" s="42" t="s">
        <v>99</v>
      </c>
      <c r="N8" s="41" t="s">
        <v>98</v>
      </c>
      <c r="O8" s="42" t="s">
        <v>99</v>
      </c>
      <c r="Q8" s="41" t="s">
        <v>98</v>
      </c>
      <c r="R8" s="42" t="s">
        <v>99</v>
      </c>
      <c r="T8" s="41" t="s">
        <v>98</v>
      </c>
      <c r="U8" s="42" t="s">
        <v>99</v>
      </c>
      <c r="V8" s="93"/>
      <c r="W8" s="41" t="s">
        <v>98</v>
      </c>
      <c r="X8" s="42" t="s">
        <v>99</v>
      </c>
      <c r="Z8" s="41" t="s">
        <v>98</v>
      </c>
      <c r="AA8" s="42" t="s">
        <v>99</v>
      </c>
    </row>
    <row r="9" spans="1:30" ht="13" customHeight="1" thickBot="1">
      <c r="A9" s="21"/>
      <c r="B9" s="45"/>
      <c r="C9" s="46"/>
      <c r="D9" s="21"/>
      <c r="E9" s="45"/>
      <c r="F9" s="46"/>
      <c r="G9" s="21"/>
      <c r="H9" s="45"/>
      <c r="I9" s="46"/>
      <c r="J9" s="46"/>
      <c r="K9" s="45"/>
      <c r="L9" s="46"/>
      <c r="M9" s="21"/>
      <c r="N9" s="45"/>
      <c r="O9" s="46"/>
      <c r="P9" s="46"/>
      <c r="Q9" s="45"/>
      <c r="R9" s="46"/>
      <c r="S9" s="46"/>
      <c r="T9" s="46"/>
      <c r="U9" s="46"/>
      <c r="V9" s="46"/>
      <c r="W9" s="46"/>
      <c r="X9" s="46"/>
      <c r="Y9" s="46"/>
      <c r="Z9" s="46"/>
      <c r="AA9" s="46"/>
      <c r="AB9" s="46"/>
    </row>
    <row r="10" spans="1:30" ht="13" customHeight="1">
      <c r="L10" s="23"/>
      <c r="O10" s="23"/>
      <c r="R10" s="23"/>
    </row>
    <row r="11" spans="1:30" s="14" customFormat="1" ht="13" customHeight="1">
      <c r="A11" s="167" t="s">
        <v>63</v>
      </c>
      <c r="B11" s="139">
        <f>IF($A11&lt;&gt;0,SUM(B13:B21),"")</f>
        <v>4883</v>
      </c>
      <c r="C11" s="13">
        <f>IF($A11&lt;&gt;0,SUM(C13:C21),"")</f>
        <v>100</v>
      </c>
      <c r="E11" s="139">
        <f>IF($A11&lt;&gt;0,SUM(E13:E21),"")</f>
        <v>2856</v>
      </c>
      <c r="F11" s="13">
        <f>IF($A11&lt;&gt;0,SUM(F13:F21),"")</f>
        <v>100</v>
      </c>
      <c r="H11" s="139">
        <f>IF($A11&lt;&gt;0,SUM(H13:H21),"")</f>
        <v>495</v>
      </c>
      <c r="I11" s="13">
        <f>IF($A11&lt;&gt;0,SUM(I13:I21),"")</f>
        <v>100</v>
      </c>
      <c r="J11" s="186"/>
      <c r="K11" s="139">
        <f>IF($A11&lt;&gt;0,SUM(K13:K21),"")</f>
        <v>400</v>
      </c>
      <c r="L11" s="13">
        <f>IF($A11&lt;&gt;0,SUM(L13:L21),"")</f>
        <v>100</v>
      </c>
      <c r="N11" s="139">
        <f>IF($A11&lt;&gt;0,SUM(N13:N21),"")</f>
        <v>384</v>
      </c>
      <c r="O11" s="13">
        <f>IF($A11&lt;&gt;0,SUM(O13:O21),"")</f>
        <v>100</v>
      </c>
      <c r="Q11" s="139">
        <f>IF($A11&lt;&gt;0,SUM(Q13:Q21),"")</f>
        <v>285</v>
      </c>
      <c r="R11" s="13">
        <f>IF($A11&lt;&gt;0,SUM(R13:R21),"")</f>
        <v>100</v>
      </c>
      <c r="T11" s="139">
        <f>IF($A11&lt;&gt;0,SUM(T13:T21),"")</f>
        <v>286</v>
      </c>
      <c r="U11" s="13">
        <f>IF($A11&lt;&gt;0,SUM(U13:U21),"")</f>
        <v>100</v>
      </c>
      <c r="V11" s="13"/>
      <c r="W11" s="139">
        <f>IF($A11&lt;&gt;0,SUM(W13:W21),"")</f>
        <v>125</v>
      </c>
      <c r="X11" s="13">
        <f>IF($A11&lt;&gt;0,SUM(X13:X21),"")</f>
        <v>100</v>
      </c>
      <c r="Z11" s="139">
        <f>IF($A11&lt;&gt;0,SUM(Z13:Z21),"")</f>
        <v>52</v>
      </c>
      <c r="AA11" s="13">
        <f>IF($A11&lt;&gt;0,SUM(AA13:AA21),"")</f>
        <v>100</v>
      </c>
    </row>
    <row r="12" spans="1:30" ht="13" customHeight="1">
      <c r="A12" s="128"/>
      <c r="B12" s="34" t="str">
        <f>IF(A12&lt;&gt;"",E12+H12+K12+N12+Q12+T12+Z12,"")</f>
        <v/>
      </c>
      <c r="C12" s="23" t="str">
        <f>IF($A12&lt;&gt;0,B12/$B$11*100,"")</f>
        <v/>
      </c>
      <c r="E12" s="34"/>
      <c r="F12" s="33" t="str">
        <f>IF(E12&lt;&gt;0,I12+L12+O12+R12+U12,"")</f>
        <v/>
      </c>
      <c r="H12" s="34"/>
      <c r="I12" s="23" t="str">
        <f>IF(A12&lt;&gt;0,H12/B12*100,"")</f>
        <v/>
      </c>
      <c r="K12" s="34"/>
      <c r="L12" s="23" t="str">
        <f>IF(A12&lt;&gt;0,K12/B12*100,"")</f>
        <v/>
      </c>
      <c r="N12" s="34"/>
      <c r="O12" s="23" t="str">
        <f>IF(A12&lt;&gt;0,N12/B12*100,"")</f>
        <v/>
      </c>
      <c r="Q12" s="34"/>
      <c r="R12" s="23" t="str">
        <f>IF(A12&lt;&gt;0,Q12/B12*100,"")</f>
        <v/>
      </c>
      <c r="T12" s="34"/>
      <c r="Z12" s="34"/>
    </row>
    <row r="13" spans="1:30" ht="13" customHeight="1">
      <c r="A13" s="71">
        <v>1</v>
      </c>
      <c r="B13" s="225">
        <f>+E13+H13+K13+N13+Q13+T13+W13+Z13</f>
        <v>285</v>
      </c>
      <c r="C13" s="23">
        <f t="shared" ref="C13:C21" si="0">IF($A13&lt;&gt;"",B13/$B$11*100,"")</f>
        <v>5.836575875486381</v>
      </c>
      <c r="E13" s="226">
        <v>210</v>
      </c>
      <c r="F13" s="23">
        <f>IF($A13&lt;&gt;"",E13/$E$11*100,"")</f>
        <v>7.3529411764705888</v>
      </c>
      <c r="G13" s="227"/>
      <c r="H13" s="226">
        <v>16</v>
      </c>
      <c r="I13" s="23">
        <f>IF($A13&lt;&gt;"",H13/$H$11*100,"")</f>
        <v>3.2323232323232323</v>
      </c>
      <c r="J13" s="227"/>
      <c r="K13" s="226">
        <v>12</v>
      </c>
      <c r="L13" s="23">
        <f>IF($A13&lt;&gt;"",K13/$K$11*100,"")</f>
        <v>3</v>
      </c>
      <c r="M13" s="227"/>
      <c r="N13" s="226">
        <v>18</v>
      </c>
      <c r="O13" s="23">
        <f>IF($A13&lt;&gt;"",N13/$N$11*100,"")</f>
        <v>4.6875</v>
      </c>
      <c r="P13" s="227"/>
      <c r="Q13" s="226">
        <v>3</v>
      </c>
      <c r="R13" s="23">
        <f>IF($A13&lt;&gt;"",Q13/$Q$11*100,"")</f>
        <v>1.0526315789473684</v>
      </c>
      <c r="S13" s="228"/>
      <c r="T13" s="226">
        <v>13</v>
      </c>
      <c r="U13" s="23">
        <f>IF($A13&lt;&gt;"",T13/$T$11*100,"")</f>
        <v>4.5454545454545459</v>
      </c>
      <c r="V13" s="23"/>
      <c r="W13" s="226">
        <v>5</v>
      </c>
      <c r="X13" s="23">
        <f>IF($A13&lt;&gt;"",W13/$W$11*100,"")</f>
        <v>4</v>
      </c>
      <c r="Y13" s="228"/>
      <c r="Z13" s="226">
        <v>8</v>
      </c>
      <c r="AA13" s="23">
        <f>IF($A13&lt;&gt;"",Z13/$Z$11*100,"")</f>
        <v>15.384615384615385</v>
      </c>
    </row>
    <row r="14" spans="1:30" ht="13" customHeight="1">
      <c r="A14" s="71"/>
      <c r="B14" s="225"/>
      <c r="C14" s="23" t="str">
        <f t="shared" si="0"/>
        <v/>
      </c>
      <c r="E14" s="226"/>
      <c r="F14" s="23" t="str">
        <f t="shared" ref="F14:F21" si="1">IF($A14&lt;&gt;"",E14/$E$11*100,"")</f>
        <v/>
      </c>
      <c r="G14" s="227"/>
      <c r="H14" s="226"/>
      <c r="I14" s="23" t="str">
        <f t="shared" ref="I14:I21" si="2">IF($A14&lt;&gt;"",H14/$H$11*100,"")</f>
        <v/>
      </c>
      <c r="J14" s="227"/>
      <c r="K14" s="226"/>
      <c r="L14" s="23" t="str">
        <f t="shared" ref="L14:L22" si="3">IF($A14&lt;&gt;"",K14/$K$11*100,"")</f>
        <v/>
      </c>
      <c r="M14" s="227"/>
      <c r="N14" s="226"/>
      <c r="O14" s="23" t="str">
        <f t="shared" ref="O14:O21" si="4">IF($A14&lt;&gt;"",N14/$N$11*100,"")</f>
        <v/>
      </c>
      <c r="P14" s="227"/>
      <c r="Q14" s="226"/>
      <c r="R14" s="23" t="str">
        <f t="shared" ref="R14:R21" si="5">IF($A14&lt;&gt;"",Q14/$Q$11*100,"")</f>
        <v/>
      </c>
      <c r="S14" s="228"/>
      <c r="T14" s="226"/>
      <c r="U14" s="23" t="str">
        <f t="shared" ref="U14:U21" si="6">IF($A14&lt;&gt;"",T14/$T$11*100,"")</f>
        <v/>
      </c>
      <c r="V14" s="23"/>
      <c r="W14" s="226"/>
      <c r="X14" s="23" t="str">
        <f t="shared" ref="X14:X21" si="7">IF($A14&lt;&gt;"",W14/$W$11*100,"")</f>
        <v/>
      </c>
      <c r="Y14" s="228"/>
      <c r="Z14" s="226"/>
      <c r="AA14" s="23" t="str">
        <f>IF($A14&lt;&gt;"",Z14/$T$11*100,"")</f>
        <v/>
      </c>
    </row>
    <row r="15" spans="1:30" ht="13" customHeight="1">
      <c r="A15" s="71">
        <v>2</v>
      </c>
      <c r="B15" s="225">
        <f t="shared" ref="B15:B21" si="8">+E15+H15+K15+N15+Q15+T15+W15+Z15</f>
        <v>302</v>
      </c>
      <c r="C15" s="23">
        <f t="shared" si="0"/>
        <v>6.1847225066557447</v>
      </c>
      <c r="E15" s="229">
        <v>223</v>
      </c>
      <c r="F15" s="23">
        <f t="shared" si="1"/>
        <v>7.8081232492997197</v>
      </c>
      <c r="G15" s="227"/>
      <c r="H15" s="229">
        <v>19</v>
      </c>
      <c r="I15" s="23">
        <f t="shared" si="2"/>
        <v>3.8383838383838382</v>
      </c>
      <c r="J15" s="227"/>
      <c r="K15" s="229">
        <v>13</v>
      </c>
      <c r="L15" s="23">
        <f t="shared" si="3"/>
        <v>3.25</v>
      </c>
      <c r="M15" s="227"/>
      <c r="N15" s="229">
        <v>17</v>
      </c>
      <c r="O15" s="23">
        <f t="shared" si="4"/>
        <v>4.4270833333333339</v>
      </c>
      <c r="P15" s="227"/>
      <c r="Q15" s="229">
        <v>10</v>
      </c>
      <c r="R15" s="23">
        <f t="shared" si="5"/>
        <v>3.5087719298245612</v>
      </c>
      <c r="S15" s="228"/>
      <c r="T15" s="229">
        <v>10</v>
      </c>
      <c r="U15" s="23">
        <f t="shared" si="6"/>
        <v>3.4965034965034967</v>
      </c>
      <c r="V15" s="23"/>
      <c r="W15" s="229">
        <v>3</v>
      </c>
      <c r="X15" s="23">
        <f t="shared" si="7"/>
        <v>2.4</v>
      </c>
      <c r="Y15" s="228"/>
      <c r="Z15" s="229">
        <v>7</v>
      </c>
      <c r="AA15" s="23">
        <f t="shared" ref="AA15:AA21" si="9">IF($A15&lt;&gt;"",Z15/$Z$11*100,"")</f>
        <v>13.461538461538462</v>
      </c>
    </row>
    <row r="16" spans="1:30" ht="13" customHeight="1">
      <c r="A16" s="71"/>
      <c r="B16" s="225"/>
      <c r="C16" s="23" t="str">
        <f t="shared" si="0"/>
        <v/>
      </c>
      <c r="E16" s="229"/>
      <c r="F16" s="23" t="str">
        <f t="shared" si="1"/>
        <v/>
      </c>
      <c r="G16" s="227"/>
      <c r="H16" s="229"/>
      <c r="I16" s="23" t="str">
        <f t="shared" si="2"/>
        <v/>
      </c>
      <c r="J16" s="227"/>
      <c r="K16" s="229"/>
      <c r="L16" s="23" t="str">
        <f t="shared" si="3"/>
        <v/>
      </c>
      <c r="M16" s="227"/>
      <c r="N16" s="229"/>
      <c r="O16" s="23" t="str">
        <f t="shared" si="4"/>
        <v/>
      </c>
      <c r="P16" s="227"/>
      <c r="Q16" s="229"/>
      <c r="R16" s="23" t="str">
        <f t="shared" si="5"/>
        <v/>
      </c>
      <c r="S16" s="228"/>
      <c r="T16" s="229"/>
      <c r="U16" s="23" t="str">
        <f t="shared" si="6"/>
        <v/>
      </c>
      <c r="V16" s="23"/>
      <c r="W16" s="229"/>
      <c r="X16" s="23" t="str">
        <f t="shared" si="7"/>
        <v/>
      </c>
      <c r="Y16" s="228"/>
      <c r="Z16" s="229"/>
      <c r="AA16" s="23" t="str">
        <f t="shared" si="9"/>
        <v/>
      </c>
    </row>
    <row r="17" spans="1:28" ht="13" customHeight="1">
      <c r="A17" s="71">
        <v>3</v>
      </c>
      <c r="B17" s="225">
        <f t="shared" si="8"/>
        <v>300</v>
      </c>
      <c r="C17" s="23">
        <f t="shared" si="0"/>
        <v>6.1437640794593493</v>
      </c>
      <c r="E17" s="229">
        <v>195</v>
      </c>
      <c r="F17" s="23">
        <f t="shared" si="1"/>
        <v>6.8277310924369745</v>
      </c>
      <c r="G17" s="227"/>
      <c r="H17" s="229">
        <v>36</v>
      </c>
      <c r="I17" s="23">
        <f t="shared" si="2"/>
        <v>7.2727272727272725</v>
      </c>
      <c r="J17" s="227"/>
      <c r="K17" s="229">
        <v>18</v>
      </c>
      <c r="L17" s="23">
        <f t="shared" si="3"/>
        <v>4.5</v>
      </c>
      <c r="M17" s="227"/>
      <c r="N17" s="229">
        <v>24</v>
      </c>
      <c r="O17" s="23">
        <f t="shared" si="4"/>
        <v>6.25</v>
      </c>
      <c r="P17" s="227"/>
      <c r="Q17" s="229">
        <v>11</v>
      </c>
      <c r="R17" s="23">
        <f t="shared" si="5"/>
        <v>3.8596491228070176</v>
      </c>
      <c r="S17" s="228"/>
      <c r="T17" s="229">
        <v>12</v>
      </c>
      <c r="U17" s="23">
        <f t="shared" si="6"/>
        <v>4.1958041958041958</v>
      </c>
      <c r="V17" s="23"/>
      <c r="W17" s="229">
        <v>2</v>
      </c>
      <c r="X17" s="23">
        <f t="shared" si="7"/>
        <v>1.6</v>
      </c>
      <c r="Y17" s="228"/>
      <c r="Z17" s="229">
        <v>2</v>
      </c>
      <c r="AA17" s="23">
        <f t="shared" si="9"/>
        <v>3.8461538461538463</v>
      </c>
    </row>
    <row r="18" spans="1:28" ht="13" customHeight="1">
      <c r="A18" s="71"/>
      <c r="B18" s="225"/>
      <c r="C18" s="23" t="str">
        <f t="shared" si="0"/>
        <v/>
      </c>
      <c r="E18" s="229"/>
      <c r="F18" s="23" t="str">
        <f t="shared" si="1"/>
        <v/>
      </c>
      <c r="G18" s="227"/>
      <c r="H18" s="229"/>
      <c r="I18" s="23" t="str">
        <f t="shared" si="2"/>
        <v/>
      </c>
      <c r="J18" s="227"/>
      <c r="K18" s="229"/>
      <c r="L18" s="23" t="str">
        <f t="shared" si="3"/>
        <v/>
      </c>
      <c r="M18" s="227"/>
      <c r="N18" s="229"/>
      <c r="O18" s="23" t="str">
        <f t="shared" si="4"/>
        <v/>
      </c>
      <c r="P18" s="227"/>
      <c r="Q18" s="229"/>
      <c r="R18" s="23" t="str">
        <f t="shared" si="5"/>
        <v/>
      </c>
      <c r="S18" s="228"/>
      <c r="T18" s="229"/>
      <c r="U18" s="23" t="str">
        <f t="shared" si="6"/>
        <v/>
      </c>
      <c r="V18" s="23"/>
      <c r="W18" s="229"/>
      <c r="X18" s="23" t="str">
        <f t="shared" si="7"/>
        <v/>
      </c>
      <c r="Y18" s="228"/>
      <c r="Z18" s="229"/>
      <c r="AA18" s="23" t="str">
        <f t="shared" si="9"/>
        <v/>
      </c>
    </row>
    <row r="19" spans="1:28" ht="13" customHeight="1">
      <c r="A19" s="71">
        <v>4</v>
      </c>
      <c r="B19" s="225">
        <f t="shared" si="8"/>
        <v>515</v>
      </c>
      <c r="C19" s="23">
        <f t="shared" si="0"/>
        <v>10.546795003071882</v>
      </c>
      <c r="E19" s="229">
        <v>354</v>
      </c>
      <c r="F19" s="23">
        <f t="shared" si="1"/>
        <v>12.394957983193278</v>
      </c>
      <c r="G19" s="227"/>
      <c r="H19" s="229">
        <v>48</v>
      </c>
      <c r="I19" s="23">
        <f t="shared" si="2"/>
        <v>9.6969696969696972</v>
      </c>
      <c r="J19" s="227"/>
      <c r="K19" s="229">
        <v>31</v>
      </c>
      <c r="L19" s="23">
        <f t="shared" si="3"/>
        <v>7.75</v>
      </c>
      <c r="M19" s="227"/>
      <c r="N19" s="229">
        <v>32</v>
      </c>
      <c r="O19" s="23">
        <f t="shared" si="4"/>
        <v>8.3333333333333321</v>
      </c>
      <c r="P19" s="227"/>
      <c r="Q19" s="229">
        <v>16</v>
      </c>
      <c r="R19" s="23">
        <f t="shared" si="5"/>
        <v>5.6140350877192979</v>
      </c>
      <c r="S19" s="228"/>
      <c r="T19" s="229">
        <v>24</v>
      </c>
      <c r="U19" s="23">
        <f t="shared" si="6"/>
        <v>8.3916083916083917</v>
      </c>
      <c r="V19" s="23"/>
      <c r="W19" s="229">
        <v>5</v>
      </c>
      <c r="X19" s="23">
        <f t="shared" si="7"/>
        <v>4</v>
      </c>
      <c r="Y19" s="228"/>
      <c r="Z19" s="229">
        <v>5</v>
      </c>
      <c r="AA19" s="23">
        <f t="shared" si="9"/>
        <v>9.6153846153846168</v>
      </c>
    </row>
    <row r="20" spans="1:28" ht="13" customHeight="1">
      <c r="A20" s="71"/>
      <c r="B20" s="225"/>
      <c r="C20" s="23" t="str">
        <f t="shared" si="0"/>
        <v/>
      </c>
      <c r="E20" s="229"/>
      <c r="F20" s="23" t="str">
        <f t="shared" si="1"/>
        <v/>
      </c>
      <c r="G20" s="227"/>
      <c r="H20" s="229"/>
      <c r="I20" s="23" t="str">
        <f t="shared" si="2"/>
        <v/>
      </c>
      <c r="J20" s="227"/>
      <c r="K20" s="229"/>
      <c r="L20" s="23" t="str">
        <f t="shared" si="3"/>
        <v/>
      </c>
      <c r="M20" s="227"/>
      <c r="N20" s="229"/>
      <c r="O20" s="23" t="str">
        <f t="shared" si="4"/>
        <v/>
      </c>
      <c r="P20" s="227"/>
      <c r="Q20" s="229"/>
      <c r="R20" s="23" t="str">
        <f t="shared" si="5"/>
        <v/>
      </c>
      <c r="S20" s="228"/>
      <c r="T20" s="229"/>
      <c r="U20" s="23" t="str">
        <f t="shared" si="6"/>
        <v/>
      </c>
      <c r="V20" s="23"/>
      <c r="W20" s="229"/>
      <c r="X20" s="23" t="str">
        <f t="shared" si="7"/>
        <v/>
      </c>
      <c r="Y20" s="228"/>
      <c r="Z20" s="229"/>
      <c r="AA20" s="23" t="str">
        <f t="shared" si="9"/>
        <v/>
      </c>
    </row>
    <row r="21" spans="1:28" ht="13" customHeight="1">
      <c r="A21" s="71">
        <v>5</v>
      </c>
      <c r="B21" s="225">
        <f t="shared" si="8"/>
        <v>3481</v>
      </c>
      <c r="C21" s="23">
        <f t="shared" si="0"/>
        <v>71.288142535326642</v>
      </c>
      <c r="E21" s="225">
        <v>1874</v>
      </c>
      <c r="F21" s="23">
        <f t="shared" si="1"/>
        <v>65.616246498599438</v>
      </c>
      <c r="G21" s="227"/>
      <c r="H21" s="229">
        <v>376</v>
      </c>
      <c r="I21" s="23">
        <f t="shared" si="2"/>
        <v>75.959595959595958</v>
      </c>
      <c r="J21" s="227"/>
      <c r="K21" s="229">
        <v>326</v>
      </c>
      <c r="L21" s="23">
        <f t="shared" si="3"/>
        <v>81.5</v>
      </c>
      <c r="M21" s="227"/>
      <c r="N21" s="229">
        <v>293</v>
      </c>
      <c r="O21" s="23">
        <f t="shared" si="4"/>
        <v>76.302083333333343</v>
      </c>
      <c r="P21" s="227"/>
      <c r="Q21" s="229">
        <v>245</v>
      </c>
      <c r="R21" s="23">
        <f t="shared" si="5"/>
        <v>85.964912280701753</v>
      </c>
      <c r="S21" s="228"/>
      <c r="T21" s="229">
        <v>227</v>
      </c>
      <c r="U21" s="23">
        <f t="shared" si="6"/>
        <v>79.370629370629374</v>
      </c>
      <c r="V21" s="23"/>
      <c r="W21" s="229">
        <v>110</v>
      </c>
      <c r="X21" s="23">
        <f t="shared" si="7"/>
        <v>88</v>
      </c>
      <c r="Y21" s="228"/>
      <c r="Z21" s="229">
        <v>30</v>
      </c>
      <c r="AA21" s="23">
        <f t="shared" si="9"/>
        <v>57.692307692307686</v>
      </c>
    </row>
    <row r="22" spans="1:28" ht="13" customHeight="1" thickBot="1">
      <c r="L22" s="23" t="str">
        <f t="shared" si="3"/>
        <v/>
      </c>
    </row>
    <row r="23" spans="1:28" ht="13" customHeight="1">
      <c r="A23" s="10"/>
      <c r="B23" s="36"/>
      <c r="C23" s="37"/>
      <c r="D23" s="10"/>
      <c r="E23" s="36"/>
      <c r="F23" s="37"/>
      <c r="G23" s="10"/>
      <c r="H23" s="36"/>
      <c r="I23" s="37"/>
      <c r="J23" s="37"/>
      <c r="K23" s="36"/>
      <c r="L23" s="10"/>
      <c r="M23" s="10"/>
      <c r="N23" s="36"/>
      <c r="O23" s="10"/>
      <c r="P23" s="10"/>
      <c r="Q23" s="36"/>
      <c r="R23" s="10"/>
      <c r="S23" s="10"/>
      <c r="T23" s="10"/>
      <c r="U23" s="10"/>
      <c r="V23" s="10"/>
      <c r="W23" s="10"/>
      <c r="X23" s="10"/>
      <c r="Y23" s="10"/>
      <c r="Z23" s="10"/>
      <c r="AA23" s="10"/>
      <c r="AB23" s="10"/>
    </row>
    <row r="24" spans="1:28" ht="13" customHeight="1">
      <c r="A24" s="26" t="s">
        <v>384</v>
      </c>
      <c r="D24" s="33"/>
      <c r="G24" s="33"/>
      <c r="J24" s="7"/>
      <c r="K24" s="7"/>
      <c r="N24" s="7"/>
      <c r="Q24" s="7"/>
    </row>
    <row r="25" spans="1:28" ht="13" customHeight="1">
      <c r="A25" s="7" t="s">
        <v>385</v>
      </c>
      <c r="D25" s="33"/>
      <c r="G25" s="33"/>
      <c r="J25" s="7"/>
      <c r="K25" s="7"/>
      <c r="N25" s="7"/>
      <c r="Q25" s="7"/>
    </row>
    <row r="26" spans="1:28" ht="13" customHeight="1">
      <c r="A26" s="26" t="s">
        <v>386</v>
      </c>
      <c r="D26" s="33"/>
      <c r="G26" s="33"/>
      <c r="J26" s="7"/>
      <c r="K26" s="7"/>
      <c r="N26" s="7"/>
      <c r="Q26" s="7"/>
    </row>
    <row r="27" spans="1:28" ht="13" customHeight="1">
      <c r="A27" s="9" t="s">
        <v>387</v>
      </c>
      <c r="D27" s="33"/>
      <c r="G27" s="33"/>
      <c r="J27" s="7"/>
      <c r="K27" s="7"/>
      <c r="N27" s="7"/>
      <c r="Q27" s="7"/>
    </row>
    <row r="28" spans="1:28" ht="8.25" customHeight="1">
      <c r="A28" s="26"/>
      <c r="D28" s="33"/>
      <c r="G28" s="33"/>
      <c r="J28" s="7"/>
      <c r="K28" s="7"/>
      <c r="N28" s="7"/>
      <c r="Q28" s="7"/>
    </row>
    <row r="29" spans="1:28" ht="13" customHeight="1">
      <c r="A29" s="7" t="s">
        <v>276</v>
      </c>
    </row>
    <row r="30" spans="1:28" ht="13" customHeight="1">
      <c r="A30" s="7" t="s">
        <v>388</v>
      </c>
    </row>
    <row r="34" spans="1:27" ht="13">
      <c r="A34" s="230"/>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row>
  </sheetData>
  <mergeCells count="9">
    <mergeCell ref="T7:U7"/>
    <mergeCell ref="W7:X7"/>
    <mergeCell ref="Z7:AA7"/>
    <mergeCell ref="B7:C7"/>
    <mergeCell ref="E7:F7"/>
    <mergeCell ref="H7:I7"/>
    <mergeCell ref="K7:L7"/>
    <mergeCell ref="N7:O7"/>
    <mergeCell ref="Q7:R7"/>
  </mergeCells>
  <pageMargins left="0.70866141732283472" right="0.70866141732283472" top="0.74803149606299213" bottom="0.74803149606299213" header="0.31496062992125984" footer="0.31496062992125984"/>
  <pageSetup scale="85" orientation="landscape" horizontalDpi="4294967293" vertic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4195F-21A6-4AC7-A819-D81ED491C25F}">
  <sheetPr>
    <tabColor rgb="FFFFC000"/>
  </sheetPr>
  <dimension ref="A2:K36"/>
  <sheetViews>
    <sheetView workbookViewId="0">
      <selection activeCell="J12" sqref="J12"/>
    </sheetView>
  </sheetViews>
  <sheetFormatPr baseColWidth="10" defaultRowHeight="14.5"/>
  <sheetData>
    <row r="2" spans="2:11">
      <c r="B2" s="9"/>
      <c r="C2" s="139"/>
      <c r="D2" s="139"/>
      <c r="E2" s="139"/>
    </row>
    <row r="3" spans="2:11">
      <c r="B3" s="9"/>
      <c r="C3" s="139"/>
      <c r="D3" s="139"/>
      <c r="E3" s="139"/>
      <c r="G3" s="139"/>
      <c r="H3" s="139"/>
      <c r="I3" s="139"/>
      <c r="J3" s="139"/>
      <c r="K3" s="139"/>
    </row>
    <row r="4" spans="2:11">
      <c r="B4" s="9"/>
      <c r="C4" s="139"/>
      <c r="D4" s="139"/>
      <c r="E4" s="139"/>
    </row>
    <row r="5" spans="2:11">
      <c r="B5" s="9"/>
      <c r="C5" s="139"/>
      <c r="D5" s="139"/>
      <c r="E5" s="139"/>
    </row>
    <row r="6" spans="2:11">
      <c r="B6" s="9"/>
      <c r="C6" s="139"/>
      <c r="D6" s="139"/>
      <c r="E6" s="139"/>
    </row>
    <row r="7" spans="2:11">
      <c r="B7" s="9"/>
      <c r="C7" s="139"/>
      <c r="D7" s="139"/>
      <c r="E7" s="139"/>
    </row>
    <row r="8" spans="2:11">
      <c r="B8" s="9"/>
      <c r="C8" s="139"/>
      <c r="D8" s="139"/>
      <c r="E8" s="139"/>
    </row>
    <row r="17" spans="2:3">
      <c r="B17" s="9"/>
      <c r="C17" s="139"/>
    </row>
    <row r="18" spans="2:3">
      <c r="B18" s="9"/>
      <c r="C18" s="139"/>
    </row>
    <row r="19" spans="2:3">
      <c r="B19" s="9"/>
      <c r="C19" s="139"/>
    </row>
    <row r="20" spans="2:3">
      <c r="B20" s="9"/>
      <c r="C20" s="139"/>
    </row>
    <row r="21" spans="2:3">
      <c r="B21" s="9"/>
      <c r="C21" s="139"/>
    </row>
    <row r="22" spans="2:3">
      <c r="B22" s="9"/>
      <c r="C22" s="139"/>
    </row>
    <row r="23" spans="2:3">
      <c r="B23" s="9"/>
      <c r="C23" s="139"/>
    </row>
    <row r="36" spans="1:7">
      <c r="A36" s="139"/>
      <c r="B36" s="139"/>
      <c r="C36" s="139"/>
      <c r="D36" s="139"/>
      <c r="E36" s="139"/>
      <c r="F36" s="139"/>
      <c r="G36" s="139"/>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3607-7B4E-42DA-928C-298860E455A0}">
  <sheetPr>
    <tabColor theme="4" tint="-0.249977111117893"/>
  </sheetPr>
  <dimension ref="A1:AB27"/>
  <sheetViews>
    <sheetView workbookViewId="0"/>
  </sheetViews>
  <sheetFormatPr baseColWidth="10" defaultColWidth="9.1796875" defaultRowHeight="12.5"/>
  <cols>
    <col min="1" max="1" width="11" style="7" customWidth="1"/>
    <col min="2" max="2" width="7.54296875" style="33" customWidth="1"/>
    <col min="3" max="3" width="7.81640625" style="23" customWidth="1"/>
    <col min="4" max="4" width="1.81640625" style="7" customWidth="1"/>
    <col min="5" max="5" width="7.81640625" style="34" customWidth="1"/>
    <col min="6" max="6" width="7.81640625" style="23" customWidth="1"/>
    <col min="7" max="7" width="1.81640625" style="7" customWidth="1"/>
    <col min="8" max="8" width="6.81640625" style="34" customWidth="1"/>
    <col min="9" max="9" width="7.81640625" style="23" customWidth="1"/>
    <col min="10" max="10" width="1.81640625" style="23" customWidth="1"/>
    <col min="11" max="11" width="6.81640625" style="34" customWidth="1"/>
    <col min="12" max="12" width="7.81640625" style="7" customWidth="1"/>
    <col min="13" max="13" width="1.81640625" style="7" customWidth="1"/>
    <col min="14" max="14" width="6.81640625" style="34" customWidth="1"/>
    <col min="15" max="15" width="7.81640625" style="7" customWidth="1"/>
    <col min="16" max="16" width="1.81640625" style="7" customWidth="1"/>
    <col min="17" max="17" width="6.81640625" style="34" customWidth="1"/>
    <col min="18" max="18" width="7.81640625" style="7" customWidth="1"/>
    <col min="19" max="19" width="1.81640625" style="7" customWidth="1"/>
    <col min="20" max="20" width="6.81640625" style="94" customWidth="1"/>
    <col min="21" max="21" width="7.81640625" style="7" customWidth="1"/>
    <col min="22" max="22" width="1.54296875" style="7" customWidth="1"/>
    <col min="23" max="24" width="7.81640625" style="7" customWidth="1"/>
    <col min="25" max="25" width="1.81640625" style="7" customWidth="1"/>
    <col min="26" max="26" width="6.81640625" style="7" customWidth="1"/>
    <col min="27" max="27" width="7.81640625" style="7" customWidth="1"/>
    <col min="28" max="28" width="1.81640625" style="7" customWidth="1"/>
    <col min="29" max="256" width="9.1796875" style="7"/>
    <col min="257" max="257" width="11" style="7" customWidth="1"/>
    <col min="258" max="258" width="7.54296875" style="7" customWidth="1"/>
    <col min="259" max="259" width="7.81640625" style="7" customWidth="1"/>
    <col min="260" max="260" width="1.81640625" style="7" customWidth="1"/>
    <col min="261" max="262" width="7.81640625" style="7" customWidth="1"/>
    <col min="263" max="263" width="1.81640625" style="7" customWidth="1"/>
    <col min="264" max="264" width="6.81640625" style="7" customWidth="1"/>
    <col min="265" max="265" width="7.81640625" style="7" customWidth="1"/>
    <col min="266" max="266" width="1.81640625" style="7" customWidth="1"/>
    <col min="267" max="267" width="6.81640625" style="7" customWidth="1"/>
    <col min="268" max="268" width="7.81640625" style="7" customWidth="1"/>
    <col min="269" max="269" width="1.81640625" style="7" customWidth="1"/>
    <col min="270" max="270" width="6.81640625" style="7" customWidth="1"/>
    <col min="271" max="271" width="7.81640625" style="7" customWidth="1"/>
    <col min="272" max="272" width="1.81640625" style="7" customWidth="1"/>
    <col min="273" max="273" width="6.81640625" style="7" customWidth="1"/>
    <col min="274" max="274" width="7.81640625" style="7" customWidth="1"/>
    <col min="275" max="275" width="1.81640625" style="7" customWidth="1"/>
    <col min="276" max="276" width="6.81640625" style="7" customWidth="1"/>
    <col min="277" max="277" width="7.81640625" style="7" customWidth="1"/>
    <col min="278" max="278" width="1.54296875" style="7" customWidth="1"/>
    <col min="279" max="280" width="7.81640625" style="7" customWidth="1"/>
    <col min="281" max="281" width="1.81640625" style="7" customWidth="1"/>
    <col min="282" max="282" width="6.81640625" style="7" customWidth="1"/>
    <col min="283" max="283" width="7.81640625" style="7" customWidth="1"/>
    <col min="284" max="284" width="1.81640625" style="7" customWidth="1"/>
    <col min="285" max="512" width="9.1796875" style="7"/>
    <col min="513" max="513" width="11" style="7" customWidth="1"/>
    <col min="514" max="514" width="7.54296875" style="7" customWidth="1"/>
    <col min="515" max="515" width="7.81640625" style="7" customWidth="1"/>
    <col min="516" max="516" width="1.81640625" style="7" customWidth="1"/>
    <col min="517" max="518" width="7.81640625" style="7" customWidth="1"/>
    <col min="519" max="519" width="1.81640625" style="7" customWidth="1"/>
    <col min="520" max="520" width="6.81640625" style="7" customWidth="1"/>
    <col min="521" max="521" width="7.81640625" style="7" customWidth="1"/>
    <col min="522" max="522" width="1.81640625" style="7" customWidth="1"/>
    <col min="523" max="523" width="6.81640625" style="7" customWidth="1"/>
    <col min="524" max="524" width="7.81640625" style="7" customWidth="1"/>
    <col min="525" max="525" width="1.81640625" style="7" customWidth="1"/>
    <col min="526" max="526" width="6.81640625" style="7" customWidth="1"/>
    <col min="527" max="527" width="7.81640625" style="7" customWidth="1"/>
    <col min="528" max="528" width="1.81640625" style="7" customWidth="1"/>
    <col min="529" max="529" width="6.81640625" style="7" customWidth="1"/>
    <col min="530" max="530" width="7.81640625" style="7" customWidth="1"/>
    <col min="531" max="531" width="1.81640625" style="7" customWidth="1"/>
    <col min="532" max="532" width="6.81640625" style="7" customWidth="1"/>
    <col min="533" max="533" width="7.81640625" style="7" customWidth="1"/>
    <col min="534" max="534" width="1.54296875" style="7" customWidth="1"/>
    <col min="535" max="536" width="7.81640625" style="7" customWidth="1"/>
    <col min="537" max="537" width="1.81640625" style="7" customWidth="1"/>
    <col min="538" max="538" width="6.81640625" style="7" customWidth="1"/>
    <col min="539" max="539" width="7.81640625" style="7" customWidth="1"/>
    <col min="540" max="540" width="1.81640625" style="7" customWidth="1"/>
    <col min="541" max="768" width="9.1796875" style="7"/>
    <col min="769" max="769" width="11" style="7" customWidth="1"/>
    <col min="770" max="770" width="7.54296875" style="7" customWidth="1"/>
    <col min="771" max="771" width="7.81640625" style="7" customWidth="1"/>
    <col min="772" max="772" width="1.81640625" style="7" customWidth="1"/>
    <col min="773" max="774" width="7.81640625" style="7" customWidth="1"/>
    <col min="775" max="775" width="1.81640625" style="7" customWidth="1"/>
    <col min="776" max="776" width="6.81640625" style="7" customWidth="1"/>
    <col min="777" max="777" width="7.81640625" style="7" customWidth="1"/>
    <col min="778" max="778" width="1.81640625" style="7" customWidth="1"/>
    <col min="779" max="779" width="6.81640625" style="7" customWidth="1"/>
    <col min="780" max="780" width="7.81640625" style="7" customWidth="1"/>
    <col min="781" max="781" width="1.81640625" style="7" customWidth="1"/>
    <col min="782" max="782" width="6.81640625" style="7" customWidth="1"/>
    <col min="783" max="783" width="7.81640625" style="7" customWidth="1"/>
    <col min="784" max="784" width="1.81640625" style="7" customWidth="1"/>
    <col min="785" max="785" width="6.81640625" style="7" customWidth="1"/>
    <col min="786" max="786" width="7.81640625" style="7" customWidth="1"/>
    <col min="787" max="787" width="1.81640625" style="7" customWidth="1"/>
    <col min="788" max="788" width="6.81640625" style="7" customWidth="1"/>
    <col min="789" max="789" width="7.81640625" style="7" customWidth="1"/>
    <col min="790" max="790" width="1.54296875" style="7" customWidth="1"/>
    <col min="791" max="792" width="7.81640625" style="7" customWidth="1"/>
    <col min="793" max="793" width="1.81640625" style="7" customWidth="1"/>
    <col min="794" max="794" width="6.81640625" style="7" customWidth="1"/>
    <col min="795" max="795" width="7.81640625" style="7" customWidth="1"/>
    <col min="796" max="796" width="1.81640625" style="7" customWidth="1"/>
    <col min="797" max="1024" width="9.1796875" style="7"/>
    <col min="1025" max="1025" width="11" style="7" customWidth="1"/>
    <col min="1026" max="1026" width="7.54296875" style="7" customWidth="1"/>
    <col min="1027" max="1027" width="7.81640625" style="7" customWidth="1"/>
    <col min="1028" max="1028" width="1.81640625" style="7" customWidth="1"/>
    <col min="1029" max="1030" width="7.81640625" style="7" customWidth="1"/>
    <col min="1031" max="1031" width="1.81640625" style="7" customWidth="1"/>
    <col min="1032" max="1032" width="6.81640625" style="7" customWidth="1"/>
    <col min="1033" max="1033" width="7.81640625" style="7" customWidth="1"/>
    <col min="1034" max="1034" width="1.81640625" style="7" customWidth="1"/>
    <col min="1035" max="1035" width="6.81640625" style="7" customWidth="1"/>
    <col min="1036" max="1036" width="7.81640625" style="7" customWidth="1"/>
    <col min="1037" max="1037" width="1.81640625" style="7" customWidth="1"/>
    <col min="1038" max="1038" width="6.81640625" style="7" customWidth="1"/>
    <col min="1039" max="1039" width="7.81640625" style="7" customWidth="1"/>
    <col min="1040" max="1040" width="1.81640625" style="7" customWidth="1"/>
    <col min="1041" max="1041" width="6.81640625" style="7" customWidth="1"/>
    <col min="1042" max="1042" width="7.81640625" style="7" customWidth="1"/>
    <col min="1043" max="1043" width="1.81640625" style="7" customWidth="1"/>
    <col min="1044" max="1044" width="6.81640625" style="7" customWidth="1"/>
    <col min="1045" max="1045" width="7.81640625" style="7" customWidth="1"/>
    <col min="1046" max="1046" width="1.54296875" style="7" customWidth="1"/>
    <col min="1047" max="1048" width="7.81640625" style="7" customWidth="1"/>
    <col min="1049" max="1049" width="1.81640625" style="7" customWidth="1"/>
    <col min="1050" max="1050" width="6.81640625" style="7" customWidth="1"/>
    <col min="1051" max="1051" width="7.81640625" style="7" customWidth="1"/>
    <col min="1052" max="1052" width="1.81640625" style="7" customWidth="1"/>
    <col min="1053" max="1280" width="9.1796875" style="7"/>
    <col min="1281" max="1281" width="11" style="7" customWidth="1"/>
    <col min="1282" max="1282" width="7.54296875" style="7" customWidth="1"/>
    <col min="1283" max="1283" width="7.81640625" style="7" customWidth="1"/>
    <col min="1284" max="1284" width="1.81640625" style="7" customWidth="1"/>
    <col min="1285" max="1286" width="7.81640625" style="7" customWidth="1"/>
    <col min="1287" max="1287" width="1.81640625" style="7" customWidth="1"/>
    <col min="1288" max="1288" width="6.81640625" style="7" customWidth="1"/>
    <col min="1289" max="1289" width="7.81640625" style="7" customWidth="1"/>
    <col min="1290" max="1290" width="1.81640625" style="7" customWidth="1"/>
    <col min="1291" max="1291" width="6.81640625" style="7" customWidth="1"/>
    <col min="1292" max="1292" width="7.81640625" style="7" customWidth="1"/>
    <col min="1293" max="1293" width="1.81640625" style="7" customWidth="1"/>
    <col min="1294" max="1294" width="6.81640625" style="7" customWidth="1"/>
    <col min="1295" max="1295" width="7.81640625" style="7" customWidth="1"/>
    <col min="1296" max="1296" width="1.81640625" style="7" customWidth="1"/>
    <col min="1297" max="1297" width="6.81640625" style="7" customWidth="1"/>
    <col min="1298" max="1298" width="7.81640625" style="7" customWidth="1"/>
    <col min="1299" max="1299" width="1.81640625" style="7" customWidth="1"/>
    <col min="1300" max="1300" width="6.81640625" style="7" customWidth="1"/>
    <col min="1301" max="1301" width="7.81640625" style="7" customWidth="1"/>
    <col min="1302" max="1302" width="1.54296875" style="7" customWidth="1"/>
    <col min="1303" max="1304" width="7.81640625" style="7" customWidth="1"/>
    <col min="1305" max="1305" width="1.81640625" style="7" customWidth="1"/>
    <col min="1306" max="1306" width="6.81640625" style="7" customWidth="1"/>
    <col min="1307" max="1307" width="7.81640625" style="7" customWidth="1"/>
    <col min="1308" max="1308" width="1.81640625" style="7" customWidth="1"/>
    <col min="1309" max="1536" width="9.1796875" style="7"/>
    <col min="1537" max="1537" width="11" style="7" customWidth="1"/>
    <col min="1538" max="1538" width="7.54296875" style="7" customWidth="1"/>
    <col min="1539" max="1539" width="7.81640625" style="7" customWidth="1"/>
    <col min="1540" max="1540" width="1.81640625" style="7" customWidth="1"/>
    <col min="1541" max="1542" width="7.81640625" style="7" customWidth="1"/>
    <col min="1543" max="1543" width="1.81640625" style="7" customWidth="1"/>
    <col min="1544" max="1544" width="6.81640625" style="7" customWidth="1"/>
    <col min="1545" max="1545" width="7.81640625" style="7" customWidth="1"/>
    <col min="1546" max="1546" width="1.81640625" style="7" customWidth="1"/>
    <col min="1547" max="1547" width="6.81640625" style="7" customWidth="1"/>
    <col min="1548" max="1548" width="7.81640625" style="7" customWidth="1"/>
    <col min="1549" max="1549" width="1.81640625" style="7" customWidth="1"/>
    <col min="1550" max="1550" width="6.81640625" style="7" customWidth="1"/>
    <col min="1551" max="1551" width="7.81640625" style="7" customWidth="1"/>
    <col min="1552" max="1552" width="1.81640625" style="7" customWidth="1"/>
    <col min="1553" max="1553" width="6.81640625" style="7" customWidth="1"/>
    <col min="1554" max="1554" width="7.81640625" style="7" customWidth="1"/>
    <col min="1555" max="1555" width="1.81640625" style="7" customWidth="1"/>
    <col min="1556" max="1556" width="6.81640625" style="7" customWidth="1"/>
    <col min="1557" max="1557" width="7.81640625" style="7" customWidth="1"/>
    <col min="1558" max="1558" width="1.54296875" style="7" customWidth="1"/>
    <col min="1559" max="1560" width="7.81640625" style="7" customWidth="1"/>
    <col min="1561" max="1561" width="1.81640625" style="7" customWidth="1"/>
    <col min="1562" max="1562" width="6.81640625" style="7" customWidth="1"/>
    <col min="1563" max="1563" width="7.81640625" style="7" customWidth="1"/>
    <col min="1564" max="1564" width="1.81640625" style="7" customWidth="1"/>
    <col min="1565" max="1792" width="9.1796875" style="7"/>
    <col min="1793" max="1793" width="11" style="7" customWidth="1"/>
    <col min="1794" max="1794" width="7.54296875" style="7" customWidth="1"/>
    <col min="1795" max="1795" width="7.81640625" style="7" customWidth="1"/>
    <col min="1796" max="1796" width="1.81640625" style="7" customWidth="1"/>
    <col min="1797" max="1798" width="7.81640625" style="7" customWidth="1"/>
    <col min="1799" max="1799" width="1.81640625" style="7" customWidth="1"/>
    <col min="1800" max="1800" width="6.81640625" style="7" customWidth="1"/>
    <col min="1801" max="1801" width="7.81640625" style="7" customWidth="1"/>
    <col min="1802" max="1802" width="1.81640625" style="7" customWidth="1"/>
    <col min="1803" max="1803" width="6.81640625" style="7" customWidth="1"/>
    <col min="1804" max="1804" width="7.81640625" style="7" customWidth="1"/>
    <col min="1805" max="1805" width="1.81640625" style="7" customWidth="1"/>
    <col min="1806" max="1806" width="6.81640625" style="7" customWidth="1"/>
    <col min="1807" max="1807" width="7.81640625" style="7" customWidth="1"/>
    <col min="1808" max="1808" width="1.81640625" style="7" customWidth="1"/>
    <col min="1809" max="1809" width="6.81640625" style="7" customWidth="1"/>
    <col min="1810" max="1810" width="7.81640625" style="7" customWidth="1"/>
    <col min="1811" max="1811" width="1.81640625" style="7" customWidth="1"/>
    <col min="1812" max="1812" width="6.81640625" style="7" customWidth="1"/>
    <col min="1813" max="1813" width="7.81640625" style="7" customWidth="1"/>
    <col min="1814" max="1814" width="1.54296875" style="7" customWidth="1"/>
    <col min="1815" max="1816" width="7.81640625" style="7" customWidth="1"/>
    <col min="1817" max="1817" width="1.81640625" style="7" customWidth="1"/>
    <col min="1818" max="1818" width="6.81640625" style="7" customWidth="1"/>
    <col min="1819" max="1819" width="7.81640625" style="7" customWidth="1"/>
    <col min="1820" max="1820" width="1.81640625" style="7" customWidth="1"/>
    <col min="1821" max="2048" width="9.1796875" style="7"/>
    <col min="2049" max="2049" width="11" style="7" customWidth="1"/>
    <col min="2050" max="2050" width="7.54296875" style="7" customWidth="1"/>
    <col min="2051" max="2051" width="7.81640625" style="7" customWidth="1"/>
    <col min="2052" max="2052" width="1.81640625" style="7" customWidth="1"/>
    <col min="2053" max="2054" width="7.81640625" style="7" customWidth="1"/>
    <col min="2055" max="2055" width="1.81640625" style="7" customWidth="1"/>
    <col min="2056" max="2056" width="6.81640625" style="7" customWidth="1"/>
    <col min="2057" max="2057" width="7.81640625" style="7" customWidth="1"/>
    <col min="2058" max="2058" width="1.81640625" style="7" customWidth="1"/>
    <col min="2059" max="2059" width="6.81640625" style="7" customWidth="1"/>
    <col min="2060" max="2060" width="7.81640625" style="7" customWidth="1"/>
    <col min="2061" max="2061" width="1.81640625" style="7" customWidth="1"/>
    <col min="2062" max="2062" width="6.81640625" style="7" customWidth="1"/>
    <col min="2063" max="2063" width="7.81640625" style="7" customWidth="1"/>
    <col min="2064" max="2064" width="1.81640625" style="7" customWidth="1"/>
    <col min="2065" max="2065" width="6.81640625" style="7" customWidth="1"/>
    <col min="2066" max="2066" width="7.81640625" style="7" customWidth="1"/>
    <col min="2067" max="2067" width="1.81640625" style="7" customWidth="1"/>
    <col min="2068" max="2068" width="6.81640625" style="7" customWidth="1"/>
    <col min="2069" max="2069" width="7.81640625" style="7" customWidth="1"/>
    <col min="2070" max="2070" width="1.54296875" style="7" customWidth="1"/>
    <col min="2071" max="2072" width="7.81640625" style="7" customWidth="1"/>
    <col min="2073" max="2073" width="1.81640625" style="7" customWidth="1"/>
    <col min="2074" max="2074" width="6.81640625" style="7" customWidth="1"/>
    <col min="2075" max="2075" width="7.81640625" style="7" customWidth="1"/>
    <col min="2076" max="2076" width="1.81640625" style="7" customWidth="1"/>
    <col min="2077" max="2304" width="9.1796875" style="7"/>
    <col min="2305" max="2305" width="11" style="7" customWidth="1"/>
    <col min="2306" max="2306" width="7.54296875" style="7" customWidth="1"/>
    <col min="2307" max="2307" width="7.81640625" style="7" customWidth="1"/>
    <col min="2308" max="2308" width="1.81640625" style="7" customWidth="1"/>
    <col min="2309" max="2310" width="7.81640625" style="7" customWidth="1"/>
    <col min="2311" max="2311" width="1.81640625" style="7" customWidth="1"/>
    <col min="2312" max="2312" width="6.81640625" style="7" customWidth="1"/>
    <col min="2313" max="2313" width="7.81640625" style="7" customWidth="1"/>
    <col min="2314" max="2314" width="1.81640625" style="7" customWidth="1"/>
    <col min="2315" max="2315" width="6.81640625" style="7" customWidth="1"/>
    <col min="2316" max="2316" width="7.81640625" style="7" customWidth="1"/>
    <col min="2317" max="2317" width="1.81640625" style="7" customWidth="1"/>
    <col min="2318" max="2318" width="6.81640625" style="7" customWidth="1"/>
    <col min="2319" max="2319" width="7.81640625" style="7" customWidth="1"/>
    <col min="2320" max="2320" width="1.81640625" style="7" customWidth="1"/>
    <col min="2321" max="2321" width="6.81640625" style="7" customWidth="1"/>
    <col min="2322" max="2322" width="7.81640625" style="7" customWidth="1"/>
    <col min="2323" max="2323" width="1.81640625" style="7" customWidth="1"/>
    <col min="2324" max="2324" width="6.81640625" style="7" customWidth="1"/>
    <col min="2325" max="2325" width="7.81640625" style="7" customWidth="1"/>
    <col min="2326" max="2326" width="1.54296875" style="7" customWidth="1"/>
    <col min="2327" max="2328" width="7.81640625" style="7" customWidth="1"/>
    <col min="2329" max="2329" width="1.81640625" style="7" customWidth="1"/>
    <col min="2330" max="2330" width="6.81640625" style="7" customWidth="1"/>
    <col min="2331" max="2331" width="7.81640625" style="7" customWidth="1"/>
    <col min="2332" max="2332" width="1.81640625" style="7" customWidth="1"/>
    <col min="2333" max="2560" width="9.1796875" style="7"/>
    <col min="2561" max="2561" width="11" style="7" customWidth="1"/>
    <col min="2562" max="2562" width="7.54296875" style="7" customWidth="1"/>
    <col min="2563" max="2563" width="7.81640625" style="7" customWidth="1"/>
    <col min="2564" max="2564" width="1.81640625" style="7" customWidth="1"/>
    <col min="2565" max="2566" width="7.81640625" style="7" customWidth="1"/>
    <col min="2567" max="2567" width="1.81640625" style="7" customWidth="1"/>
    <col min="2568" max="2568" width="6.81640625" style="7" customWidth="1"/>
    <col min="2569" max="2569" width="7.81640625" style="7" customWidth="1"/>
    <col min="2570" max="2570" width="1.81640625" style="7" customWidth="1"/>
    <col min="2571" max="2571" width="6.81640625" style="7" customWidth="1"/>
    <col min="2572" max="2572" width="7.81640625" style="7" customWidth="1"/>
    <col min="2573" max="2573" width="1.81640625" style="7" customWidth="1"/>
    <col min="2574" max="2574" width="6.81640625" style="7" customWidth="1"/>
    <col min="2575" max="2575" width="7.81640625" style="7" customWidth="1"/>
    <col min="2576" max="2576" width="1.81640625" style="7" customWidth="1"/>
    <col min="2577" max="2577" width="6.81640625" style="7" customWidth="1"/>
    <col min="2578" max="2578" width="7.81640625" style="7" customWidth="1"/>
    <col min="2579" max="2579" width="1.81640625" style="7" customWidth="1"/>
    <col min="2580" max="2580" width="6.81640625" style="7" customWidth="1"/>
    <col min="2581" max="2581" width="7.81640625" style="7" customWidth="1"/>
    <col min="2582" max="2582" width="1.54296875" style="7" customWidth="1"/>
    <col min="2583" max="2584" width="7.81640625" style="7" customWidth="1"/>
    <col min="2585" max="2585" width="1.81640625" style="7" customWidth="1"/>
    <col min="2586" max="2586" width="6.81640625" style="7" customWidth="1"/>
    <col min="2587" max="2587" width="7.81640625" style="7" customWidth="1"/>
    <col min="2588" max="2588" width="1.81640625" style="7" customWidth="1"/>
    <col min="2589" max="2816" width="9.1796875" style="7"/>
    <col min="2817" max="2817" width="11" style="7" customWidth="1"/>
    <col min="2818" max="2818" width="7.54296875" style="7" customWidth="1"/>
    <col min="2819" max="2819" width="7.81640625" style="7" customWidth="1"/>
    <col min="2820" max="2820" width="1.81640625" style="7" customWidth="1"/>
    <col min="2821" max="2822" width="7.81640625" style="7" customWidth="1"/>
    <col min="2823" max="2823" width="1.81640625" style="7" customWidth="1"/>
    <col min="2824" max="2824" width="6.81640625" style="7" customWidth="1"/>
    <col min="2825" max="2825" width="7.81640625" style="7" customWidth="1"/>
    <col min="2826" max="2826" width="1.81640625" style="7" customWidth="1"/>
    <col min="2827" max="2827" width="6.81640625" style="7" customWidth="1"/>
    <col min="2828" max="2828" width="7.81640625" style="7" customWidth="1"/>
    <col min="2829" max="2829" width="1.81640625" style="7" customWidth="1"/>
    <col min="2830" max="2830" width="6.81640625" style="7" customWidth="1"/>
    <col min="2831" max="2831" width="7.81640625" style="7" customWidth="1"/>
    <col min="2832" max="2832" width="1.81640625" style="7" customWidth="1"/>
    <col min="2833" max="2833" width="6.81640625" style="7" customWidth="1"/>
    <col min="2834" max="2834" width="7.81640625" style="7" customWidth="1"/>
    <col min="2835" max="2835" width="1.81640625" style="7" customWidth="1"/>
    <col min="2836" max="2836" width="6.81640625" style="7" customWidth="1"/>
    <col min="2837" max="2837" width="7.81640625" style="7" customWidth="1"/>
    <col min="2838" max="2838" width="1.54296875" style="7" customWidth="1"/>
    <col min="2839" max="2840" width="7.81640625" style="7" customWidth="1"/>
    <col min="2841" max="2841" width="1.81640625" style="7" customWidth="1"/>
    <col min="2842" max="2842" width="6.81640625" style="7" customWidth="1"/>
    <col min="2843" max="2843" width="7.81640625" style="7" customWidth="1"/>
    <col min="2844" max="2844" width="1.81640625" style="7" customWidth="1"/>
    <col min="2845" max="3072" width="9.1796875" style="7"/>
    <col min="3073" max="3073" width="11" style="7" customWidth="1"/>
    <col min="3074" max="3074" width="7.54296875" style="7" customWidth="1"/>
    <col min="3075" max="3075" width="7.81640625" style="7" customWidth="1"/>
    <col min="3076" max="3076" width="1.81640625" style="7" customWidth="1"/>
    <col min="3077" max="3078" width="7.81640625" style="7" customWidth="1"/>
    <col min="3079" max="3079" width="1.81640625" style="7" customWidth="1"/>
    <col min="3080" max="3080" width="6.81640625" style="7" customWidth="1"/>
    <col min="3081" max="3081" width="7.81640625" style="7" customWidth="1"/>
    <col min="3082" max="3082" width="1.81640625" style="7" customWidth="1"/>
    <col min="3083" max="3083" width="6.81640625" style="7" customWidth="1"/>
    <col min="3084" max="3084" width="7.81640625" style="7" customWidth="1"/>
    <col min="3085" max="3085" width="1.81640625" style="7" customWidth="1"/>
    <col min="3086" max="3086" width="6.81640625" style="7" customWidth="1"/>
    <col min="3087" max="3087" width="7.81640625" style="7" customWidth="1"/>
    <col min="3088" max="3088" width="1.81640625" style="7" customWidth="1"/>
    <col min="3089" max="3089" width="6.81640625" style="7" customWidth="1"/>
    <col min="3090" max="3090" width="7.81640625" style="7" customWidth="1"/>
    <col min="3091" max="3091" width="1.81640625" style="7" customWidth="1"/>
    <col min="3092" max="3092" width="6.81640625" style="7" customWidth="1"/>
    <col min="3093" max="3093" width="7.81640625" style="7" customWidth="1"/>
    <col min="3094" max="3094" width="1.54296875" style="7" customWidth="1"/>
    <col min="3095" max="3096" width="7.81640625" style="7" customWidth="1"/>
    <col min="3097" max="3097" width="1.81640625" style="7" customWidth="1"/>
    <col min="3098" max="3098" width="6.81640625" style="7" customWidth="1"/>
    <col min="3099" max="3099" width="7.81640625" style="7" customWidth="1"/>
    <col min="3100" max="3100" width="1.81640625" style="7" customWidth="1"/>
    <col min="3101" max="3328" width="9.1796875" style="7"/>
    <col min="3329" max="3329" width="11" style="7" customWidth="1"/>
    <col min="3330" max="3330" width="7.54296875" style="7" customWidth="1"/>
    <col min="3331" max="3331" width="7.81640625" style="7" customWidth="1"/>
    <col min="3332" max="3332" width="1.81640625" style="7" customWidth="1"/>
    <col min="3333" max="3334" width="7.81640625" style="7" customWidth="1"/>
    <col min="3335" max="3335" width="1.81640625" style="7" customWidth="1"/>
    <col min="3336" max="3336" width="6.81640625" style="7" customWidth="1"/>
    <col min="3337" max="3337" width="7.81640625" style="7" customWidth="1"/>
    <col min="3338" max="3338" width="1.81640625" style="7" customWidth="1"/>
    <col min="3339" max="3339" width="6.81640625" style="7" customWidth="1"/>
    <col min="3340" max="3340" width="7.81640625" style="7" customWidth="1"/>
    <col min="3341" max="3341" width="1.81640625" style="7" customWidth="1"/>
    <col min="3342" max="3342" width="6.81640625" style="7" customWidth="1"/>
    <col min="3343" max="3343" width="7.81640625" style="7" customWidth="1"/>
    <col min="3344" max="3344" width="1.81640625" style="7" customWidth="1"/>
    <col min="3345" max="3345" width="6.81640625" style="7" customWidth="1"/>
    <col min="3346" max="3346" width="7.81640625" style="7" customWidth="1"/>
    <col min="3347" max="3347" width="1.81640625" style="7" customWidth="1"/>
    <col min="3348" max="3348" width="6.81640625" style="7" customWidth="1"/>
    <col min="3349" max="3349" width="7.81640625" style="7" customWidth="1"/>
    <col min="3350" max="3350" width="1.54296875" style="7" customWidth="1"/>
    <col min="3351" max="3352" width="7.81640625" style="7" customWidth="1"/>
    <col min="3353" max="3353" width="1.81640625" style="7" customWidth="1"/>
    <col min="3354" max="3354" width="6.81640625" style="7" customWidth="1"/>
    <col min="3355" max="3355" width="7.81640625" style="7" customWidth="1"/>
    <col min="3356" max="3356" width="1.81640625" style="7" customWidth="1"/>
    <col min="3357" max="3584" width="9.1796875" style="7"/>
    <col min="3585" max="3585" width="11" style="7" customWidth="1"/>
    <col min="3586" max="3586" width="7.54296875" style="7" customWidth="1"/>
    <col min="3587" max="3587" width="7.81640625" style="7" customWidth="1"/>
    <col min="3588" max="3588" width="1.81640625" style="7" customWidth="1"/>
    <col min="3589" max="3590" width="7.81640625" style="7" customWidth="1"/>
    <col min="3591" max="3591" width="1.81640625" style="7" customWidth="1"/>
    <col min="3592" max="3592" width="6.81640625" style="7" customWidth="1"/>
    <col min="3593" max="3593" width="7.81640625" style="7" customWidth="1"/>
    <col min="3594" max="3594" width="1.81640625" style="7" customWidth="1"/>
    <col min="3595" max="3595" width="6.81640625" style="7" customWidth="1"/>
    <col min="3596" max="3596" width="7.81640625" style="7" customWidth="1"/>
    <col min="3597" max="3597" width="1.81640625" style="7" customWidth="1"/>
    <col min="3598" max="3598" width="6.81640625" style="7" customWidth="1"/>
    <col min="3599" max="3599" width="7.81640625" style="7" customWidth="1"/>
    <col min="3600" max="3600" width="1.81640625" style="7" customWidth="1"/>
    <col min="3601" max="3601" width="6.81640625" style="7" customWidth="1"/>
    <col min="3602" max="3602" width="7.81640625" style="7" customWidth="1"/>
    <col min="3603" max="3603" width="1.81640625" style="7" customWidth="1"/>
    <col min="3604" max="3604" width="6.81640625" style="7" customWidth="1"/>
    <col min="3605" max="3605" width="7.81640625" style="7" customWidth="1"/>
    <col min="3606" max="3606" width="1.54296875" style="7" customWidth="1"/>
    <col min="3607" max="3608" width="7.81640625" style="7" customWidth="1"/>
    <col min="3609" max="3609" width="1.81640625" style="7" customWidth="1"/>
    <col min="3610" max="3610" width="6.81640625" style="7" customWidth="1"/>
    <col min="3611" max="3611" width="7.81640625" style="7" customWidth="1"/>
    <col min="3612" max="3612" width="1.81640625" style="7" customWidth="1"/>
    <col min="3613" max="3840" width="9.1796875" style="7"/>
    <col min="3841" max="3841" width="11" style="7" customWidth="1"/>
    <col min="3842" max="3842" width="7.54296875" style="7" customWidth="1"/>
    <col min="3843" max="3843" width="7.81640625" style="7" customWidth="1"/>
    <col min="3844" max="3844" width="1.81640625" style="7" customWidth="1"/>
    <col min="3845" max="3846" width="7.81640625" style="7" customWidth="1"/>
    <col min="3847" max="3847" width="1.81640625" style="7" customWidth="1"/>
    <col min="3848" max="3848" width="6.81640625" style="7" customWidth="1"/>
    <col min="3849" max="3849" width="7.81640625" style="7" customWidth="1"/>
    <col min="3850" max="3850" width="1.81640625" style="7" customWidth="1"/>
    <col min="3851" max="3851" width="6.81640625" style="7" customWidth="1"/>
    <col min="3852" max="3852" width="7.81640625" style="7" customWidth="1"/>
    <col min="3853" max="3853" width="1.81640625" style="7" customWidth="1"/>
    <col min="3854" max="3854" width="6.81640625" style="7" customWidth="1"/>
    <col min="3855" max="3855" width="7.81640625" style="7" customWidth="1"/>
    <col min="3856" max="3856" width="1.81640625" style="7" customWidth="1"/>
    <col min="3857" max="3857" width="6.81640625" style="7" customWidth="1"/>
    <col min="3858" max="3858" width="7.81640625" style="7" customWidth="1"/>
    <col min="3859" max="3859" width="1.81640625" style="7" customWidth="1"/>
    <col min="3860" max="3860" width="6.81640625" style="7" customWidth="1"/>
    <col min="3861" max="3861" width="7.81640625" style="7" customWidth="1"/>
    <col min="3862" max="3862" width="1.54296875" style="7" customWidth="1"/>
    <col min="3863" max="3864" width="7.81640625" style="7" customWidth="1"/>
    <col min="3865" max="3865" width="1.81640625" style="7" customWidth="1"/>
    <col min="3866" max="3866" width="6.81640625" style="7" customWidth="1"/>
    <col min="3867" max="3867" width="7.81640625" style="7" customWidth="1"/>
    <col min="3868" max="3868" width="1.81640625" style="7" customWidth="1"/>
    <col min="3869" max="4096" width="9.1796875" style="7"/>
    <col min="4097" max="4097" width="11" style="7" customWidth="1"/>
    <col min="4098" max="4098" width="7.54296875" style="7" customWidth="1"/>
    <col min="4099" max="4099" width="7.81640625" style="7" customWidth="1"/>
    <col min="4100" max="4100" width="1.81640625" style="7" customWidth="1"/>
    <col min="4101" max="4102" width="7.81640625" style="7" customWidth="1"/>
    <col min="4103" max="4103" width="1.81640625" style="7" customWidth="1"/>
    <col min="4104" max="4104" width="6.81640625" style="7" customWidth="1"/>
    <col min="4105" max="4105" width="7.81640625" style="7" customWidth="1"/>
    <col min="4106" max="4106" width="1.81640625" style="7" customWidth="1"/>
    <col min="4107" max="4107" width="6.81640625" style="7" customWidth="1"/>
    <col min="4108" max="4108" width="7.81640625" style="7" customWidth="1"/>
    <col min="4109" max="4109" width="1.81640625" style="7" customWidth="1"/>
    <col min="4110" max="4110" width="6.81640625" style="7" customWidth="1"/>
    <col min="4111" max="4111" width="7.81640625" style="7" customWidth="1"/>
    <col min="4112" max="4112" width="1.81640625" style="7" customWidth="1"/>
    <col min="4113" max="4113" width="6.81640625" style="7" customWidth="1"/>
    <col min="4114" max="4114" width="7.81640625" style="7" customWidth="1"/>
    <col min="4115" max="4115" width="1.81640625" style="7" customWidth="1"/>
    <col min="4116" max="4116" width="6.81640625" style="7" customWidth="1"/>
    <col min="4117" max="4117" width="7.81640625" style="7" customWidth="1"/>
    <col min="4118" max="4118" width="1.54296875" style="7" customWidth="1"/>
    <col min="4119" max="4120" width="7.81640625" style="7" customWidth="1"/>
    <col min="4121" max="4121" width="1.81640625" style="7" customWidth="1"/>
    <col min="4122" max="4122" width="6.81640625" style="7" customWidth="1"/>
    <col min="4123" max="4123" width="7.81640625" style="7" customWidth="1"/>
    <col min="4124" max="4124" width="1.81640625" style="7" customWidth="1"/>
    <col min="4125" max="4352" width="9.1796875" style="7"/>
    <col min="4353" max="4353" width="11" style="7" customWidth="1"/>
    <col min="4354" max="4354" width="7.54296875" style="7" customWidth="1"/>
    <col min="4355" max="4355" width="7.81640625" style="7" customWidth="1"/>
    <col min="4356" max="4356" width="1.81640625" style="7" customWidth="1"/>
    <col min="4357" max="4358" width="7.81640625" style="7" customWidth="1"/>
    <col min="4359" max="4359" width="1.81640625" style="7" customWidth="1"/>
    <col min="4360" max="4360" width="6.81640625" style="7" customWidth="1"/>
    <col min="4361" max="4361" width="7.81640625" style="7" customWidth="1"/>
    <col min="4362" max="4362" width="1.81640625" style="7" customWidth="1"/>
    <col min="4363" max="4363" width="6.81640625" style="7" customWidth="1"/>
    <col min="4364" max="4364" width="7.81640625" style="7" customWidth="1"/>
    <col min="4365" max="4365" width="1.81640625" style="7" customWidth="1"/>
    <col min="4366" max="4366" width="6.81640625" style="7" customWidth="1"/>
    <col min="4367" max="4367" width="7.81640625" style="7" customWidth="1"/>
    <col min="4368" max="4368" width="1.81640625" style="7" customWidth="1"/>
    <col min="4369" max="4369" width="6.81640625" style="7" customWidth="1"/>
    <col min="4370" max="4370" width="7.81640625" style="7" customWidth="1"/>
    <col min="4371" max="4371" width="1.81640625" style="7" customWidth="1"/>
    <col min="4372" max="4372" width="6.81640625" style="7" customWidth="1"/>
    <col min="4373" max="4373" width="7.81640625" style="7" customWidth="1"/>
    <col min="4374" max="4374" width="1.54296875" style="7" customWidth="1"/>
    <col min="4375" max="4376" width="7.81640625" style="7" customWidth="1"/>
    <col min="4377" max="4377" width="1.81640625" style="7" customWidth="1"/>
    <col min="4378" max="4378" width="6.81640625" style="7" customWidth="1"/>
    <col min="4379" max="4379" width="7.81640625" style="7" customWidth="1"/>
    <col min="4380" max="4380" width="1.81640625" style="7" customWidth="1"/>
    <col min="4381" max="4608" width="9.1796875" style="7"/>
    <col min="4609" max="4609" width="11" style="7" customWidth="1"/>
    <col min="4610" max="4610" width="7.54296875" style="7" customWidth="1"/>
    <col min="4611" max="4611" width="7.81640625" style="7" customWidth="1"/>
    <col min="4612" max="4612" width="1.81640625" style="7" customWidth="1"/>
    <col min="4613" max="4614" width="7.81640625" style="7" customWidth="1"/>
    <col min="4615" max="4615" width="1.81640625" style="7" customWidth="1"/>
    <col min="4616" max="4616" width="6.81640625" style="7" customWidth="1"/>
    <col min="4617" max="4617" width="7.81640625" style="7" customWidth="1"/>
    <col min="4618" max="4618" width="1.81640625" style="7" customWidth="1"/>
    <col min="4619" max="4619" width="6.81640625" style="7" customWidth="1"/>
    <col min="4620" max="4620" width="7.81640625" style="7" customWidth="1"/>
    <col min="4621" max="4621" width="1.81640625" style="7" customWidth="1"/>
    <col min="4622" max="4622" width="6.81640625" style="7" customWidth="1"/>
    <col min="4623" max="4623" width="7.81640625" style="7" customWidth="1"/>
    <col min="4624" max="4624" width="1.81640625" style="7" customWidth="1"/>
    <col min="4625" max="4625" width="6.81640625" style="7" customWidth="1"/>
    <col min="4626" max="4626" width="7.81640625" style="7" customWidth="1"/>
    <col min="4627" max="4627" width="1.81640625" style="7" customWidth="1"/>
    <col min="4628" max="4628" width="6.81640625" style="7" customWidth="1"/>
    <col min="4629" max="4629" width="7.81640625" style="7" customWidth="1"/>
    <col min="4630" max="4630" width="1.54296875" style="7" customWidth="1"/>
    <col min="4631" max="4632" width="7.81640625" style="7" customWidth="1"/>
    <col min="4633" max="4633" width="1.81640625" style="7" customWidth="1"/>
    <col min="4634" max="4634" width="6.81640625" style="7" customWidth="1"/>
    <col min="4635" max="4635" width="7.81640625" style="7" customWidth="1"/>
    <col min="4636" max="4636" width="1.81640625" style="7" customWidth="1"/>
    <col min="4637" max="4864" width="9.1796875" style="7"/>
    <col min="4865" max="4865" width="11" style="7" customWidth="1"/>
    <col min="4866" max="4866" width="7.54296875" style="7" customWidth="1"/>
    <col min="4867" max="4867" width="7.81640625" style="7" customWidth="1"/>
    <col min="4868" max="4868" width="1.81640625" style="7" customWidth="1"/>
    <col min="4869" max="4870" width="7.81640625" style="7" customWidth="1"/>
    <col min="4871" max="4871" width="1.81640625" style="7" customWidth="1"/>
    <col min="4872" max="4872" width="6.81640625" style="7" customWidth="1"/>
    <col min="4873" max="4873" width="7.81640625" style="7" customWidth="1"/>
    <col min="4874" max="4874" width="1.81640625" style="7" customWidth="1"/>
    <col min="4875" max="4875" width="6.81640625" style="7" customWidth="1"/>
    <col min="4876" max="4876" width="7.81640625" style="7" customWidth="1"/>
    <col min="4877" max="4877" width="1.81640625" style="7" customWidth="1"/>
    <col min="4878" max="4878" width="6.81640625" style="7" customWidth="1"/>
    <col min="4879" max="4879" width="7.81640625" style="7" customWidth="1"/>
    <col min="4880" max="4880" width="1.81640625" style="7" customWidth="1"/>
    <col min="4881" max="4881" width="6.81640625" style="7" customWidth="1"/>
    <col min="4882" max="4882" width="7.81640625" style="7" customWidth="1"/>
    <col min="4883" max="4883" width="1.81640625" style="7" customWidth="1"/>
    <col min="4884" max="4884" width="6.81640625" style="7" customWidth="1"/>
    <col min="4885" max="4885" width="7.81640625" style="7" customWidth="1"/>
    <col min="4886" max="4886" width="1.54296875" style="7" customWidth="1"/>
    <col min="4887" max="4888" width="7.81640625" style="7" customWidth="1"/>
    <col min="4889" max="4889" width="1.81640625" style="7" customWidth="1"/>
    <col min="4890" max="4890" width="6.81640625" style="7" customWidth="1"/>
    <col min="4891" max="4891" width="7.81640625" style="7" customWidth="1"/>
    <col min="4892" max="4892" width="1.81640625" style="7" customWidth="1"/>
    <col min="4893" max="5120" width="9.1796875" style="7"/>
    <col min="5121" max="5121" width="11" style="7" customWidth="1"/>
    <col min="5122" max="5122" width="7.54296875" style="7" customWidth="1"/>
    <col min="5123" max="5123" width="7.81640625" style="7" customWidth="1"/>
    <col min="5124" max="5124" width="1.81640625" style="7" customWidth="1"/>
    <col min="5125" max="5126" width="7.81640625" style="7" customWidth="1"/>
    <col min="5127" max="5127" width="1.81640625" style="7" customWidth="1"/>
    <col min="5128" max="5128" width="6.81640625" style="7" customWidth="1"/>
    <col min="5129" max="5129" width="7.81640625" style="7" customWidth="1"/>
    <col min="5130" max="5130" width="1.81640625" style="7" customWidth="1"/>
    <col min="5131" max="5131" width="6.81640625" style="7" customWidth="1"/>
    <col min="5132" max="5132" width="7.81640625" style="7" customWidth="1"/>
    <col min="5133" max="5133" width="1.81640625" style="7" customWidth="1"/>
    <col min="5134" max="5134" width="6.81640625" style="7" customWidth="1"/>
    <col min="5135" max="5135" width="7.81640625" style="7" customWidth="1"/>
    <col min="5136" max="5136" width="1.81640625" style="7" customWidth="1"/>
    <col min="5137" max="5137" width="6.81640625" style="7" customWidth="1"/>
    <col min="5138" max="5138" width="7.81640625" style="7" customWidth="1"/>
    <col min="5139" max="5139" width="1.81640625" style="7" customWidth="1"/>
    <col min="5140" max="5140" width="6.81640625" style="7" customWidth="1"/>
    <col min="5141" max="5141" width="7.81640625" style="7" customWidth="1"/>
    <col min="5142" max="5142" width="1.54296875" style="7" customWidth="1"/>
    <col min="5143" max="5144" width="7.81640625" style="7" customWidth="1"/>
    <col min="5145" max="5145" width="1.81640625" style="7" customWidth="1"/>
    <col min="5146" max="5146" width="6.81640625" style="7" customWidth="1"/>
    <col min="5147" max="5147" width="7.81640625" style="7" customWidth="1"/>
    <col min="5148" max="5148" width="1.81640625" style="7" customWidth="1"/>
    <col min="5149" max="5376" width="9.1796875" style="7"/>
    <col min="5377" max="5377" width="11" style="7" customWidth="1"/>
    <col min="5378" max="5378" width="7.54296875" style="7" customWidth="1"/>
    <col min="5379" max="5379" width="7.81640625" style="7" customWidth="1"/>
    <col min="5380" max="5380" width="1.81640625" style="7" customWidth="1"/>
    <col min="5381" max="5382" width="7.81640625" style="7" customWidth="1"/>
    <col min="5383" max="5383" width="1.81640625" style="7" customWidth="1"/>
    <col min="5384" max="5384" width="6.81640625" style="7" customWidth="1"/>
    <col min="5385" max="5385" width="7.81640625" style="7" customWidth="1"/>
    <col min="5386" max="5386" width="1.81640625" style="7" customWidth="1"/>
    <col min="5387" max="5387" width="6.81640625" style="7" customWidth="1"/>
    <col min="5388" max="5388" width="7.81640625" style="7" customWidth="1"/>
    <col min="5389" max="5389" width="1.81640625" style="7" customWidth="1"/>
    <col min="5390" max="5390" width="6.81640625" style="7" customWidth="1"/>
    <col min="5391" max="5391" width="7.81640625" style="7" customWidth="1"/>
    <col min="5392" max="5392" width="1.81640625" style="7" customWidth="1"/>
    <col min="5393" max="5393" width="6.81640625" style="7" customWidth="1"/>
    <col min="5394" max="5394" width="7.81640625" style="7" customWidth="1"/>
    <col min="5395" max="5395" width="1.81640625" style="7" customWidth="1"/>
    <col min="5396" max="5396" width="6.81640625" style="7" customWidth="1"/>
    <col min="5397" max="5397" width="7.81640625" style="7" customWidth="1"/>
    <col min="5398" max="5398" width="1.54296875" style="7" customWidth="1"/>
    <col min="5399" max="5400" width="7.81640625" style="7" customWidth="1"/>
    <col min="5401" max="5401" width="1.81640625" style="7" customWidth="1"/>
    <col min="5402" max="5402" width="6.81640625" style="7" customWidth="1"/>
    <col min="5403" max="5403" width="7.81640625" style="7" customWidth="1"/>
    <col min="5404" max="5404" width="1.81640625" style="7" customWidth="1"/>
    <col min="5405" max="5632" width="9.1796875" style="7"/>
    <col min="5633" max="5633" width="11" style="7" customWidth="1"/>
    <col min="5634" max="5634" width="7.54296875" style="7" customWidth="1"/>
    <col min="5635" max="5635" width="7.81640625" style="7" customWidth="1"/>
    <col min="5636" max="5636" width="1.81640625" style="7" customWidth="1"/>
    <col min="5637" max="5638" width="7.81640625" style="7" customWidth="1"/>
    <col min="5639" max="5639" width="1.81640625" style="7" customWidth="1"/>
    <col min="5640" max="5640" width="6.81640625" style="7" customWidth="1"/>
    <col min="5641" max="5641" width="7.81640625" style="7" customWidth="1"/>
    <col min="5642" max="5642" width="1.81640625" style="7" customWidth="1"/>
    <col min="5643" max="5643" width="6.81640625" style="7" customWidth="1"/>
    <col min="5644" max="5644" width="7.81640625" style="7" customWidth="1"/>
    <col min="5645" max="5645" width="1.81640625" style="7" customWidth="1"/>
    <col min="5646" max="5646" width="6.81640625" style="7" customWidth="1"/>
    <col min="5647" max="5647" width="7.81640625" style="7" customWidth="1"/>
    <col min="5648" max="5648" width="1.81640625" style="7" customWidth="1"/>
    <col min="5649" max="5649" width="6.81640625" style="7" customWidth="1"/>
    <col min="5650" max="5650" width="7.81640625" style="7" customWidth="1"/>
    <col min="5651" max="5651" width="1.81640625" style="7" customWidth="1"/>
    <col min="5652" max="5652" width="6.81640625" style="7" customWidth="1"/>
    <col min="5653" max="5653" width="7.81640625" style="7" customWidth="1"/>
    <col min="5654" max="5654" width="1.54296875" style="7" customWidth="1"/>
    <col min="5655" max="5656" width="7.81640625" style="7" customWidth="1"/>
    <col min="5657" max="5657" width="1.81640625" style="7" customWidth="1"/>
    <col min="5658" max="5658" width="6.81640625" style="7" customWidth="1"/>
    <col min="5659" max="5659" width="7.81640625" style="7" customWidth="1"/>
    <col min="5660" max="5660" width="1.81640625" style="7" customWidth="1"/>
    <col min="5661" max="5888" width="9.1796875" style="7"/>
    <col min="5889" max="5889" width="11" style="7" customWidth="1"/>
    <col min="5890" max="5890" width="7.54296875" style="7" customWidth="1"/>
    <col min="5891" max="5891" width="7.81640625" style="7" customWidth="1"/>
    <col min="5892" max="5892" width="1.81640625" style="7" customWidth="1"/>
    <col min="5893" max="5894" width="7.81640625" style="7" customWidth="1"/>
    <col min="5895" max="5895" width="1.81640625" style="7" customWidth="1"/>
    <col min="5896" max="5896" width="6.81640625" style="7" customWidth="1"/>
    <col min="5897" max="5897" width="7.81640625" style="7" customWidth="1"/>
    <col min="5898" max="5898" width="1.81640625" style="7" customWidth="1"/>
    <col min="5899" max="5899" width="6.81640625" style="7" customWidth="1"/>
    <col min="5900" max="5900" width="7.81640625" style="7" customWidth="1"/>
    <col min="5901" max="5901" width="1.81640625" style="7" customWidth="1"/>
    <col min="5902" max="5902" width="6.81640625" style="7" customWidth="1"/>
    <col min="5903" max="5903" width="7.81640625" style="7" customWidth="1"/>
    <col min="5904" max="5904" width="1.81640625" style="7" customWidth="1"/>
    <col min="5905" max="5905" width="6.81640625" style="7" customWidth="1"/>
    <col min="5906" max="5906" width="7.81640625" style="7" customWidth="1"/>
    <col min="5907" max="5907" width="1.81640625" style="7" customWidth="1"/>
    <col min="5908" max="5908" width="6.81640625" style="7" customWidth="1"/>
    <col min="5909" max="5909" width="7.81640625" style="7" customWidth="1"/>
    <col min="5910" max="5910" width="1.54296875" style="7" customWidth="1"/>
    <col min="5911" max="5912" width="7.81640625" style="7" customWidth="1"/>
    <col min="5913" max="5913" width="1.81640625" style="7" customWidth="1"/>
    <col min="5914" max="5914" width="6.81640625" style="7" customWidth="1"/>
    <col min="5915" max="5915" width="7.81640625" style="7" customWidth="1"/>
    <col min="5916" max="5916" width="1.81640625" style="7" customWidth="1"/>
    <col min="5917" max="6144" width="9.1796875" style="7"/>
    <col min="6145" max="6145" width="11" style="7" customWidth="1"/>
    <col min="6146" max="6146" width="7.54296875" style="7" customWidth="1"/>
    <col min="6147" max="6147" width="7.81640625" style="7" customWidth="1"/>
    <col min="6148" max="6148" width="1.81640625" style="7" customWidth="1"/>
    <col min="6149" max="6150" width="7.81640625" style="7" customWidth="1"/>
    <col min="6151" max="6151" width="1.81640625" style="7" customWidth="1"/>
    <col min="6152" max="6152" width="6.81640625" style="7" customWidth="1"/>
    <col min="6153" max="6153" width="7.81640625" style="7" customWidth="1"/>
    <col min="6154" max="6154" width="1.81640625" style="7" customWidth="1"/>
    <col min="6155" max="6155" width="6.81640625" style="7" customWidth="1"/>
    <col min="6156" max="6156" width="7.81640625" style="7" customWidth="1"/>
    <col min="6157" max="6157" width="1.81640625" style="7" customWidth="1"/>
    <col min="6158" max="6158" width="6.81640625" style="7" customWidth="1"/>
    <col min="6159" max="6159" width="7.81640625" style="7" customWidth="1"/>
    <col min="6160" max="6160" width="1.81640625" style="7" customWidth="1"/>
    <col min="6161" max="6161" width="6.81640625" style="7" customWidth="1"/>
    <col min="6162" max="6162" width="7.81640625" style="7" customWidth="1"/>
    <col min="6163" max="6163" width="1.81640625" style="7" customWidth="1"/>
    <col min="6164" max="6164" width="6.81640625" style="7" customWidth="1"/>
    <col min="6165" max="6165" width="7.81640625" style="7" customWidth="1"/>
    <col min="6166" max="6166" width="1.54296875" style="7" customWidth="1"/>
    <col min="6167" max="6168" width="7.81640625" style="7" customWidth="1"/>
    <col min="6169" max="6169" width="1.81640625" style="7" customWidth="1"/>
    <col min="6170" max="6170" width="6.81640625" style="7" customWidth="1"/>
    <col min="6171" max="6171" width="7.81640625" style="7" customWidth="1"/>
    <col min="6172" max="6172" width="1.81640625" style="7" customWidth="1"/>
    <col min="6173" max="6400" width="9.1796875" style="7"/>
    <col min="6401" max="6401" width="11" style="7" customWidth="1"/>
    <col min="6402" max="6402" width="7.54296875" style="7" customWidth="1"/>
    <col min="6403" max="6403" width="7.81640625" style="7" customWidth="1"/>
    <col min="6404" max="6404" width="1.81640625" style="7" customWidth="1"/>
    <col min="6405" max="6406" width="7.81640625" style="7" customWidth="1"/>
    <col min="6407" max="6407" width="1.81640625" style="7" customWidth="1"/>
    <col min="6408" max="6408" width="6.81640625" style="7" customWidth="1"/>
    <col min="6409" max="6409" width="7.81640625" style="7" customWidth="1"/>
    <col min="6410" max="6410" width="1.81640625" style="7" customWidth="1"/>
    <col min="6411" max="6411" width="6.81640625" style="7" customWidth="1"/>
    <col min="6412" max="6412" width="7.81640625" style="7" customWidth="1"/>
    <col min="6413" max="6413" width="1.81640625" style="7" customWidth="1"/>
    <col min="6414" max="6414" width="6.81640625" style="7" customWidth="1"/>
    <col min="6415" max="6415" width="7.81640625" style="7" customWidth="1"/>
    <col min="6416" max="6416" width="1.81640625" style="7" customWidth="1"/>
    <col min="6417" max="6417" width="6.81640625" style="7" customWidth="1"/>
    <col min="6418" max="6418" width="7.81640625" style="7" customWidth="1"/>
    <col min="6419" max="6419" width="1.81640625" style="7" customWidth="1"/>
    <col min="6420" max="6420" width="6.81640625" style="7" customWidth="1"/>
    <col min="6421" max="6421" width="7.81640625" style="7" customWidth="1"/>
    <col min="6422" max="6422" width="1.54296875" style="7" customWidth="1"/>
    <col min="6423" max="6424" width="7.81640625" style="7" customWidth="1"/>
    <col min="6425" max="6425" width="1.81640625" style="7" customWidth="1"/>
    <col min="6426" max="6426" width="6.81640625" style="7" customWidth="1"/>
    <col min="6427" max="6427" width="7.81640625" style="7" customWidth="1"/>
    <col min="6428" max="6428" width="1.81640625" style="7" customWidth="1"/>
    <col min="6429" max="6656" width="9.1796875" style="7"/>
    <col min="6657" max="6657" width="11" style="7" customWidth="1"/>
    <col min="6658" max="6658" width="7.54296875" style="7" customWidth="1"/>
    <col min="6659" max="6659" width="7.81640625" style="7" customWidth="1"/>
    <col min="6660" max="6660" width="1.81640625" style="7" customWidth="1"/>
    <col min="6661" max="6662" width="7.81640625" style="7" customWidth="1"/>
    <col min="6663" max="6663" width="1.81640625" style="7" customWidth="1"/>
    <col min="6664" max="6664" width="6.81640625" style="7" customWidth="1"/>
    <col min="6665" max="6665" width="7.81640625" style="7" customWidth="1"/>
    <col min="6666" max="6666" width="1.81640625" style="7" customWidth="1"/>
    <col min="6667" max="6667" width="6.81640625" style="7" customWidth="1"/>
    <col min="6668" max="6668" width="7.81640625" style="7" customWidth="1"/>
    <col min="6669" max="6669" width="1.81640625" style="7" customWidth="1"/>
    <col min="6670" max="6670" width="6.81640625" style="7" customWidth="1"/>
    <col min="6671" max="6671" width="7.81640625" style="7" customWidth="1"/>
    <col min="6672" max="6672" width="1.81640625" style="7" customWidth="1"/>
    <col min="6673" max="6673" width="6.81640625" style="7" customWidth="1"/>
    <col min="6674" max="6674" width="7.81640625" style="7" customWidth="1"/>
    <col min="6675" max="6675" width="1.81640625" style="7" customWidth="1"/>
    <col min="6676" max="6676" width="6.81640625" style="7" customWidth="1"/>
    <col min="6677" max="6677" width="7.81640625" style="7" customWidth="1"/>
    <col min="6678" max="6678" width="1.54296875" style="7" customWidth="1"/>
    <col min="6679" max="6680" width="7.81640625" style="7" customWidth="1"/>
    <col min="6681" max="6681" width="1.81640625" style="7" customWidth="1"/>
    <col min="6682" max="6682" width="6.81640625" style="7" customWidth="1"/>
    <col min="6683" max="6683" width="7.81640625" style="7" customWidth="1"/>
    <col min="6684" max="6684" width="1.81640625" style="7" customWidth="1"/>
    <col min="6685" max="6912" width="9.1796875" style="7"/>
    <col min="6913" max="6913" width="11" style="7" customWidth="1"/>
    <col min="6914" max="6914" width="7.54296875" style="7" customWidth="1"/>
    <col min="6915" max="6915" width="7.81640625" style="7" customWidth="1"/>
    <col min="6916" max="6916" width="1.81640625" style="7" customWidth="1"/>
    <col min="6917" max="6918" width="7.81640625" style="7" customWidth="1"/>
    <col min="6919" max="6919" width="1.81640625" style="7" customWidth="1"/>
    <col min="6920" max="6920" width="6.81640625" style="7" customWidth="1"/>
    <col min="6921" max="6921" width="7.81640625" style="7" customWidth="1"/>
    <col min="6922" max="6922" width="1.81640625" style="7" customWidth="1"/>
    <col min="6923" max="6923" width="6.81640625" style="7" customWidth="1"/>
    <col min="6924" max="6924" width="7.81640625" style="7" customWidth="1"/>
    <col min="6925" max="6925" width="1.81640625" style="7" customWidth="1"/>
    <col min="6926" max="6926" width="6.81640625" style="7" customWidth="1"/>
    <col min="6927" max="6927" width="7.81640625" style="7" customWidth="1"/>
    <col min="6928" max="6928" width="1.81640625" style="7" customWidth="1"/>
    <col min="6929" max="6929" width="6.81640625" style="7" customWidth="1"/>
    <col min="6930" max="6930" width="7.81640625" style="7" customWidth="1"/>
    <col min="6931" max="6931" width="1.81640625" style="7" customWidth="1"/>
    <col min="6932" max="6932" width="6.81640625" style="7" customWidth="1"/>
    <col min="6933" max="6933" width="7.81640625" style="7" customWidth="1"/>
    <col min="6934" max="6934" width="1.54296875" style="7" customWidth="1"/>
    <col min="6935" max="6936" width="7.81640625" style="7" customWidth="1"/>
    <col min="6937" max="6937" width="1.81640625" style="7" customWidth="1"/>
    <col min="6938" max="6938" width="6.81640625" style="7" customWidth="1"/>
    <col min="6939" max="6939" width="7.81640625" style="7" customWidth="1"/>
    <col min="6940" max="6940" width="1.81640625" style="7" customWidth="1"/>
    <col min="6941" max="7168" width="9.1796875" style="7"/>
    <col min="7169" max="7169" width="11" style="7" customWidth="1"/>
    <col min="7170" max="7170" width="7.54296875" style="7" customWidth="1"/>
    <col min="7171" max="7171" width="7.81640625" style="7" customWidth="1"/>
    <col min="7172" max="7172" width="1.81640625" style="7" customWidth="1"/>
    <col min="7173" max="7174" width="7.81640625" style="7" customWidth="1"/>
    <col min="7175" max="7175" width="1.81640625" style="7" customWidth="1"/>
    <col min="7176" max="7176" width="6.81640625" style="7" customWidth="1"/>
    <col min="7177" max="7177" width="7.81640625" style="7" customWidth="1"/>
    <col min="7178" max="7178" width="1.81640625" style="7" customWidth="1"/>
    <col min="7179" max="7179" width="6.81640625" style="7" customWidth="1"/>
    <col min="7180" max="7180" width="7.81640625" style="7" customWidth="1"/>
    <col min="7181" max="7181" width="1.81640625" style="7" customWidth="1"/>
    <col min="7182" max="7182" width="6.81640625" style="7" customWidth="1"/>
    <col min="7183" max="7183" width="7.81640625" style="7" customWidth="1"/>
    <col min="7184" max="7184" width="1.81640625" style="7" customWidth="1"/>
    <col min="7185" max="7185" width="6.81640625" style="7" customWidth="1"/>
    <col min="7186" max="7186" width="7.81640625" style="7" customWidth="1"/>
    <col min="7187" max="7187" width="1.81640625" style="7" customWidth="1"/>
    <col min="7188" max="7188" width="6.81640625" style="7" customWidth="1"/>
    <col min="7189" max="7189" width="7.81640625" style="7" customWidth="1"/>
    <col min="7190" max="7190" width="1.54296875" style="7" customWidth="1"/>
    <col min="7191" max="7192" width="7.81640625" style="7" customWidth="1"/>
    <col min="7193" max="7193" width="1.81640625" style="7" customWidth="1"/>
    <col min="7194" max="7194" width="6.81640625" style="7" customWidth="1"/>
    <col min="7195" max="7195" width="7.81640625" style="7" customWidth="1"/>
    <col min="7196" max="7196" width="1.81640625" style="7" customWidth="1"/>
    <col min="7197" max="7424" width="9.1796875" style="7"/>
    <col min="7425" max="7425" width="11" style="7" customWidth="1"/>
    <col min="7426" max="7426" width="7.54296875" style="7" customWidth="1"/>
    <col min="7427" max="7427" width="7.81640625" style="7" customWidth="1"/>
    <col min="7428" max="7428" width="1.81640625" style="7" customWidth="1"/>
    <col min="7429" max="7430" width="7.81640625" style="7" customWidth="1"/>
    <col min="7431" max="7431" width="1.81640625" style="7" customWidth="1"/>
    <col min="7432" max="7432" width="6.81640625" style="7" customWidth="1"/>
    <col min="7433" max="7433" width="7.81640625" style="7" customWidth="1"/>
    <col min="7434" max="7434" width="1.81640625" style="7" customWidth="1"/>
    <col min="7435" max="7435" width="6.81640625" style="7" customWidth="1"/>
    <col min="7436" max="7436" width="7.81640625" style="7" customWidth="1"/>
    <col min="7437" max="7437" width="1.81640625" style="7" customWidth="1"/>
    <col min="7438" max="7438" width="6.81640625" style="7" customWidth="1"/>
    <col min="7439" max="7439" width="7.81640625" style="7" customWidth="1"/>
    <col min="7440" max="7440" width="1.81640625" style="7" customWidth="1"/>
    <col min="7441" max="7441" width="6.81640625" style="7" customWidth="1"/>
    <col min="7442" max="7442" width="7.81640625" style="7" customWidth="1"/>
    <col min="7443" max="7443" width="1.81640625" style="7" customWidth="1"/>
    <col min="7444" max="7444" width="6.81640625" style="7" customWidth="1"/>
    <col min="7445" max="7445" width="7.81640625" style="7" customWidth="1"/>
    <col min="7446" max="7446" width="1.54296875" style="7" customWidth="1"/>
    <col min="7447" max="7448" width="7.81640625" style="7" customWidth="1"/>
    <col min="7449" max="7449" width="1.81640625" style="7" customWidth="1"/>
    <col min="7450" max="7450" width="6.81640625" style="7" customWidth="1"/>
    <col min="7451" max="7451" width="7.81640625" style="7" customWidth="1"/>
    <col min="7452" max="7452" width="1.81640625" style="7" customWidth="1"/>
    <col min="7453" max="7680" width="9.1796875" style="7"/>
    <col min="7681" max="7681" width="11" style="7" customWidth="1"/>
    <col min="7682" max="7682" width="7.54296875" style="7" customWidth="1"/>
    <col min="7683" max="7683" width="7.81640625" style="7" customWidth="1"/>
    <col min="7684" max="7684" width="1.81640625" style="7" customWidth="1"/>
    <col min="7685" max="7686" width="7.81640625" style="7" customWidth="1"/>
    <col min="7687" max="7687" width="1.81640625" style="7" customWidth="1"/>
    <col min="7688" max="7688" width="6.81640625" style="7" customWidth="1"/>
    <col min="7689" max="7689" width="7.81640625" style="7" customWidth="1"/>
    <col min="7690" max="7690" width="1.81640625" style="7" customWidth="1"/>
    <col min="7691" max="7691" width="6.81640625" style="7" customWidth="1"/>
    <col min="7692" max="7692" width="7.81640625" style="7" customWidth="1"/>
    <col min="7693" max="7693" width="1.81640625" style="7" customWidth="1"/>
    <col min="7694" max="7694" width="6.81640625" style="7" customWidth="1"/>
    <col min="7695" max="7695" width="7.81640625" style="7" customWidth="1"/>
    <col min="7696" max="7696" width="1.81640625" style="7" customWidth="1"/>
    <col min="7697" max="7697" width="6.81640625" style="7" customWidth="1"/>
    <col min="7698" max="7698" width="7.81640625" style="7" customWidth="1"/>
    <col min="7699" max="7699" width="1.81640625" style="7" customWidth="1"/>
    <col min="7700" max="7700" width="6.81640625" style="7" customWidth="1"/>
    <col min="7701" max="7701" width="7.81640625" style="7" customWidth="1"/>
    <col min="7702" max="7702" width="1.54296875" style="7" customWidth="1"/>
    <col min="7703" max="7704" width="7.81640625" style="7" customWidth="1"/>
    <col min="7705" max="7705" width="1.81640625" style="7" customWidth="1"/>
    <col min="7706" max="7706" width="6.81640625" style="7" customWidth="1"/>
    <col min="7707" max="7707" width="7.81640625" style="7" customWidth="1"/>
    <col min="7708" max="7708" width="1.81640625" style="7" customWidth="1"/>
    <col min="7709" max="7936" width="9.1796875" style="7"/>
    <col min="7937" max="7937" width="11" style="7" customWidth="1"/>
    <col min="7938" max="7938" width="7.54296875" style="7" customWidth="1"/>
    <col min="7939" max="7939" width="7.81640625" style="7" customWidth="1"/>
    <col min="7940" max="7940" width="1.81640625" style="7" customWidth="1"/>
    <col min="7941" max="7942" width="7.81640625" style="7" customWidth="1"/>
    <col min="7943" max="7943" width="1.81640625" style="7" customWidth="1"/>
    <col min="7944" max="7944" width="6.81640625" style="7" customWidth="1"/>
    <col min="7945" max="7945" width="7.81640625" style="7" customWidth="1"/>
    <col min="7946" max="7946" width="1.81640625" style="7" customWidth="1"/>
    <col min="7947" max="7947" width="6.81640625" style="7" customWidth="1"/>
    <col min="7948" max="7948" width="7.81640625" style="7" customWidth="1"/>
    <col min="7949" max="7949" width="1.81640625" style="7" customWidth="1"/>
    <col min="7950" max="7950" width="6.81640625" style="7" customWidth="1"/>
    <col min="7951" max="7951" width="7.81640625" style="7" customWidth="1"/>
    <col min="7952" max="7952" width="1.81640625" style="7" customWidth="1"/>
    <col min="7953" max="7953" width="6.81640625" style="7" customWidth="1"/>
    <col min="7954" max="7954" width="7.81640625" style="7" customWidth="1"/>
    <col min="7955" max="7955" width="1.81640625" style="7" customWidth="1"/>
    <col min="7956" max="7956" width="6.81640625" style="7" customWidth="1"/>
    <col min="7957" max="7957" width="7.81640625" style="7" customWidth="1"/>
    <col min="7958" max="7958" width="1.54296875" style="7" customWidth="1"/>
    <col min="7959" max="7960" width="7.81640625" style="7" customWidth="1"/>
    <col min="7961" max="7961" width="1.81640625" style="7" customWidth="1"/>
    <col min="7962" max="7962" width="6.81640625" style="7" customWidth="1"/>
    <col min="7963" max="7963" width="7.81640625" style="7" customWidth="1"/>
    <col min="7964" max="7964" width="1.81640625" style="7" customWidth="1"/>
    <col min="7965" max="8192" width="9.1796875" style="7"/>
    <col min="8193" max="8193" width="11" style="7" customWidth="1"/>
    <col min="8194" max="8194" width="7.54296875" style="7" customWidth="1"/>
    <col min="8195" max="8195" width="7.81640625" style="7" customWidth="1"/>
    <col min="8196" max="8196" width="1.81640625" style="7" customWidth="1"/>
    <col min="8197" max="8198" width="7.81640625" style="7" customWidth="1"/>
    <col min="8199" max="8199" width="1.81640625" style="7" customWidth="1"/>
    <col min="8200" max="8200" width="6.81640625" style="7" customWidth="1"/>
    <col min="8201" max="8201" width="7.81640625" style="7" customWidth="1"/>
    <col min="8202" max="8202" width="1.81640625" style="7" customWidth="1"/>
    <col min="8203" max="8203" width="6.81640625" style="7" customWidth="1"/>
    <col min="8204" max="8204" width="7.81640625" style="7" customWidth="1"/>
    <col min="8205" max="8205" width="1.81640625" style="7" customWidth="1"/>
    <col min="8206" max="8206" width="6.81640625" style="7" customWidth="1"/>
    <col min="8207" max="8207" width="7.81640625" style="7" customWidth="1"/>
    <col min="8208" max="8208" width="1.81640625" style="7" customWidth="1"/>
    <col min="8209" max="8209" width="6.81640625" style="7" customWidth="1"/>
    <col min="8210" max="8210" width="7.81640625" style="7" customWidth="1"/>
    <col min="8211" max="8211" width="1.81640625" style="7" customWidth="1"/>
    <col min="8212" max="8212" width="6.81640625" style="7" customWidth="1"/>
    <col min="8213" max="8213" width="7.81640625" style="7" customWidth="1"/>
    <col min="8214" max="8214" width="1.54296875" style="7" customWidth="1"/>
    <col min="8215" max="8216" width="7.81640625" style="7" customWidth="1"/>
    <col min="8217" max="8217" width="1.81640625" style="7" customWidth="1"/>
    <col min="8218" max="8218" width="6.81640625" style="7" customWidth="1"/>
    <col min="8219" max="8219" width="7.81640625" style="7" customWidth="1"/>
    <col min="8220" max="8220" width="1.81640625" style="7" customWidth="1"/>
    <col min="8221" max="8448" width="9.1796875" style="7"/>
    <col min="8449" max="8449" width="11" style="7" customWidth="1"/>
    <col min="8450" max="8450" width="7.54296875" style="7" customWidth="1"/>
    <col min="8451" max="8451" width="7.81640625" style="7" customWidth="1"/>
    <col min="8452" max="8452" width="1.81640625" style="7" customWidth="1"/>
    <col min="8453" max="8454" width="7.81640625" style="7" customWidth="1"/>
    <col min="8455" max="8455" width="1.81640625" style="7" customWidth="1"/>
    <col min="8456" max="8456" width="6.81640625" style="7" customWidth="1"/>
    <col min="8457" max="8457" width="7.81640625" style="7" customWidth="1"/>
    <col min="8458" max="8458" width="1.81640625" style="7" customWidth="1"/>
    <col min="8459" max="8459" width="6.81640625" style="7" customWidth="1"/>
    <col min="8460" max="8460" width="7.81640625" style="7" customWidth="1"/>
    <col min="8461" max="8461" width="1.81640625" style="7" customWidth="1"/>
    <col min="8462" max="8462" width="6.81640625" style="7" customWidth="1"/>
    <col min="8463" max="8463" width="7.81640625" style="7" customWidth="1"/>
    <col min="8464" max="8464" width="1.81640625" style="7" customWidth="1"/>
    <col min="8465" max="8465" width="6.81640625" style="7" customWidth="1"/>
    <col min="8466" max="8466" width="7.81640625" style="7" customWidth="1"/>
    <col min="8467" max="8467" width="1.81640625" style="7" customWidth="1"/>
    <col min="8468" max="8468" width="6.81640625" style="7" customWidth="1"/>
    <col min="8469" max="8469" width="7.81640625" style="7" customWidth="1"/>
    <col min="8470" max="8470" width="1.54296875" style="7" customWidth="1"/>
    <col min="8471" max="8472" width="7.81640625" style="7" customWidth="1"/>
    <col min="8473" max="8473" width="1.81640625" style="7" customWidth="1"/>
    <col min="8474" max="8474" width="6.81640625" style="7" customWidth="1"/>
    <col min="8475" max="8475" width="7.81640625" style="7" customWidth="1"/>
    <col min="8476" max="8476" width="1.81640625" style="7" customWidth="1"/>
    <col min="8477" max="8704" width="9.1796875" style="7"/>
    <col min="8705" max="8705" width="11" style="7" customWidth="1"/>
    <col min="8706" max="8706" width="7.54296875" style="7" customWidth="1"/>
    <col min="8707" max="8707" width="7.81640625" style="7" customWidth="1"/>
    <col min="8708" max="8708" width="1.81640625" style="7" customWidth="1"/>
    <col min="8709" max="8710" width="7.81640625" style="7" customWidth="1"/>
    <col min="8711" max="8711" width="1.81640625" style="7" customWidth="1"/>
    <col min="8712" max="8712" width="6.81640625" style="7" customWidth="1"/>
    <col min="8713" max="8713" width="7.81640625" style="7" customWidth="1"/>
    <col min="8714" max="8714" width="1.81640625" style="7" customWidth="1"/>
    <col min="8715" max="8715" width="6.81640625" style="7" customWidth="1"/>
    <col min="8716" max="8716" width="7.81640625" style="7" customWidth="1"/>
    <col min="8717" max="8717" width="1.81640625" style="7" customWidth="1"/>
    <col min="8718" max="8718" width="6.81640625" style="7" customWidth="1"/>
    <col min="8719" max="8719" width="7.81640625" style="7" customWidth="1"/>
    <col min="8720" max="8720" width="1.81640625" style="7" customWidth="1"/>
    <col min="8721" max="8721" width="6.81640625" style="7" customWidth="1"/>
    <col min="8722" max="8722" width="7.81640625" style="7" customWidth="1"/>
    <col min="8723" max="8723" width="1.81640625" style="7" customWidth="1"/>
    <col min="8724" max="8724" width="6.81640625" style="7" customWidth="1"/>
    <col min="8725" max="8725" width="7.81640625" style="7" customWidth="1"/>
    <col min="8726" max="8726" width="1.54296875" style="7" customWidth="1"/>
    <col min="8727" max="8728" width="7.81640625" style="7" customWidth="1"/>
    <col min="8729" max="8729" width="1.81640625" style="7" customWidth="1"/>
    <col min="8730" max="8730" width="6.81640625" style="7" customWidth="1"/>
    <col min="8731" max="8731" width="7.81640625" style="7" customWidth="1"/>
    <col min="8732" max="8732" width="1.81640625" style="7" customWidth="1"/>
    <col min="8733" max="8960" width="9.1796875" style="7"/>
    <col min="8961" max="8961" width="11" style="7" customWidth="1"/>
    <col min="8962" max="8962" width="7.54296875" style="7" customWidth="1"/>
    <col min="8963" max="8963" width="7.81640625" style="7" customWidth="1"/>
    <col min="8964" max="8964" width="1.81640625" style="7" customWidth="1"/>
    <col min="8965" max="8966" width="7.81640625" style="7" customWidth="1"/>
    <col min="8967" max="8967" width="1.81640625" style="7" customWidth="1"/>
    <col min="8968" max="8968" width="6.81640625" style="7" customWidth="1"/>
    <col min="8969" max="8969" width="7.81640625" style="7" customWidth="1"/>
    <col min="8970" max="8970" width="1.81640625" style="7" customWidth="1"/>
    <col min="8971" max="8971" width="6.81640625" style="7" customWidth="1"/>
    <col min="8972" max="8972" width="7.81640625" style="7" customWidth="1"/>
    <col min="8973" max="8973" width="1.81640625" style="7" customWidth="1"/>
    <col min="8974" max="8974" width="6.81640625" style="7" customWidth="1"/>
    <col min="8975" max="8975" width="7.81640625" style="7" customWidth="1"/>
    <col min="8976" max="8976" width="1.81640625" style="7" customWidth="1"/>
    <col min="8977" max="8977" width="6.81640625" style="7" customWidth="1"/>
    <col min="8978" max="8978" width="7.81640625" style="7" customWidth="1"/>
    <col min="8979" max="8979" width="1.81640625" style="7" customWidth="1"/>
    <col min="8980" max="8980" width="6.81640625" style="7" customWidth="1"/>
    <col min="8981" max="8981" width="7.81640625" style="7" customWidth="1"/>
    <col min="8982" max="8982" width="1.54296875" style="7" customWidth="1"/>
    <col min="8983" max="8984" width="7.81640625" style="7" customWidth="1"/>
    <col min="8985" max="8985" width="1.81640625" style="7" customWidth="1"/>
    <col min="8986" max="8986" width="6.81640625" style="7" customWidth="1"/>
    <col min="8987" max="8987" width="7.81640625" style="7" customWidth="1"/>
    <col min="8988" max="8988" width="1.81640625" style="7" customWidth="1"/>
    <col min="8989" max="9216" width="9.1796875" style="7"/>
    <col min="9217" max="9217" width="11" style="7" customWidth="1"/>
    <col min="9218" max="9218" width="7.54296875" style="7" customWidth="1"/>
    <col min="9219" max="9219" width="7.81640625" style="7" customWidth="1"/>
    <col min="9220" max="9220" width="1.81640625" style="7" customWidth="1"/>
    <col min="9221" max="9222" width="7.81640625" style="7" customWidth="1"/>
    <col min="9223" max="9223" width="1.81640625" style="7" customWidth="1"/>
    <col min="9224" max="9224" width="6.81640625" style="7" customWidth="1"/>
    <col min="9225" max="9225" width="7.81640625" style="7" customWidth="1"/>
    <col min="9226" max="9226" width="1.81640625" style="7" customWidth="1"/>
    <col min="9227" max="9227" width="6.81640625" style="7" customWidth="1"/>
    <col min="9228" max="9228" width="7.81640625" style="7" customWidth="1"/>
    <col min="9229" max="9229" width="1.81640625" style="7" customWidth="1"/>
    <col min="9230" max="9230" width="6.81640625" style="7" customWidth="1"/>
    <col min="9231" max="9231" width="7.81640625" style="7" customWidth="1"/>
    <col min="9232" max="9232" width="1.81640625" style="7" customWidth="1"/>
    <col min="9233" max="9233" width="6.81640625" style="7" customWidth="1"/>
    <col min="9234" max="9234" width="7.81640625" style="7" customWidth="1"/>
    <col min="9235" max="9235" width="1.81640625" style="7" customWidth="1"/>
    <col min="9236" max="9236" width="6.81640625" style="7" customWidth="1"/>
    <col min="9237" max="9237" width="7.81640625" style="7" customWidth="1"/>
    <col min="9238" max="9238" width="1.54296875" style="7" customWidth="1"/>
    <col min="9239" max="9240" width="7.81640625" style="7" customWidth="1"/>
    <col min="9241" max="9241" width="1.81640625" style="7" customWidth="1"/>
    <col min="9242" max="9242" width="6.81640625" style="7" customWidth="1"/>
    <col min="9243" max="9243" width="7.81640625" style="7" customWidth="1"/>
    <col min="9244" max="9244" width="1.81640625" style="7" customWidth="1"/>
    <col min="9245" max="9472" width="9.1796875" style="7"/>
    <col min="9473" max="9473" width="11" style="7" customWidth="1"/>
    <col min="9474" max="9474" width="7.54296875" style="7" customWidth="1"/>
    <col min="9475" max="9475" width="7.81640625" style="7" customWidth="1"/>
    <col min="9476" max="9476" width="1.81640625" style="7" customWidth="1"/>
    <col min="9477" max="9478" width="7.81640625" style="7" customWidth="1"/>
    <col min="9479" max="9479" width="1.81640625" style="7" customWidth="1"/>
    <col min="9480" max="9480" width="6.81640625" style="7" customWidth="1"/>
    <col min="9481" max="9481" width="7.81640625" style="7" customWidth="1"/>
    <col min="9482" max="9482" width="1.81640625" style="7" customWidth="1"/>
    <col min="9483" max="9483" width="6.81640625" style="7" customWidth="1"/>
    <col min="9484" max="9484" width="7.81640625" style="7" customWidth="1"/>
    <col min="9485" max="9485" width="1.81640625" style="7" customWidth="1"/>
    <col min="9486" max="9486" width="6.81640625" style="7" customWidth="1"/>
    <col min="9487" max="9487" width="7.81640625" style="7" customWidth="1"/>
    <col min="9488" max="9488" width="1.81640625" style="7" customWidth="1"/>
    <col min="9489" max="9489" width="6.81640625" style="7" customWidth="1"/>
    <col min="9490" max="9490" width="7.81640625" style="7" customWidth="1"/>
    <col min="9491" max="9491" width="1.81640625" style="7" customWidth="1"/>
    <col min="9492" max="9492" width="6.81640625" style="7" customWidth="1"/>
    <col min="9493" max="9493" width="7.81640625" style="7" customWidth="1"/>
    <col min="9494" max="9494" width="1.54296875" style="7" customWidth="1"/>
    <col min="9495" max="9496" width="7.81640625" style="7" customWidth="1"/>
    <col min="9497" max="9497" width="1.81640625" style="7" customWidth="1"/>
    <col min="9498" max="9498" width="6.81640625" style="7" customWidth="1"/>
    <col min="9499" max="9499" width="7.81640625" style="7" customWidth="1"/>
    <col min="9500" max="9500" width="1.81640625" style="7" customWidth="1"/>
    <col min="9501" max="9728" width="9.1796875" style="7"/>
    <col min="9729" max="9729" width="11" style="7" customWidth="1"/>
    <col min="9730" max="9730" width="7.54296875" style="7" customWidth="1"/>
    <col min="9731" max="9731" width="7.81640625" style="7" customWidth="1"/>
    <col min="9732" max="9732" width="1.81640625" style="7" customWidth="1"/>
    <col min="9733" max="9734" width="7.81640625" style="7" customWidth="1"/>
    <col min="9735" max="9735" width="1.81640625" style="7" customWidth="1"/>
    <col min="9736" max="9736" width="6.81640625" style="7" customWidth="1"/>
    <col min="9737" max="9737" width="7.81640625" style="7" customWidth="1"/>
    <col min="9738" max="9738" width="1.81640625" style="7" customWidth="1"/>
    <col min="9739" max="9739" width="6.81640625" style="7" customWidth="1"/>
    <col min="9740" max="9740" width="7.81640625" style="7" customWidth="1"/>
    <col min="9741" max="9741" width="1.81640625" style="7" customWidth="1"/>
    <col min="9742" max="9742" width="6.81640625" style="7" customWidth="1"/>
    <col min="9743" max="9743" width="7.81640625" style="7" customWidth="1"/>
    <col min="9744" max="9744" width="1.81640625" style="7" customWidth="1"/>
    <col min="9745" max="9745" width="6.81640625" style="7" customWidth="1"/>
    <col min="9746" max="9746" width="7.81640625" style="7" customWidth="1"/>
    <col min="9747" max="9747" width="1.81640625" style="7" customWidth="1"/>
    <col min="9748" max="9748" width="6.81640625" style="7" customWidth="1"/>
    <col min="9749" max="9749" width="7.81640625" style="7" customWidth="1"/>
    <col min="9750" max="9750" width="1.54296875" style="7" customWidth="1"/>
    <col min="9751" max="9752" width="7.81640625" style="7" customWidth="1"/>
    <col min="9753" max="9753" width="1.81640625" style="7" customWidth="1"/>
    <col min="9754" max="9754" width="6.81640625" style="7" customWidth="1"/>
    <col min="9755" max="9755" width="7.81640625" style="7" customWidth="1"/>
    <col min="9756" max="9756" width="1.81640625" style="7" customWidth="1"/>
    <col min="9757" max="9984" width="9.1796875" style="7"/>
    <col min="9985" max="9985" width="11" style="7" customWidth="1"/>
    <col min="9986" max="9986" width="7.54296875" style="7" customWidth="1"/>
    <col min="9987" max="9987" width="7.81640625" style="7" customWidth="1"/>
    <col min="9988" max="9988" width="1.81640625" style="7" customWidth="1"/>
    <col min="9989" max="9990" width="7.81640625" style="7" customWidth="1"/>
    <col min="9991" max="9991" width="1.81640625" style="7" customWidth="1"/>
    <col min="9992" max="9992" width="6.81640625" style="7" customWidth="1"/>
    <col min="9993" max="9993" width="7.81640625" style="7" customWidth="1"/>
    <col min="9994" max="9994" width="1.81640625" style="7" customWidth="1"/>
    <col min="9995" max="9995" width="6.81640625" style="7" customWidth="1"/>
    <col min="9996" max="9996" width="7.81640625" style="7" customWidth="1"/>
    <col min="9997" max="9997" width="1.81640625" style="7" customWidth="1"/>
    <col min="9998" max="9998" width="6.81640625" style="7" customWidth="1"/>
    <col min="9999" max="9999" width="7.81640625" style="7" customWidth="1"/>
    <col min="10000" max="10000" width="1.81640625" style="7" customWidth="1"/>
    <col min="10001" max="10001" width="6.81640625" style="7" customWidth="1"/>
    <col min="10002" max="10002" width="7.81640625" style="7" customWidth="1"/>
    <col min="10003" max="10003" width="1.81640625" style="7" customWidth="1"/>
    <col min="10004" max="10004" width="6.81640625" style="7" customWidth="1"/>
    <col min="10005" max="10005" width="7.81640625" style="7" customWidth="1"/>
    <col min="10006" max="10006" width="1.54296875" style="7" customWidth="1"/>
    <col min="10007" max="10008" width="7.81640625" style="7" customWidth="1"/>
    <col min="10009" max="10009" width="1.81640625" style="7" customWidth="1"/>
    <col min="10010" max="10010" width="6.81640625" style="7" customWidth="1"/>
    <col min="10011" max="10011" width="7.81640625" style="7" customWidth="1"/>
    <col min="10012" max="10012" width="1.81640625" style="7" customWidth="1"/>
    <col min="10013" max="10240" width="9.1796875" style="7"/>
    <col min="10241" max="10241" width="11" style="7" customWidth="1"/>
    <col min="10242" max="10242" width="7.54296875" style="7" customWidth="1"/>
    <col min="10243" max="10243" width="7.81640625" style="7" customWidth="1"/>
    <col min="10244" max="10244" width="1.81640625" style="7" customWidth="1"/>
    <col min="10245" max="10246" width="7.81640625" style="7" customWidth="1"/>
    <col min="10247" max="10247" width="1.81640625" style="7" customWidth="1"/>
    <col min="10248" max="10248" width="6.81640625" style="7" customWidth="1"/>
    <col min="10249" max="10249" width="7.81640625" style="7" customWidth="1"/>
    <col min="10250" max="10250" width="1.81640625" style="7" customWidth="1"/>
    <col min="10251" max="10251" width="6.81640625" style="7" customWidth="1"/>
    <col min="10252" max="10252" width="7.81640625" style="7" customWidth="1"/>
    <col min="10253" max="10253" width="1.81640625" style="7" customWidth="1"/>
    <col min="10254" max="10254" width="6.81640625" style="7" customWidth="1"/>
    <col min="10255" max="10255" width="7.81640625" style="7" customWidth="1"/>
    <col min="10256" max="10256" width="1.81640625" style="7" customWidth="1"/>
    <col min="10257" max="10257" width="6.81640625" style="7" customWidth="1"/>
    <col min="10258" max="10258" width="7.81640625" style="7" customWidth="1"/>
    <col min="10259" max="10259" width="1.81640625" style="7" customWidth="1"/>
    <col min="10260" max="10260" width="6.81640625" style="7" customWidth="1"/>
    <col min="10261" max="10261" width="7.81640625" style="7" customWidth="1"/>
    <col min="10262" max="10262" width="1.54296875" style="7" customWidth="1"/>
    <col min="10263" max="10264" width="7.81640625" style="7" customWidth="1"/>
    <col min="10265" max="10265" width="1.81640625" style="7" customWidth="1"/>
    <col min="10266" max="10266" width="6.81640625" style="7" customWidth="1"/>
    <col min="10267" max="10267" width="7.81640625" style="7" customWidth="1"/>
    <col min="10268" max="10268" width="1.81640625" style="7" customWidth="1"/>
    <col min="10269" max="10496" width="9.1796875" style="7"/>
    <col min="10497" max="10497" width="11" style="7" customWidth="1"/>
    <col min="10498" max="10498" width="7.54296875" style="7" customWidth="1"/>
    <col min="10499" max="10499" width="7.81640625" style="7" customWidth="1"/>
    <col min="10500" max="10500" width="1.81640625" style="7" customWidth="1"/>
    <col min="10501" max="10502" width="7.81640625" style="7" customWidth="1"/>
    <col min="10503" max="10503" width="1.81640625" style="7" customWidth="1"/>
    <col min="10504" max="10504" width="6.81640625" style="7" customWidth="1"/>
    <col min="10505" max="10505" width="7.81640625" style="7" customWidth="1"/>
    <col min="10506" max="10506" width="1.81640625" style="7" customWidth="1"/>
    <col min="10507" max="10507" width="6.81640625" style="7" customWidth="1"/>
    <col min="10508" max="10508" width="7.81640625" style="7" customWidth="1"/>
    <col min="10509" max="10509" width="1.81640625" style="7" customWidth="1"/>
    <col min="10510" max="10510" width="6.81640625" style="7" customWidth="1"/>
    <col min="10511" max="10511" width="7.81640625" style="7" customWidth="1"/>
    <col min="10512" max="10512" width="1.81640625" style="7" customWidth="1"/>
    <col min="10513" max="10513" width="6.81640625" style="7" customWidth="1"/>
    <col min="10514" max="10514" width="7.81640625" style="7" customWidth="1"/>
    <col min="10515" max="10515" width="1.81640625" style="7" customWidth="1"/>
    <col min="10516" max="10516" width="6.81640625" style="7" customWidth="1"/>
    <col min="10517" max="10517" width="7.81640625" style="7" customWidth="1"/>
    <col min="10518" max="10518" width="1.54296875" style="7" customWidth="1"/>
    <col min="10519" max="10520" width="7.81640625" style="7" customWidth="1"/>
    <col min="10521" max="10521" width="1.81640625" style="7" customWidth="1"/>
    <col min="10522" max="10522" width="6.81640625" style="7" customWidth="1"/>
    <col min="10523" max="10523" width="7.81640625" style="7" customWidth="1"/>
    <col min="10524" max="10524" width="1.81640625" style="7" customWidth="1"/>
    <col min="10525" max="10752" width="9.1796875" style="7"/>
    <col min="10753" max="10753" width="11" style="7" customWidth="1"/>
    <col min="10754" max="10754" width="7.54296875" style="7" customWidth="1"/>
    <col min="10755" max="10755" width="7.81640625" style="7" customWidth="1"/>
    <col min="10756" max="10756" width="1.81640625" style="7" customWidth="1"/>
    <col min="10757" max="10758" width="7.81640625" style="7" customWidth="1"/>
    <col min="10759" max="10759" width="1.81640625" style="7" customWidth="1"/>
    <col min="10760" max="10760" width="6.81640625" style="7" customWidth="1"/>
    <col min="10761" max="10761" width="7.81640625" style="7" customWidth="1"/>
    <col min="10762" max="10762" width="1.81640625" style="7" customWidth="1"/>
    <col min="10763" max="10763" width="6.81640625" style="7" customWidth="1"/>
    <col min="10764" max="10764" width="7.81640625" style="7" customWidth="1"/>
    <col min="10765" max="10765" width="1.81640625" style="7" customWidth="1"/>
    <col min="10766" max="10766" width="6.81640625" style="7" customWidth="1"/>
    <col min="10767" max="10767" width="7.81640625" style="7" customWidth="1"/>
    <col min="10768" max="10768" width="1.81640625" style="7" customWidth="1"/>
    <col min="10769" max="10769" width="6.81640625" style="7" customWidth="1"/>
    <col min="10770" max="10770" width="7.81640625" style="7" customWidth="1"/>
    <col min="10771" max="10771" width="1.81640625" style="7" customWidth="1"/>
    <col min="10772" max="10772" width="6.81640625" style="7" customWidth="1"/>
    <col min="10773" max="10773" width="7.81640625" style="7" customWidth="1"/>
    <col min="10774" max="10774" width="1.54296875" style="7" customWidth="1"/>
    <col min="10775" max="10776" width="7.81640625" style="7" customWidth="1"/>
    <col min="10777" max="10777" width="1.81640625" style="7" customWidth="1"/>
    <col min="10778" max="10778" width="6.81640625" style="7" customWidth="1"/>
    <col min="10779" max="10779" width="7.81640625" style="7" customWidth="1"/>
    <col min="10780" max="10780" width="1.81640625" style="7" customWidth="1"/>
    <col min="10781" max="11008" width="9.1796875" style="7"/>
    <col min="11009" max="11009" width="11" style="7" customWidth="1"/>
    <col min="11010" max="11010" width="7.54296875" style="7" customWidth="1"/>
    <col min="11011" max="11011" width="7.81640625" style="7" customWidth="1"/>
    <col min="11012" max="11012" width="1.81640625" style="7" customWidth="1"/>
    <col min="11013" max="11014" width="7.81640625" style="7" customWidth="1"/>
    <col min="11015" max="11015" width="1.81640625" style="7" customWidth="1"/>
    <col min="11016" max="11016" width="6.81640625" style="7" customWidth="1"/>
    <col min="11017" max="11017" width="7.81640625" style="7" customWidth="1"/>
    <col min="11018" max="11018" width="1.81640625" style="7" customWidth="1"/>
    <col min="11019" max="11019" width="6.81640625" style="7" customWidth="1"/>
    <col min="11020" max="11020" width="7.81640625" style="7" customWidth="1"/>
    <col min="11021" max="11021" width="1.81640625" style="7" customWidth="1"/>
    <col min="11022" max="11022" width="6.81640625" style="7" customWidth="1"/>
    <col min="11023" max="11023" width="7.81640625" style="7" customWidth="1"/>
    <col min="11024" max="11024" width="1.81640625" style="7" customWidth="1"/>
    <col min="11025" max="11025" width="6.81640625" style="7" customWidth="1"/>
    <col min="11026" max="11026" width="7.81640625" style="7" customWidth="1"/>
    <col min="11027" max="11027" width="1.81640625" style="7" customWidth="1"/>
    <col min="11028" max="11028" width="6.81640625" style="7" customWidth="1"/>
    <col min="11029" max="11029" width="7.81640625" style="7" customWidth="1"/>
    <col min="11030" max="11030" width="1.54296875" style="7" customWidth="1"/>
    <col min="11031" max="11032" width="7.81640625" style="7" customWidth="1"/>
    <col min="11033" max="11033" width="1.81640625" style="7" customWidth="1"/>
    <col min="11034" max="11034" width="6.81640625" style="7" customWidth="1"/>
    <col min="11035" max="11035" width="7.81640625" style="7" customWidth="1"/>
    <col min="11036" max="11036" width="1.81640625" style="7" customWidth="1"/>
    <col min="11037" max="11264" width="9.1796875" style="7"/>
    <col min="11265" max="11265" width="11" style="7" customWidth="1"/>
    <col min="11266" max="11266" width="7.54296875" style="7" customWidth="1"/>
    <col min="11267" max="11267" width="7.81640625" style="7" customWidth="1"/>
    <col min="11268" max="11268" width="1.81640625" style="7" customWidth="1"/>
    <col min="11269" max="11270" width="7.81640625" style="7" customWidth="1"/>
    <col min="11271" max="11271" width="1.81640625" style="7" customWidth="1"/>
    <col min="11272" max="11272" width="6.81640625" style="7" customWidth="1"/>
    <col min="11273" max="11273" width="7.81640625" style="7" customWidth="1"/>
    <col min="11274" max="11274" width="1.81640625" style="7" customWidth="1"/>
    <col min="11275" max="11275" width="6.81640625" style="7" customWidth="1"/>
    <col min="11276" max="11276" width="7.81640625" style="7" customWidth="1"/>
    <col min="11277" max="11277" width="1.81640625" style="7" customWidth="1"/>
    <col min="11278" max="11278" width="6.81640625" style="7" customWidth="1"/>
    <col min="11279" max="11279" width="7.81640625" style="7" customWidth="1"/>
    <col min="11280" max="11280" width="1.81640625" style="7" customWidth="1"/>
    <col min="11281" max="11281" width="6.81640625" style="7" customWidth="1"/>
    <col min="11282" max="11282" width="7.81640625" style="7" customWidth="1"/>
    <col min="11283" max="11283" width="1.81640625" style="7" customWidth="1"/>
    <col min="11284" max="11284" width="6.81640625" style="7" customWidth="1"/>
    <col min="11285" max="11285" width="7.81640625" style="7" customWidth="1"/>
    <col min="11286" max="11286" width="1.54296875" style="7" customWidth="1"/>
    <col min="11287" max="11288" width="7.81640625" style="7" customWidth="1"/>
    <col min="11289" max="11289" width="1.81640625" style="7" customWidth="1"/>
    <col min="11290" max="11290" width="6.81640625" style="7" customWidth="1"/>
    <col min="11291" max="11291" width="7.81640625" style="7" customWidth="1"/>
    <col min="11292" max="11292" width="1.81640625" style="7" customWidth="1"/>
    <col min="11293" max="11520" width="9.1796875" style="7"/>
    <col min="11521" max="11521" width="11" style="7" customWidth="1"/>
    <col min="11522" max="11522" width="7.54296875" style="7" customWidth="1"/>
    <col min="11523" max="11523" width="7.81640625" style="7" customWidth="1"/>
    <col min="11524" max="11524" width="1.81640625" style="7" customWidth="1"/>
    <col min="11525" max="11526" width="7.81640625" style="7" customWidth="1"/>
    <col min="11527" max="11527" width="1.81640625" style="7" customWidth="1"/>
    <col min="11528" max="11528" width="6.81640625" style="7" customWidth="1"/>
    <col min="11529" max="11529" width="7.81640625" style="7" customWidth="1"/>
    <col min="11530" max="11530" width="1.81640625" style="7" customWidth="1"/>
    <col min="11531" max="11531" width="6.81640625" style="7" customWidth="1"/>
    <col min="11532" max="11532" width="7.81640625" style="7" customWidth="1"/>
    <col min="11533" max="11533" width="1.81640625" style="7" customWidth="1"/>
    <col min="11534" max="11534" width="6.81640625" style="7" customWidth="1"/>
    <col min="11535" max="11535" width="7.81640625" style="7" customWidth="1"/>
    <col min="11536" max="11536" width="1.81640625" style="7" customWidth="1"/>
    <col min="11537" max="11537" width="6.81640625" style="7" customWidth="1"/>
    <col min="11538" max="11538" width="7.81640625" style="7" customWidth="1"/>
    <col min="11539" max="11539" width="1.81640625" style="7" customWidth="1"/>
    <col min="11540" max="11540" width="6.81640625" style="7" customWidth="1"/>
    <col min="11541" max="11541" width="7.81640625" style="7" customWidth="1"/>
    <col min="11542" max="11542" width="1.54296875" style="7" customWidth="1"/>
    <col min="11543" max="11544" width="7.81640625" style="7" customWidth="1"/>
    <col min="11545" max="11545" width="1.81640625" style="7" customWidth="1"/>
    <col min="11546" max="11546" width="6.81640625" style="7" customWidth="1"/>
    <col min="11547" max="11547" width="7.81640625" style="7" customWidth="1"/>
    <col min="11548" max="11548" width="1.81640625" style="7" customWidth="1"/>
    <col min="11549" max="11776" width="9.1796875" style="7"/>
    <col min="11777" max="11777" width="11" style="7" customWidth="1"/>
    <col min="11778" max="11778" width="7.54296875" style="7" customWidth="1"/>
    <col min="11779" max="11779" width="7.81640625" style="7" customWidth="1"/>
    <col min="11780" max="11780" width="1.81640625" style="7" customWidth="1"/>
    <col min="11781" max="11782" width="7.81640625" style="7" customWidth="1"/>
    <col min="11783" max="11783" width="1.81640625" style="7" customWidth="1"/>
    <col min="11784" max="11784" width="6.81640625" style="7" customWidth="1"/>
    <col min="11785" max="11785" width="7.81640625" style="7" customWidth="1"/>
    <col min="11786" max="11786" width="1.81640625" style="7" customWidth="1"/>
    <col min="11787" max="11787" width="6.81640625" style="7" customWidth="1"/>
    <col min="11788" max="11788" width="7.81640625" style="7" customWidth="1"/>
    <col min="11789" max="11789" width="1.81640625" style="7" customWidth="1"/>
    <col min="11790" max="11790" width="6.81640625" style="7" customWidth="1"/>
    <col min="11791" max="11791" width="7.81640625" style="7" customWidth="1"/>
    <col min="11792" max="11792" width="1.81640625" style="7" customWidth="1"/>
    <col min="11793" max="11793" width="6.81640625" style="7" customWidth="1"/>
    <col min="11794" max="11794" width="7.81640625" style="7" customWidth="1"/>
    <col min="11795" max="11795" width="1.81640625" style="7" customWidth="1"/>
    <col min="11796" max="11796" width="6.81640625" style="7" customWidth="1"/>
    <col min="11797" max="11797" width="7.81640625" style="7" customWidth="1"/>
    <col min="11798" max="11798" width="1.54296875" style="7" customWidth="1"/>
    <col min="11799" max="11800" width="7.81640625" style="7" customWidth="1"/>
    <col min="11801" max="11801" width="1.81640625" style="7" customWidth="1"/>
    <col min="11802" max="11802" width="6.81640625" style="7" customWidth="1"/>
    <col min="11803" max="11803" width="7.81640625" style="7" customWidth="1"/>
    <col min="11804" max="11804" width="1.81640625" style="7" customWidth="1"/>
    <col min="11805" max="12032" width="9.1796875" style="7"/>
    <col min="12033" max="12033" width="11" style="7" customWidth="1"/>
    <col min="12034" max="12034" width="7.54296875" style="7" customWidth="1"/>
    <col min="12035" max="12035" width="7.81640625" style="7" customWidth="1"/>
    <col min="12036" max="12036" width="1.81640625" style="7" customWidth="1"/>
    <col min="12037" max="12038" width="7.81640625" style="7" customWidth="1"/>
    <col min="12039" max="12039" width="1.81640625" style="7" customWidth="1"/>
    <col min="12040" max="12040" width="6.81640625" style="7" customWidth="1"/>
    <col min="12041" max="12041" width="7.81640625" style="7" customWidth="1"/>
    <col min="12042" max="12042" width="1.81640625" style="7" customWidth="1"/>
    <col min="12043" max="12043" width="6.81640625" style="7" customWidth="1"/>
    <col min="12044" max="12044" width="7.81640625" style="7" customWidth="1"/>
    <col min="12045" max="12045" width="1.81640625" style="7" customWidth="1"/>
    <col min="12046" max="12046" width="6.81640625" style="7" customWidth="1"/>
    <col min="12047" max="12047" width="7.81640625" style="7" customWidth="1"/>
    <col min="12048" max="12048" width="1.81640625" style="7" customWidth="1"/>
    <col min="12049" max="12049" width="6.81640625" style="7" customWidth="1"/>
    <col min="12050" max="12050" width="7.81640625" style="7" customWidth="1"/>
    <col min="12051" max="12051" width="1.81640625" style="7" customWidth="1"/>
    <col min="12052" max="12052" width="6.81640625" style="7" customWidth="1"/>
    <col min="12053" max="12053" width="7.81640625" style="7" customWidth="1"/>
    <col min="12054" max="12054" width="1.54296875" style="7" customWidth="1"/>
    <col min="12055" max="12056" width="7.81640625" style="7" customWidth="1"/>
    <col min="12057" max="12057" width="1.81640625" style="7" customWidth="1"/>
    <col min="12058" max="12058" width="6.81640625" style="7" customWidth="1"/>
    <col min="12059" max="12059" width="7.81640625" style="7" customWidth="1"/>
    <col min="12060" max="12060" width="1.81640625" style="7" customWidth="1"/>
    <col min="12061" max="12288" width="9.1796875" style="7"/>
    <col min="12289" max="12289" width="11" style="7" customWidth="1"/>
    <col min="12290" max="12290" width="7.54296875" style="7" customWidth="1"/>
    <col min="12291" max="12291" width="7.81640625" style="7" customWidth="1"/>
    <col min="12292" max="12292" width="1.81640625" style="7" customWidth="1"/>
    <col min="12293" max="12294" width="7.81640625" style="7" customWidth="1"/>
    <col min="12295" max="12295" width="1.81640625" style="7" customWidth="1"/>
    <col min="12296" max="12296" width="6.81640625" style="7" customWidth="1"/>
    <col min="12297" max="12297" width="7.81640625" style="7" customWidth="1"/>
    <col min="12298" max="12298" width="1.81640625" style="7" customWidth="1"/>
    <col min="12299" max="12299" width="6.81640625" style="7" customWidth="1"/>
    <col min="12300" max="12300" width="7.81640625" style="7" customWidth="1"/>
    <col min="12301" max="12301" width="1.81640625" style="7" customWidth="1"/>
    <col min="12302" max="12302" width="6.81640625" style="7" customWidth="1"/>
    <col min="12303" max="12303" width="7.81640625" style="7" customWidth="1"/>
    <col min="12304" max="12304" width="1.81640625" style="7" customWidth="1"/>
    <col min="12305" max="12305" width="6.81640625" style="7" customWidth="1"/>
    <col min="12306" max="12306" width="7.81640625" style="7" customWidth="1"/>
    <col min="12307" max="12307" width="1.81640625" style="7" customWidth="1"/>
    <col min="12308" max="12308" width="6.81640625" style="7" customWidth="1"/>
    <col min="12309" max="12309" width="7.81640625" style="7" customWidth="1"/>
    <col min="12310" max="12310" width="1.54296875" style="7" customWidth="1"/>
    <col min="12311" max="12312" width="7.81640625" style="7" customWidth="1"/>
    <col min="12313" max="12313" width="1.81640625" style="7" customWidth="1"/>
    <col min="12314" max="12314" width="6.81640625" style="7" customWidth="1"/>
    <col min="12315" max="12315" width="7.81640625" style="7" customWidth="1"/>
    <col min="12316" max="12316" width="1.81640625" style="7" customWidth="1"/>
    <col min="12317" max="12544" width="9.1796875" style="7"/>
    <col min="12545" max="12545" width="11" style="7" customWidth="1"/>
    <col min="12546" max="12546" width="7.54296875" style="7" customWidth="1"/>
    <col min="12547" max="12547" width="7.81640625" style="7" customWidth="1"/>
    <col min="12548" max="12548" width="1.81640625" style="7" customWidth="1"/>
    <col min="12549" max="12550" width="7.81640625" style="7" customWidth="1"/>
    <col min="12551" max="12551" width="1.81640625" style="7" customWidth="1"/>
    <col min="12552" max="12552" width="6.81640625" style="7" customWidth="1"/>
    <col min="12553" max="12553" width="7.81640625" style="7" customWidth="1"/>
    <col min="12554" max="12554" width="1.81640625" style="7" customWidth="1"/>
    <col min="12555" max="12555" width="6.81640625" style="7" customWidth="1"/>
    <col min="12556" max="12556" width="7.81640625" style="7" customWidth="1"/>
    <col min="12557" max="12557" width="1.81640625" style="7" customWidth="1"/>
    <col min="12558" max="12558" width="6.81640625" style="7" customWidth="1"/>
    <col min="12559" max="12559" width="7.81640625" style="7" customWidth="1"/>
    <col min="12560" max="12560" width="1.81640625" style="7" customWidth="1"/>
    <col min="12561" max="12561" width="6.81640625" style="7" customWidth="1"/>
    <col min="12562" max="12562" width="7.81640625" style="7" customWidth="1"/>
    <col min="12563" max="12563" width="1.81640625" style="7" customWidth="1"/>
    <col min="12564" max="12564" width="6.81640625" style="7" customWidth="1"/>
    <col min="12565" max="12565" width="7.81640625" style="7" customWidth="1"/>
    <col min="12566" max="12566" width="1.54296875" style="7" customWidth="1"/>
    <col min="12567" max="12568" width="7.81640625" style="7" customWidth="1"/>
    <col min="12569" max="12569" width="1.81640625" style="7" customWidth="1"/>
    <col min="12570" max="12570" width="6.81640625" style="7" customWidth="1"/>
    <col min="12571" max="12571" width="7.81640625" style="7" customWidth="1"/>
    <col min="12572" max="12572" width="1.81640625" style="7" customWidth="1"/>
    <col min="12573" max="12800" width="9.1796875" style="7"/>
    <col min="12801" max="12801" width="11" style="7" customWidth="1"/>
    <col min="12802" max="12802" width="7.54296875" style="7" customWidth="1"/>
    <col min="12803" max="12803" width="7.81640625" style="7" customWidth="1"/>
    <col min="12804" max="12804" width="1.81640625" style="7" customWidth="1"/>
    <col min="12805" max="12806" width="7.81640625" style="7" customWidth="1"/>
    <col min="12807" max="12807" width="1.81640625" style="7" customWidth="1"/>
    <col min="12808" max="12808" width="6.81640625" style="7" customWidth="1"/>
    <col min="12809" max="12809" width="7.81640625" style="7" customWidth="1"/>
    <col min="12810" max="12810" width="1.81640625" style="7" customWidth="1"/>
    <col min="12811" max="12811" width="6.81640625" style="7" customWidth="1"/>
    <col min="12812" max="12812" width="7.81640625" style="7" customWidth="1"/>
    <col min="12813" max="12813" width="1.81640625" style="7" customWidth="1"/>
    <col min="12814" max="12814" width="6.81640625" style="7" customWidth="1"/>
    <col min="12815" max="12815" width="7.81640625" style="7" customWidth="1"/>
    <col min="12816" max="12816" width="1.81640625" style="7" customWidth="1"/>
    <col min="12817" max="12817" width="6.81640625" style="7" customWidth="1"/>
    <col min="12818" max="12818" width="7.81640625" style="7" customWidth="1"/>
    <col min="12819" max="12819" width="1.81640625" style="7" customWidth="1"/>
    <col min="12820" max="12820" width="6.81640625" style="7" customWidth="1"/>
    <col min="12821" max="12821" width="7.81640625" style="7" customWidth="1"/>
    <col min="12822" max="12822" width="1.54296875" style="7" customWidth="1"/>
    <col min="12823" max="12824" width="7.81640625" style="7" customWidth="1"/>
    <col min="12825" max="12825" width="1.81640625" style="7" customWidth="1"/>
    <col min="12826" max="12826" width="6.81640625" style="7" customWidth="1"/>
    <col min="12827" max="12827" width="7.81640625" style="7" customWidth="1"/>
    <col min="12828" max="12828" width="1.81640625" style="7" customWidth="1"/>
    <col min="12829" max="13056" width="9.1796875" style="7"/>
    <col min="13057" max="13057" width="11" style="7" customWidth="1"/>
    <col min="13058" max="13058" width="7.54296875" style="7" customWidth="1"/>
    <col min="13059" max="13059" width="7.81640625" style="7" customWidth="1"/>
    <col min="13060" max="13060" width="1.81640625" style="7" customWidth="1"/>
    <col min="13061" max="13062" width="7.81640625" style="7" customWidth="1"/>
    <col min="13063" max="13063" width="1.81640625" style="7" customWidth="1"/>
    <col min="13064" max="13064" width="6.81640625" style="7" customWidth="1"/>
    <col min="13065" max="13065" width="7.81640625" style="7" customWidth="1"/>
    <col min="13066" max="13066" width="1.81640625" style="7" customWidth="1"/>
    <col min="13067" max="13067" width="6.81640625" style="7" customWidth="1"/>
    <col min="13068" max="13068" width="7.81640625" style="7" customWidth="1"/>
    <col min="13069" max="13069" width="1.81640625" style="7" customWidth="1"/>
    <col min="13070" max="13070" width="6.81640625" style="7" customWidth="1"/>
    <col min="13071" max="13071" width="7.81640625" style="7" customWidth="1"/>
    <col min="13072" max="13072" width="1.81640625" style="7" customWidth="1"/>
    <col min="13073" max="13073" width="6.81640625" style="7" customWidth="1"/>
    <col min="13074" max="13074" width="7.81640625" style="7" customWidth="1"/>
    <col min="13075" max="13075" width="1.81640625" style="7" customWidth="1"/>
    <col min="13076" max="13076" width="6.81640625" style="7" customWidth="1"/>
    <col min="13077" max="13077" width="7.81640625" style="7" customWidth="1"/>
    <col min="13078" max="13078" width="1.54296875" style="7" customWidth="1"/>
    <col min="13079" max="13080" width="7.81640625" style="7" customWidth="1"/>
    <col min="13081" max="13081" width="1.81640625" style="7" customWidth="1"/>
    <col min="13082" max="13082" width="6.81640625" style="7" customWidth="1"/>
    <col min="13083" max="13083" width="7.81640625" style="7" customWidth="1"/>
    <col min="13084" max="13084" width="1.81640625" style="7" customWidth="1"/>
    <col min="13085" max="13312" width="9.1796875" style="7"/>
    <col min="13313" max="13313" width="11" style="7" customWidth="1"/>
    <col min="13314" max="13314" width="7.54296875" style="7" customWidth="1"/>
    <col min="13315" max="13315" width="7.81640625" style="7" customWidth="1"/>
    <col min="13316" max="13316" width="1.81640625" style="7" customWidth="1"/>
    <col min="13317" max="13318" width="7.81640625" style="7" customWidth="1"/>
    <col min="13319" max="13319" width="1.81640625" style="7" customWidth="1"/>
    <col min="13320" max="13320" width="6.81640625" style="7" customWidth="1"/>
    <col min="13321" max="13321" width="7.81640625" style="7" customWidth="1"/>
    <col min="13322" max="13322" width="1.81640625" style="7" customWidth="1"/>
    <col min="13323" max="13323" width="6.81640625" style="7" customWidth="1"/>
    <col min="13324" max="13324" width="7.81640625" style="7" customWidth="1"/>
    <col min="13325" max="13325" width="1.81640625" style="7" customWidth="1"/>
    <col min="13326" max="13326" width="6.81640625" style="7" customWidth="1"/>
    <col min="13327" max="13327" width="7.81640625" style="7" customWidth="1"/>
    <col min="13328" max="13328" width="1.81640625" style="7" customWidth="1"/>
    <col min="13329" max="13329" width="6.81640625" style="7" customWidth="1"/>
    <col min="13330" max="13330" width="7.81640625" style="7" customWidth="1"/>
    <col min="13331" max="13331" width="1.81640625" style="7" customWidth="1"/>
    <col min="13332" max="13332" width="6.81640625" style="7" customWidth="1"/>
    <col min="13333" max="13333" width="7.81640625" style="7" customWidth="1"/>
    <col min="13334" max="13334" width="1.54296875" style="7" customWidth="1"/>
    <col min="13335" max="13336" width="7.81640625" style="7" customWidth="1"/>
    <col min="13337" max="13337" width="1.81640625" style="7" customWidth="1"/>
    <col min="13338" max="13338" width="6.81640625" style="7" customWidth="1"/>
    <col min="13339" max="13339" width="7.81640625" style="7" customWidth="1"/>
    <col min="13340" max="13340" width="1.81640625" style="7" customWidth="1"/>
    <col min="13341" max="13568" width="9.1796875" style="7"/>
    <col min="13569" max="13569" width="11" style="7" customWidth="1"/>
    <col min="13570" max="13570" width="7.54296875" style="7" customWidth="1"/>
    <col min="13571" max="13571" width="7.81640625" style="7" customWidth="1"/>
    <col min="13572" max="13572" width="1.81640625" style="7" customWidth="1"/>
    <col min="13573" max="13574" width="7.81640625" style="7" customWidth="1"/>
    <col min="13575" max="13575" width="1.81640625" style="7" customWidth="1"/>
    <col min="13576" max="13576" width="6.81640625" style="7" customWidth="1"/>
    <col min="13577" max="13577" width="7.81640625" style="7" customWidth="1"/>
    <col min="13578" max="13578" width="1.81640625" style="7" customWidth="1"/>
    <col min="13579" max="13579" width="6.81640625" style="7" customWidth="1"/>
    <col min="13580" max="13580" width="7.81640625" style="7" customWidth="1"/>
    <col min="13581" max="13581" width="1.81640625" style="7" customWidth="1"/>
    <col min="13582" max="13582" width="6.81640625" style="7" customWidth="1"/>
    <col min="13583" max="13583" width="7.81640625" style="7" customWidth="1"/>
    <col min="13584" max="13584" width="1.81640625" style="7" customWidth="1"/>
    <col min="13585" max="13585" width="6.81640625" style="7" customWidth="1"/>
    <col min="13586" max="13586" width="7.81640625" style="7" customWidth="1"/>
    <col min="13587" max="13587" width="1.81640625" style="7" customWidth="1"/>
    <col min="13588" max="13588" width="6.81640625" style="7" customWidth="1"/>
    <col min="13589" max="13589" width="7.81640625" style="7" customWidth="1"/>
    <col min="13590" max="13590" width="1.54296875" style="7" customWidth="1"/>
    <col min="13591" max="13592" width="7.81640625" style="7" customWidth="1"/>
    <col min="13593" max="13593" width="1.81640625" style="7" customWidth="1"/>
    <col min="13594" max="13594" width="6.81640625" style="7" customWidth="1"/>
    <col min="13595" max="13595" width="7.81640625" style="7" customWidth="1"/>
    <col min="13596" max="13596" width="1.81640625" style="7" customWidth="1"/>
    <col min="13597" max="13824" width="9.1796875" style="7"/>
    <col min="13825" max="13825" width="11" style="7" customWidth="1"/>
    <col min="13826" max="13826" width="7.54296875" style="7" customWidth="1"/>
    <col min="13827" max="13827" width="7.81640625" style="7" customWidth="1"/>
    <col min="13828" max="13828" width="1.81640625" style="7" customWidth="1"/>
    <col min="13829" max="13830" width="7.81640625" style="7" customWidth="1"/>
    <col min="13831" max="13831" width="1.81640625" style="7" customWidth="1"/>
    <col min="13832" max="13832" width="6.81640625" style="7" customWidth="1"/>
    <col min="13833" max="13833" width="7.81640625" style="7" customWidth="1"/>
    <col min="13834" max="13834" width="1.81640625" style="7" customWidth="1"/>
    <col min="13835" max="13835" width="6.81640625" style="7" customWidth="1"/>
    <col min="13836" max="13836" width="7.81640625" style="7" customWidth="1"/>
    <col min="13837" max="13837" width="1.81640625" style="7" customWidth="1"/>
    <col min="13838" max="13838" width="6.81640625" style="7" customWidth="1"/>
    <col min="13839" max="13839" width="7.81640625" style="7" customWidth="1"/>
    <col min="13840" max="13840" width="1.81640625" style="7" customWidth="1"/>
    <col min="13841" max="13841" width="6.81640625" style="7" customWidth="1"/>
    <col min="13842" max="13842" width="7.81640625" style="7" customWidth="1"/>
    <col min="13843" max="13843" width="1.81640625" style="7" customWidth="1"/>
    <col min="13844" max="13844" width="6.81640625" style="7" customWidth="1"/>
    <col min="13845" max="13845" width="7.81640625" style="7" customWidth="1"/>
    <col min="13846" max="13846" width="1.54296875" style="7" customWidth="1"/>
    <col min="13847" max="13848" width="7.81640625" style="7" customWidth="1"/>
    <col min="13849" max="13849" width="1.81640625" style="7" customWidth="1"/>
    <col min="13850" max="13850" width="6.81640625" style="7" customWidth="1"/>
    <col min="13851" max="13851" width="7.81640625" style="7" customWidth="1"/>
    <col min="13852" max="13852" width="1.81640625" style="7" customWidth="1"/>
    <col min="13853" max="14080" width="9.1796875" style="7"/>
    <col min="14081" max="14081" width="11" style="7" customWidth="1"/>
    <col min="14082" max="14082" width="7.54296875" style="7" customWidth="1"/>
    <col min="14083" max="14083" width="7.81640625" style="7" customWidth="1"/>
    <col min="14084" max="14084" width="1.81640625" style="7" customWidth="1"/>
    <col min="14085" max="14086" width="7.81640625" style="7" customWidth="1"/>
    <col min="14087" max="14087" width="1.81640625" style="7" customWidth="1"/>
    <col min="14088" max="14088" width="6.81640625" style="7" customWidth="1"/>
    <col min="14089" max="14089" width="7.81640625" style="7" customWidth="1"/>
    <col min="14090" max="14090" width="1.81640625" style="7" customWidth="1"/>
    <col min="14091" max="14091" width="6.81640625" style="7" customWidth="1"/>
    <col min="14092" max="14092" width="7.81640625" style="7" customWidth="1"/>
    <col min="14093" max="14093" width="1.81640625" style="7" customWidth="1"/>
    <col min="14094" max="14094" width="6.81640625" style="7" customWidth="1"/>
    <col min="14095" max="14095" width="7.81640625" style="7" customWidth="1"/>
    <col min="14096" max="14096" width="1.81640625" style="7" customWidth="1"/>
    <col min="14097" max="14097" width="6.81640625" style="7" customWidth="1"/>
    <col min="14098" max="14098" width="7.81640625" style="7" customWidth="1"/>
    <col min="14099" max="14099" width="1.81640625" style="7" customWidth="1"/>
    <col min="14100" max="14100" width="6.81640625" style="7" customWidth="1"/>
    <col min="14101" max="14101" width="7.81640625" style="7" customWidth="1"/>
    <col min="14102" max="14102" width="1.54296875" style="7" customWidth="1"/>
    <col min="14103" max="14104" width="7.81640625" style="7" customWidth="1"/>
    <col min="14105" max="14105" width="1.81640625" style="7" customWidth="1"/>
    <col min="14106" max="14106" width="6.81640625" style="7" customWidth="1"/>
    <col min="14107" max="14107" width="7.81640625" style="7" customWidth="1"/>
    <col min="14108" max="14108" width="1.81640625" style="7" customWidth="1"/>
    <col min="14109" max="14336" width="9.1796875" style="7"/>
    <col min="14337" max="14337" width="11" style="7" customWidth="1"/>
    <col min="14338" max="14338" width="7.54296875" style="7" customWidth="1"/>
    <col min="14339" max="14339" width="7.81640625" style="7" customWidth="1"/>
    <col min="14340" max="14340" width="1.81640625" style="7" customWidth="1"/>
    <col min="14341" max="14342" width="7.81640625" style="7" customWidth="1"/>
    <col min="14343" max="14343" width="1.81640625" style="7" customWidth="1"/>
    <col min="14344" max="14344" width="6.81640625" style="7" customWidth="1"/>
    <col min="14345" max="14345" width="7.81640625" style="7" customWidth="1"/>
    <col min="14346" max="14346" width="1.81640625" style="7" customWidth="1"/>
    <col min="14347" max="14347" width="6.81640625" style="7" customWidth="1"/>
    <col min="14348" max="14348" width="7.81640625" style="7" customWidth="1"/>
    <col min="14349" max="14349" width="1.81640625" style="7" customWidth="1"/>
    <col min="14350" max="14350" width="6.81640625" style="7" customWidth="1"/>
    <col min="14351" max="14351" width="7.81640625" style="7" customWidth="1"/>
    <col min="14352" max="14352" width="1.81640625" style="7" customWidth="1"/>
    <col min="14353" max="14353" width="6.81640625" style="7" customWidth="1"/>
    <col min="14354" max="14354" width="7.81640625" style="7" customWidth="1"/>
    <col min="14355" max="14355" width="1.81640625" style="7" customWidth="1"/>
    <col min="14356" max="14356" width="6.81640625" style="7" customWidth="1"/>
    <col min="14357" max="14357" width="7.81640625" style="7" customWidth="1"/>
    <col min="14358" max="14358" width="1.54296875" style="7" customWidth="1"/>
    <col min="14359" max="14360" width="7.81640625" style="7" customWidth="1"/>
    <col min="14361" max="14361" width="1.81640625" style="7" customWidth="1"/>
    <col min="14362" max="14362" width="6.81640625" style="7" customWidth="1"/>
    <col min="14363" max="14363" width="7.81640625" style="7" customWidth="1"/>
    <col min="14364" max="14364" width="1.81640625" style="7" customWidth="1"/>
    <col min="14365" max="14592" width="9.1796875" style="7"/>
    <col min="14593" max="14593" width="11" style="7" customWidth="1"/>
    <col min="14594" max="14594" width="7.54296875" style="7" customWidth="1"/>
    <col min="14595" max="14595" width="7.81640625" style="7" customWidth="1"/>
    <col min="14596" max="14596" width="1.81640625" style="7" customWidth="1"/>
    <col min="14597" max="14598" width="7.81640625" style="7" customWidth="1"/>
    <col min="14599" max="14599" width="1.81640625" style="7" customWidth="1"/>
    <col min="14600" max="14600" width="6.81640625" style="7" customWidth="1"/>
    <col min="14601" max="14601" width="7.81640625" style="7" customWidth="1"/>
    <col min="14602" max="14602" width="1.81640625" style="7" customWidth="1"/>
    <col min="14603" max="14603" width="6.81640625" style="7" customWidth="1"/>
    <col min="14604" max="14604" width="7.81640625" style="7" customWidth="1"/>
    <col min="14605" max="14605" width="1.81640625" style="7" customWidth="1"/>
    <col min="14606" max="14606" width="6.81640625" style="7" customWidth="1"/>
    <col min="14607" max="14607" width="7.81640625" style="7" customWidth="1"/>
    <col min="14608" max="14608" width="1.81640625" style="7" customWidth="1"/>
    <col min="14609" max="14609" width="6.81640625" style="7" customWidth="1"/>
    <col min="14610" max="14610" width="7.81640625" style="7" customWidth="1"/>
    <col min="14611" max="14611" width="1.81640625" style="7" customWidth="1"/>
    <col min="14612" max="14612" width="6.81640625" style="7" customWidth="1"/>
    <col min="14613" max="14613" width="7.81640625" style="7" customWidth="1"/>
    <col min="14614" max="14614" width="1.54296875" style="7" customWidth="1"/>
    <col min="14615" max="14616" width="7.81640625" style="7" customWidth="1"/>
    <col min="14617" max="14617" width="1.81640625" style="7" customWidth="1"/>
    <col min="14618" max="14618" width="6.81640625" style="7" customWidth="1"/>
    <col min="14619" max="14619" width="7.81640625" style="7" customWidth="1"/>
    <col min="14620" max="14620" width="1.81640625" style="7" customWidth="1"/>
    <col min="14621" max="14848" width="9.1796875" style="7"/>
    <col min="14849" max="14849" width="11" style="7" customWidth="1"/>
    <col min="14850" max="14850" width="7.54296875" style="7" customWidth="1"/>
    <col min="14851" max="14851" width="7.81640625" style="7" customWidth="1"/>
    <col min="14852" max="14852" width="1.81640625" style="7" customWidth="1"/>
    <col min="14853" max="14854" width="7.81640625" style="7" customWidth="1"/>
    <col min="14855" max="14855" width="1.81640625" style="7" customWidth="1"/>
    <col min="14856" max="14856" width="6.81640625" style="7" customWidth="1"/>
    <col min="14857" max="14857" width="7.81640625" style="7" customWidth="1"/>
    <col min="14858" max="14858" width="1.81640625" style="7" customWidth="1"/>
    <col min="14859" max="14859" width="6.81640625" style="7" customWidth="1"/>
    <col min="14860" max="14860" width="7.81640625" style="7" customWidth="1"/>
    <col min="14861" max="14861" width="1.81640625" style="7" customWidth="1"/>
    <col min="14862" max="14862" width="6.81640625" style="7" customWidth="1"/>
    <col min="14863" max="14863" width="7.81640625" style="7" customWidth="1"/>
    <col min="14864" max="14864" width="1.81640625" style="7" customWidth="1"/>
    <col min="14865" max="14865" width="6.81640625" style="7" customWidth="1"/>
    <col min="14866" max="14866" width="7.81640625" style="7" customWidth="1"/>
    <col min="14867" max="14867" width="1.81640625" style="7" customWidth="1"/>
    <col min="14868" max="14868" width="6.81640625" style="7" customWidth="1"/>
    <col min="14869" max="14869" width="7.81640625" style="7" customWidth="1"/>
    <col min="14870" max="14870" width="1.54296875" style="7" customWidth="1"/>
    <col min="14871" max="14872" width="7.81640625" style="7" customWidth="1"/>
    <col min="14873" max="14873" width="1.81640625" style="7" customWidth="1"/>
    <col min="14874" max="14874" width="6.81640625" style="7" customWidth="1"/>
    <col min="14875" max="14875" width="7.81640625" style="7" customWidth="1"/>
    <col min="14876" max="14876" width="1.81640625" style="7" customWidth="1"/>
    <col min="14877" max="15104" width="9.1796875" style="7"/>
    <col min="15105" max="15105" width="11" style="7" customWidth="1"/>
    <col min="15106" max="15106" width="7.54296875" style="7" customWidth="1"/>
    <col min="15107" max="15107" width="7.81640625" style="7" customWidth="1"/>
    <col min="15108" max="15108" width="1.81640625" style="7" customWidth="1"/>
    <col min="15109" max="15110" width="7.81640625" style="7" customWidth="1"/>
    <col min="15111" max="15111" width="1.81640625" style="7" customWidth="1"/>
    <col min="15112" max="15112" width="6.81640625" style="7" customWidth="1"/>
    <col min="15113" max="15113" width="7.81640625" style="7" customWidth="1"/>
    <col min="15114" max="15114" width="1.81640625" style="7" customWidth="1"/>
    <col min="15115" max="15115" width="6.81640625" style="7" customWidth="1"/>
    <col min="15116" max="15116" width="7.81640625" style="7" customWidth="1"/>
    <col min="15117" max="15117" width="1.81640625" style="7" customWidth="1"/>
    <col min="15118" max="15118" width="6.81640625" style="7" customWidth="1"/>
    <col min="15119" max="15119" width="7.81640625" style="7" customWidth="1"/>
    <col min="15120" max="15120" width="1.81640625" style="7" customWidth="1"/>
    <col min="15121" max="15121" width="6.81640625" style="7" customWidth="1"/>
    <col min="15122" max="15122" width="7.81640625" style="7" customWidth="1"/>
    <col min="15123" max="15123" width="1.81640625" style="7" customWidth="1"/>
    <col min="15124" max="15124" width="6.81640625" style="7" customWidth="1"/>
    <col min="15125" max="15125" width="7.81640625" style="7" customWidth="1"/>
    <col min="15126" max="15126" width="1.54296875" style="7" customWidth="1"/>
    <col min="15127" max="15128" width="7.81640625" style="7" customWidth="1"/>
    <col min="15129" max="15129" width="1.81640625" style="7" customWidth="1"/>
    <col min="15130" max="15130" width="6.81640625" style="7" customWidth="1"/>
    <col min="15131" max="15131" width="7.81640625" style="7" customWidth="1"/>
    <col min="15132" max="15132" width="1.81640625" style="7" customWidth="1"/>
    <col min="15133" max="15360" width="9.1796875" style="7"/>
    <col min="15361" max="15361" width="11" style="7" customWidth="1"/>
    <col min="15362" max="15362" width="7.54296875" style="7" customWidth="1"/>
    <col min="15363" max="15363" width="7.81640625" style="7" customWidth="1"/>
    <col min="15364" max="15364" width="1.81640625" style="7" customWidth="1"/>
    <col min="15365" max="15366" width="7.81640625" style="7" customWidth="1"/>
    <col min="15367" max="15367" width="1.81640625" style="7" customWidth="1"/>
    <col min="15368" max="15368" width="6.81640625" style="7" customWidth="1"/>
    <col min="15369" max="15369" width="7.81640625" style="7" customWidth="1"/>
    <col min="15370" max="15370" width="1.81640625" style="7" customWidth="1"/>
    <col min="15371" max="15371" width="6.81640625" style="7" customWidth="1"/>
    <col min="15372" max="15372" width="7.81640625" style="7" customWidth="1"/>
    <col min="15373" max="15373" width="1.81640625" style="7" customWidth="1"/>
    <col min="15374" max="15374" width="6.81640625" style="7" customWidth="1"/>
    <col min="15375" max="15375" width="7.81640625" style="7" customWidth="1"/>
    <col min="15376" max="15376" width="1.81640625" style="7" customWidth="1"/>
    <col min="15377" max="15377" width="6.81640625" style="7" customWidth="1"/>
    <col min="15378" max="15378" width="7.81640625" style="7" customWidth="1"/>
    <col min="15379" max="15379" width="1.81640625" style="7" customWidth="1"/>
    <col min="15380" max="15380" width="6.81640625" style="7" customWidth="1"/>
    <col min="15381" max="15381" width="7.81640625" style="7" customWidth="1"/>
    <col min="15382" max="15382" width="1.54296875" style="7" customWidth="1"/>
    <col min="15383" max="15384" width="7.81640625" style="7" customWidth="1"/>
    <col min="15385" max="15385" width="1.81640625" style="7" customWidth="1"/>
    <col min="15386" max="15386" width="6.81640625" style="7" customWidth="1"/>
    <col min="15387" max="15387" width="7.81640625" style="7" customWidth="1"/>
    <col min="15388" max="15388" width="1.81640625" style="7" customWidth="1"/>
    <col min="15389" max="15616" width="9.1796875" style="7"/>
    <col min="15617" max="15617" width="11" style="7" customWidth="1"/>
    <col min="15618" max="15618" width="7.54296875" style="7" customWidth="1"/>
    <col min="15619" max="15619" width="7.81640625" style="7" customWidth="1"/>
    <col min="15620" max="15620" width="1.81640625" style="7" customWidth="1"/>
    <col min="15621" max="15622" width="7.81640625" style="7" customWidth="1"/>
    <col min="15623" max="15623" width="1.81640625" style="7" customWidth="1"/>
    <col min="15624" max="15624" width="6.81640625" style="7" customWidth="1"/>
    <col min="15625" max="15625" width="7.81640625" style="7" customWidth="1"/>
    <col min="15626" max="15626" width="1.81640625" style="7" customWidth="1"/>
    <col min="15627" max="15627" width="6.81640625" style="7" customWidth="1"/>
    <col min="15628" max="15628" width="7.81640625" style="7" customWidth="1"/>
    <col min="15629" max="15629" width="1.81640625" style="7" customWidth="1"/>
    <col min="15630" max="15630" width="6.81640625" style="7" customWidth="1"/>
    <col min="15631" max="15631" width="7.81640625" style="7" customWidth="1"/>
    <col min="15632" max="15632" width="1.81640625" style="7" customWidth="1"/>
    <col min="15633" max="15633" width="6.81640625" style="7" customWidth="1"/>
    <col min="15634" max="15634" width="7.81640625" style="7" customWidth="1"/>
    <col min="15635" max="15635" width="1.81640625" style="7" customWidth="1"/>
    <col min="15636" max="15636" width="6.81640625" style="7" customWidth="1"/>
    <col min="15637" max="15637" width="7.81640625" style="7" customWidth="1"/>
    <col min="15638" max="15638" width="1.54296875" style="7" customWidth="1"/>
    <col min="15639" max="15640" width="7.81640625" style="7" customWidth="1"/>
    <col min="15641" max="15641" width="1.81640625" style="7" customWidth="1"/>
    <col min="15642" max="15642" width="6.81640625" style="7" customWidth="1"/>
    <col min="15643" max="15643" width="7.81640625" style="7" customWidth="1"/>
    <col min="15644" max="15644" width="1.81640625" style="7" customWidth="1"/>
    <col min="15645" max="15872" width="9.1796875" style="7"/>
    <col min="15873" max="15873" width="11" style="7" customWidth="1"/>
    <col min="15874" max="15874" width="7.54296875" style="7" customWidth="1"/>
    <col min="15875" max="15875" width="7.81640625" style="7" customWidth="1"/>
    <col min="15876" max="15876" width="1.81640625" style="7" customWidth="1"/>
    <col min="15877" max="15878" width="7.81640625" style="7" customWidth="1"/>
    <col min="15879" max="15879" width="1.81640625" style="7" customWidth="1"/>
    <col min="15880" max="15880" width="6.81640625" style="7" customWidth="1"/>
    <col min="15881" max="15881" width="7.81640625" style="7" customWidth="1"/>
    <col min="15882" max="15882" width="1.81640625" style="7" customWidth="1"/>
    <col min="15883" max="15883" width="6.81640625" style="7" customWidth="1"/>
    <col min="15884" max="15884" width="7.81640625" style="7" customWidth="1"/>
    <col min="15885" max="15885" width="1.81640625" style="7" customWidth="1"/>
    <col min="15886" max="15886" width="6.81640625" style="7" customWidth="1"/>
    <col min="15887" max="15887" width="7.81640625" style="7" customWidth="1"/>
    <col min="15888" max="15888" width="1.81640625" style="7" customWidth="1"/>
    <col min="15889" max="15889" width="6.81640625" style="7" customWidth="1"/>
    <col min="15890" max="15890" width="7.81640625" style="7" customWidth="1"/>
    <col min="15891" max="15891" width="1.81640625" style="7" customWidth="1"/>
    <col min="15892" max="15892" width="6.81640625" style="7" customWidth="1"/>
    <col min="15893" max="15893" width="7.81640625" style="7" customWidth="1"/>
    <col min="15894" max="15894" width="1.54296875" style="7" customWidth="1"/>
    <col min="15895" max="15896" width="7.81640625" style="7" customWidth="1"/>
    <col min="15897" max="15897" width="1.81640625" style="7" customWidth="1"/>
    <col min="15898" max="15898" width="6.81640625" style="7" customWidth="1"/>
    <col min="15899" max="15899" width="7.81640625" style="7" customWidth="1"/>
    <col min="15900" max="15900" width="1.81640625" style="7" customWidth="1"/>
    <col min="15901" max="16128" width="9.1796875" style="7"/>
    <col min="16129" max="16129" width="11" style="7" customWidth="1"/>
    <col min="16130" max="16130" width="7.54296875" style="7" customWidth="1"/>
    <col min="16131" max="16131" width="7.81640625" style="7" customWidth="1"/>
    <col min="16132" max="16132" width="1.81640625" style="7" customWidth="1"/>
    <col min="16133" max="16134" width="7.81640625" style="7" customWidth="1"/>
    <col min="16135" max="16135" width="1.81640625" style="7" customWidth="1"/>
    <col min="16136" max="16136" width="6.81640625" style="7" customWidth="1"/>
    <col min="16137" max="16137" width="7.81640625" style="7" customWidth="1"/>
    <col min="16138" max="16138" width="1.81640625" style="7" customWidth="1"/>
    <col min="16139" max="16139" width="6.81640625" style="7" customWidth="1"/>
    <col min="16140" max="16140" width="7.81640625" style="7" customWidth="1"/>
    <col min="16141" max="16141" width="1.81640625" style="7" customWidth="1"/>
    <col min="16142" max="16142" width="6.81640625" style="7" customWidth="1"/>
    <col min="16143" max="16143" width="7.81640625" style="7" customWidth="1"/>
    <col min="16144" max="16144" width="1.81640625" style="7" customWidth="1"/>
    <col min="16145" max="16145" width="6.81640625" style="7" customWidth="1"/>
    <col min="16146" max="16146" width="7.81640625" style="7" customWidth="1"/>
    <col min="16147" max="16147" width="1.81640625" style="7" customWidth="1"/>
    <col min="16148" max="16148" width="6.81640625" style="7" customWidth="1"/>
    <col min="16149" max="16149" width="7.81640625" style="7" customWidth="1"/>
    <col min="16150" max="16150" width="1.54296875" style="7" customWidth="1"/>
    <col min="16151" max="16152" width="7.81640625" style="7" customWidth="1"/>
    <col min="16153" max="16153" width="1.81640625" style="7" customWidth="1"/>
    <col min="16154" max="16154" width="6.81640625" style="7" customWidth="1"/>
    <col min="16155" max="16155" width="7.81640625" style="7" customWidth="1"/>
    <col min="16156" max="16156" width="1.81640625" style="7" customWidth="1"/>
    <col min="16157" max="16384" width="9.1796875" style="7"/>
  </cols>
  <sheetData>
    <row r="1" spans="1:28">
      <c r="A1" s="7" t="s">
        <v>262</v>
      </c>
    </row>
    <row r="2" spans="1:28">
      <c r="A2" s="7" t="s">
        <v>263</v>
      </c>
    </row>
    <row r="3" spans="1:28" ht="10.5" customHeight="1">
      <c r="A3" s="231"/>
    </row>
    <row r="4" spans="1:28" ht="13" customHeight="1">
      <c r="A4" s="9" t="s">
        <v>389</v>
      </c>
    </row>
    <row r="5" spans="1:28" ht="13" customHeight="1" thickBot="1">
      <c r="L5" s="23"/>
      <c r="O5" s="23"/>
      <c r="P5" s="23"/>
      <c r="R5" s="23"/>
      <c r="S5" s="23"/>
      <c r="Z5" s="94"/>
    </row>
    <row r="6" spans="1:28" ht="13" customHeight="1">
      <c r="A6" s="10"/>
      <c r="B6" s="36"/>
      <c r="C6" s="37"/>
      <c r="D6" s="10"/>
      <c r="E6" s="38"/>
      <c r="F6" s="37"/>
      <c r="G6" s="10"/>
      <c r="H6" s="38"/>
      <c r="I6" s="37"/>
      <c r="J6" s="37"/>
      <c r="K6" s="38"/>
      <c r="L6" s="37"/>
      <c r="M6" s="10"/>
      <c r="N6" s="38"/>
      <c r="O6" s="37"/>
      <c r="P6" s="37"/>
      <c r="Q6" s="38"/>
      <c r="R6" s="37"/>
      <c r="S6" s="37"/>
      <c r="T6" s="39"/>
      <c r="U6" s="37"/>
      <c r="V6" s="37"/>
      <c r="W6" s="37"/>
      <c r="X6" s="37"/>
      <c r="Y6" s="37"/>
      <c r="Z6" s="39"/>
      <c r="AA6" s="37"/>
      <c r="AB6" s="37"/>
    </row>
    <row r="7" spans="1:28" ht="13" customHeight="1">
      <c r="A7" s="7" t="s">
        <v>373</v>
      </c>
      <c r="B7" s="40" t="s">
        <v>374</v>
      </c>
      <c r="C7" s="40"/>
      <c r="E7" s="40" t="s">
        <v>375</v>
      </c>
      <c r="F7" s="40"/>
      <c r="H7" s="40" t="s">
        <v>376</v>
      </c>
      <c r="I7" s="40"/>
      <c r="K7" s="40" t="s">
        <v>377</v>
      </c>
      <c r="L7" s="40"/>
      <c r="N7" s="40" t="s">
        <v>378</v>
      </c>
      <c r="O7" s="40"/>
      <c r="Q7" s="58" t="s">
        <v>379</v>
      </c>
      <c r="R7" s="40"/>
      <c r="T7" s="40" t="s">
        <v>380</v>
      </c>
      <c r="U7" s="40"/>
      <c r="V7" s="44"/>
      <c r="W7" s="58" t="s">
        <v>381</v>
      </c>
      <c r="X7" s="40"/>
      <c r="Z7" s="40" t="s">
        <v>382</v>
      </c>
      <c r="AA7" s="40"/>
    </row>
    <row r="8" spans="1:28" ht="13" customHeight="1">
      <c r="A8" s="7" t="s">
        <v>383</v>
      </c>
      <c r="B8" s="41" t="s">
        <v>98</v>
      </c>
      <c r="C8" s="42" t="s">
        <v>99</v>
      </c>
      <c r="E8" s="41" t="s">
        <v>98</v>
      </c>
      <c r="F8" s="42" t="s">
        <v>99</v>
      </c>
      <c r="H8" s="41" t="s">
        <v>98</v>
      </c>
      <c r="I8" s="42" t="s">
        <v>99</v>
      </c>
      <c r="J8" s="42"/>
      <c r="K8" s="41" t="s">
        <v>98</v>
      </c>
      <c r="L8" s="42" t="s">
        <v>99</v>
      </c>
      <c r="N8" s="41" t="s">
        <v>98</v>
      </c>
      <c r="O8" s="42" t="s">
        <v>99</v>
      </c>
      <c r="Q8" s="41" t="s">
        <v>98</v>
      </c>
      <c r="R8" s="42" t="s">
        <v>99</v>
      </c>
      <c r="T8" s="41" t="s">
        <v>98</v>
      </c>
      <c r="U8" s="42" t="s">
        <v>99</v>
      </c>
      <c r="V8" s="93"/>
      <c r="W8" s="41" t="s">
        <v>98</v>
      </c>
      <c r="X8" s="42" t="s">
        <v>99</v>
      </c>
      <c r="Z8" s="41" t="s">
        <v>98</v>
      </c>
      <c r="AA8" s="42" t="s">
        <v>99</v>
      </c>
    </row>
    <row r="9" spans="1:28" ht="13" customHeight="1" thickBot="1">
      <c r="A9" s="21"/>
      <c r="B9" s="45"/>
      <c r="C9" s="46"/>
      <c r="D9" s="21"/>
      <c r="E9" s="47"/>
      <c r="F9" s="46"/>
      <c r="G9" s="21"/>
      <c r="H9" s="47"/>
      <c r="I9" s="46"/>
      <c r="J9" s="46"/>
      <c r="K9" s="47"/>
      <c r="L9" s="46"/>
      <c r="M9" s="21"/>
      <c r="N9" s="47"/>
      <c r="O9" s="46"/>
      <c r="P9" s="46"/>
      <c r="Q9" s="47"/>
      <c r="R9" s="46"/>
      <c r="S9" s="46"/>
      <c r="T9" s="48"/>
      <c r="U9" s="46"/>
      <c r="V9" s="46"/>
      <c r="W9" s="46"/>
      <c r="X9" s="46"/>
      <c r="Y9" s="46"/>
      <c r="Z9" s="48"/>
      <c r="AA9" s="46"/>
      <c r="AB9" s="46"/>
    </row>
    <row r="10" spans="1:28" ht="13" customHeight="1">
      <c r="L10" s="23"/>
      <c r="O10" s="23"/>
      <c r="R10" s="23"/>
      <c r="Z10" s="94"/>
    </row>
    <row r="11" spans="1:28" ht="13" customHeight="1">
      <c r="A11" s="167" t="s">
        <v>63</v>
      </c>
      <c r="B11" s="33">
        <f>IF($A11&lt;&gt;0,SUM(B13:B21),"")</f>
        <v>29685</v>
      </c>
      <c r="C11" s="8">
        <f>IF($A11&lt;&gt;0,SUM(C13:C21),"")</f>
        <v>100</v>
      </c>
      <c r="E11" s="34">
        <f>IF($A11&lt;&gt;0,SUM(E13:E21),"")</f>
        <v>19254</v>
      </c>
      <c r="F11" s="8">
        <f>IF($A11&lt;&gt;0,SUM(F13:F21),"")</f>
        <v>100</v>
      </c>
      <c r="H11" s="34">
        <f>IF($A11&lt;&gt;0,SUM(H13:H21),"")</f>
        <v>2783</v>
      </c>
      <c r="I11" s="8">
        <f>IF($A11&lt;&gt;0,SUM(I13:I21),"")</f>
        <v>100</v>
      </c>
      <c r="K11" s="34">
        <f>IF($A11&lt;&gt;0,SUM(K13:K21),"")</f>
        <v>1977</v>
      </c>
      <c r="L11" s="8">
        <f>IF($A11&lt;&gt;0,SUM(L13:L21),"")</f>
        <v>100</v>
      </c>
      <c r="N11" s="34">
        <f>IF($A11&lt;&gt;0,SUM(N13:N21),"")</f>
        <v>2025</v>
      </c>
      <c r="O11" s="8">
        <f>IF($A11&lt;&gt;0,SUM(O13:O21),"")</f>
        <v>100</v>
      </c>
      <c r="Q11" s="34">
        <f>IF($A11&lt;&gt;0,SUM(Q13:Q21),"")</f>
        <v>1356</v>
      </c>
      <c r="R11" s="8">
        <f>IF($A11&lt;&gt;0,SUM(R13:R21),"")</f>
        <v>100</v>
      </c>
      <c r="T11" s="34">
        <f>IF($A11&lt;&gt;0,SUM(T13:T21),"")</f>
        <v>1273</v>
      </c>
      <c r="U11" s="8">
        <f>IF($A11&lt;&gt;0,SUM(U13:U21),"")</f>
        <v>100</v>
      </c>
      <c r="V11" s="8"/>
      <c r="W11" s="34">
        <f>IF($A11&lt;&gt;0,SUM(W13:W21),"")</f>
        <v>510</v>
      </c>
      <c r="X11" s="8">
        <f>IF($A11&lt;&gt;0,SUM(X13:X21),"")</f>
        <v>100</v>
      </c>
      <c r="Z11" s="34">
        <f>IF($A11&lt;&gt;0,SUM(Z13:Z21),"")</f>
        <v>507</v>
      </c>
      <c r="AA11" s="8">
        <f>IF($A11&lt;&gt;0,SUM(AA13:AA21),"")</f>
        <v>100</v>
      </c>
    </row>
    <row r="12" spans="1:28" ht="13" customHeight="1">
      <c r="A12" s="128"/>
      <c r="B12" s="33" t="str">
        <f>IF(A12&lt;&gt;0,E12+H12+K12+N12+Q12+T12,"")</f>
        <v/>
      </c>
      <c r="C12" s="23" t="str">
        <f>IF($A12&lt;&gt;0,B12/$B$11*100,"")</f>
        <v/>
      </c>
      <c r="F12" s="33" t="str">
        <f>IF(E12&lt;&gt;0,I12+L12+O12+R12+U12,"")</f>
        <v/>
      </c>
      <c r="I12" s="23" t="str">
        <f>IF(A12&lt;&gt;0,H12/B12*100,"")</f>
        <v/>
      </c>
      <c r="L12" s="23" t="str">
        <f>IF(A12&lt;&gt;0,K12/B12*100,"")</f>
        <v/>
      </c>
      <c r="O12" s="23" t="str">
        <f>IF(A12&lt;&gt;0,N12/B12*100,"")</f>
        <v/>
      </c>
      <c r="R12" s="23" t="str">
        <f>IF(A12&lt;&gt;0,Q12/B12*100,"")</f>
        <v/>
      </c>
      <c r="T12" s="33"/>
      <c r="Z12" s="33"/>
    </row>
    <row r="13" spans="1:28" ht="13" customHeight="1">
      <c r="A13" s="71">
        <v>1</v>
      </c>
      <c r="B13" s="33">
        <f>IF(A13&lt;&gt;0,E13+H13+K13+N13+Q13+W13+T13+Z13,"")</f>
        <v>1092</v>
      </c>
      <c r="C13" s="23">
        <f t="shared" ref="C13:C21" si="0">IF($A13&lt;&gt;"",B13/$B$11*100,"")</f>
        <v>3.6786255684689237</v>
      </c>
      <c r="E13" s="232">
        <v>847</v>
      </c>
      <c r="F13" s="23">
        <f t="shared" ref="F13:F21" si="1">IF($A13&lt;&gt;"",E13/$E$11*100,"")</f>
        <v>4.3990859042276931</v>
      </c>
      <c r="H13" s="232">
        <v>59</v>
      </c>
      <c r="I13" s="23">
        <f t="shared" ref="I13:I21" si="2">IF($A13&lt;&gt;"",H13/$H$11*100,"")</f>
        <v>2.1200143729787997</v>
      </c>
      <c r="K13" s="232">
        <v>32</v>
      </c>
      <c r="L13" s="23">
        <f t="shared" ref="L13:L21" si="3">IF($A13&lt;&gt;"",K13/$K$11*100,"")</f>
        <v>1.6186140617096612</v>
      </c>
      <c r="N13" s="232">
        <v>59</v>
      </c>
      <c r="O13" s="23">
        <f t="shared" ref="O13:O21" si="4">IF($A13&lt;&gt;"",N13/$N$11*100,"")</f>
        <v>2.9135802469135803</v>
      </c>
      <c r="Q13" s="232">
        <v>21</v>
      </c>
      <c r="R13" s="23">
        <f t="shared" ref="R13:R21" si="5">IF($A13&lt;&gt;"",Q13/$Q$11*100,"")</f>
        <v>1.5486725663716814</v>
      </c>
      <c r="T13" s="232">
        <v>48</v>
      </c>
      <c r="U13" s="23">
        <f t="shared" ref="U13:U21" si="6">IF($A13&lt;&gt;"",T13/$T$11*100,"")</f>
        <v>3.7706205813040063</v>
      </c>
      <c r="V13" s="23"/>
      <c r="W13" s="232">
        <v>7</v>
      </c>
      <c r="X13" s="23">
        <f>IF($A13&lt;&gt;"",W13/$W$11*100,"")</f>
        <v>1.3725490196078431</v>
      </c>
      <c r="Z13" s="232">
        <v>19</v>
      </c>
      <c r="AA13" s="23">
        <f>IF($A13&lt;&gt;"",Z13/$Z$11*100,"")</f>
        <v>3.7475345167652856</v>
      </c>
    </row>
    <row r="14" spans="1:28" ht="13" customHeight="1">
      <c r="A14" s="71"/>
      <c r="B14" s="33" t="str">
        <f t="shared" ref="B14:B21" si="7">IF(A14&lt;&gt;0,E14+H14+K14+N14+Q14+W14+T14+Z14,"")</f>
        <v/>
      </c>
      <c r="C14" s="23" t="str">
        <f t="shared" si="0"/>
        <v/>
      </c>
      <c r="E14" s="232"/>
      <c r="F14" s="23" t="str">
        <f t="shared" si="1"/>
        <v/>
      </c>
      <c r="H14" s="232"/>
      <c r="I14" s="23" t="str">
        <f t="shared" si="2"/>
        <v/>
      </c>
      <c r="K14" s="232"/>
      <c r="L14" s="23" t="str">
        <f t="shared" si="3"/>
        <v/>
      </c>
      <c r="N14" s="232"/>
      <c r="O14" s="23" t="str">
        <f t="shared" si="4"/>
        <v/>
      </c>
      <c r="Q14" s="232"/>
      <c r="R14" s="23" t="str">
        <f t="shared" si="5"/>
        <v/>
      </c>
      <c r="T14" s="232"/>
      <c r="U14" s="23" t="str">
        <f t="shared" si="6"/>
        <v/>
      </c>
      <c r="V14" s="23"/>
      <c r="W14" s="232"/>
      <c r="X14" s="23" t="str">
        <f t="shared" ref="X14:X21" si="8">IF($A14&lt;&gt;"",W14/$W$11*100,"")</f>
        <v/>
      </c>
      <c r="Z14" s="232"/>
      <c r="AA14" s="23" t="str">
        <f t="shared" ref="AA14:AA21" si="9">IF($A14&lt;&gt;"",Z14/$Z$11*100,"")</f>
        <v/>
      </c>
    </row>
    <row r="15" spans="1:28" ht="13" customHeight="1">
      <c r="A15" s="71">
        <v>2</v>
      </c>
      <c r="B15" s="33">
        <f t="shared" si="7"/>
        <v>1298</v>
      </c>
      <c r="C15" s="23">
        <f t="shared" si="0"/>
        <v>4.3725787434731345</v>
      </c>
      <c r="E15" s="232">
        <v>1010</v>
      </c>
      <c r="F15" s="23">
        <f t="shared" si="1"/>
        <v>5.2456632388075208</v>
      </c>
      <c r="H15" s="232">
        <v>76</v>
      </c>
      <c r="I15" s="23">
        <f t="shared" si="2"/>
        <v>2.7308659719726913</v>
      </c>
      <c r="K15" s="232">
        <v>46</v>
      </c>
      <c r="L15" s="23">
        <f t="shared" si="3"/>
        <v>2.3267577137076381</v>
      </c>
      <c r="N15" s="232">
        <v>65</v>
      </c>
      <c r="O15" s="23">
        <f t="shared" si="4"/>
        <v>3.2098765432098766</v>
      </c>
      <c r="Q15" s="232">
        <v>36</v>
      </c>
      <c r="R15" s="23">
        <f t="shared" si="5"/>
        <v>2.6548672566371683</v>
      </c>
      <c r="T15" s="232">
        <v>28</v>
      </c>
      <c r="U15" s="23">
        <f t="shared" si="6"/>
        <v>2.1995286724273369</v>
      </c>
      <c r="V15" s="23"/>
      <c r="W15" s="232">
        <v>4</v>
      </c>
      <c r="X15" s="23">
        <f t="shared" si="8"/>
        <v>0.78431372549019607</v>
      </c>
      <c r="Z15" s="232">
        <v>33</v>
      </c>
      <c r="AA15" s="23">
        <f t="shared" si="9"/>
        <v>6.5088757396449708</v>
      </c>
    </row>
    <row r="16" spans="1:28" ht="13" customHeight="1">
      <c r="A16" s="71"/>
      <c r="B16" s="33" t="str">
        <f t="shared" si="7"/>
        <v/>
      </c>
      <c r="C16" s="23" t="str">
        <f t="shared" si="0"/>
        <v/>
      </c>
      <c r="E16" s="232"/>
      <c r="F16" s="23" t="str">
        <f t="shared" si="1"/>
        <v/>
      </c>
      <c r="H16" s="232"/>
      <c r="I16" s="23" t="str">
        <f t="shared" si="2"/>
        <v/>
      </c>
      <c r="K16" s="232"/>
      <c r="L16" s="23" t="str">
        <f t="shared" si="3"/>
        <v/>
      </c>
      <c r="N16" s="232"/>
      <c r="O16" s="23" t="str">
        <f t="shared" si="4"/>
        <v/>
      </c>
      <c r="Q16" s="232"/>
      <c r="R16" s="23" t="str">
        <f t="shared" si="5"/>
        <v/>
      </c>
      <c r="T16" s="232"/>
      <c r="U16" s="23" t="str">
        <f t="shared" si="6"/>
        <v/>
      </c>
      <c r="V16" s="23"/>
      <c r="W16" s="232"/>
      <c r="X16" s="23" t="str">
        <f t="shared" si="8"/>
        <v/>
      </c>
      <c r="Z16" s="232"/>
      <c r="AA16" s="23" t="str">
        <f t="shared" si="9"/>
        <v/>
      </c>
    </row>
    <row r="17" spans="1:28" ht="13" customHeight="1">
      <c r="A17" s="71">
        <v>3</v>
      </c>
      <c r="B17" s="33">
        <f t="shared" si="7"/>
        <v>1871</v>
      </c>
      <c r="C17" s="23">
        <f t="shared" si="0"/>
        <v>6.3028465554994098</v>
      </c>
      <c r="E17" s="232">
        <v>1309</v>
      </c>
      <c r="F17" s="23">
        <f t="shared" si="1"/>
        <v>6.7985873065337072</v>
      </c>
      <c r="G17" s="85"/>
      <c r="H17" s="232">
        <v>158</v>
      </c>
      <c r="I17" s="23">
        <f t="shared" si="2"/>
        <v>5.6773266259432269</v>
      </c>
      <c r="J17" s="61"/>
      <c r="K17" s="232">
        <v>118</v>
      </c>
      <c r="L17" s="23">
        <f t="shared" si="3"/>
        <v>5.9686393525543755</v>
      </c>
      <c r="M17" s="85"/>
      <c r="N17" s="232">
        <v>108</v>
      </c>
      <c r="O17" s="23">
        <f t="shared" si="4"/>
        <v>5.3333333333333339</v>
      </c>
      <c r="P17" s="85"/>
      <c r="Q17" s="232">
        <v>60</v>
      </c>
      <c r="R17" s="23">
        <f t="shared" si="5"/>
        <v>4.4247787610619467</v>
      </c>
      <c r="T17" s="232">
        <v>63</v>
      </c>
      <c r="U17" s="23">
        <f t="shared" si="6"/>
        <v>4.9489395129615081</v>
      </c>
      <c r="V17" s="23"/>
      <c r="W17" s="232">
        <v>14</v>
      </c>
      <c r="X17" s="23">
        <f t="shared" si="8"/>
        <v>2.7450980392156863</v>
      </c>
      <c r="Z17" s="232">
        <v>41</v>
      </c>
      <c r="AA17" s="23">
        <f t="shared" si="9"/>
        <v>8.0867850098619325</v>
      </c>
    </row>
    <row r="18" spans="1:28" ht="13" customHeight="1">
      <c r="A18" s="71"/>
      <c r="B18" s="33" t="str">
        <f t="shared" si="7"/>
        <v/>
      </c>
      <c r="C18" s="23" t="str">
        <f t="shared" si="0"/>
        <v/>
      </c>
      <c r="E18" s="232"/>
      <c r="F18" s="23" t="str">
        <f t="shared" si="1"/>
        <v/>
      </c>
      <c r="G18" s="85"/>
      <c r="H18" s="232"/>
      <c r="I18" s="23" t="str">
        <f t="shared" si="2"/>
        <v/>
      </c>
      <c r="J18" s="61"/>
      <c r="K18" s="232"/>
      <c r="L18" s="23" t="str">
        <f t="shared" si="3"/>
        <v/>
      </c>
      <c r="M18" s="85"/>
      <c r="N18" s="232"/>
      <c r="O18" s="23" t="str">
        <f t="shared" si="4"/>
        <v/>
      </c>
      <c r="P18" s="85"/>
      <c r="Q18" s="232"/>
      <c r="R18" s="23" t="str">
        <f t="shared" si="5"/>
        <v/>
      </c>
      <c r="T18" s="232"/>
      <c r="U18" s="23" t="str">
        <f t="shared" si="6"/>
        <v/>
      </c>
      <c r="V18" s="23"/>
      <c r="W18" s="232"/>
      <c r="X18" s="23" t="str">
        <f t="shared" si="8"/>
        <v/>
      </c>
      <c r="Z18" s="232"/>
      <c r="AA18" s="23" t="str">
        <f t="shared" si="9"/>
        <v/>
      </c>
    </row>
    <row r="19" spans="1:28" ht="13" customHeight="1">
      <c r="A19" s="71">
        <v>4</v>
      </c>
      <c r="B19" s="33">
        <f t="shared" si="7"/>
        <v>6604</v>
      </c>
      <c r="C19" s="23">
        <f t="shared" si="0"/>
        <v>22.246926056931109</v>
      </c>
      <c r="E19" s="232">
        <v>5343</v>
      </c>
      <c r="F19" s="23">
        <f t="shared" si="1"/>
        <v>27.750077905889686</v>
      </c>
      <c r="G19" s="85"/>
      <c r="H19" s="232">
        <v>392</v>
      </c>
      <c r="I19" s="23">
        <f t="shared" si="2"/>
        <v>14.085519223859144</v>
      </c>
      <c r="J19" s="61"/>
      <c r="K19" s="232">
        <v>199</v>
      </c>
      <c r="L19" s="23">
        <f t="shared" si="3"/>
        <v>10.065756196256954</v>
      </c>
      <c r="M19" s="85"/>
      <c r="N19" s="232">
        <v>241</v>
      </c>
      <c r="O19" s="23">
        <f t="shared" si="4"/>
        <v>11.901234567901236</v>
      </c>
      <c r="P19" s="85"/>
      <c r="Q19" s="232">
        <v>127</v>
      </c>
      <c r="R19" s="23">
        <f t="shared" si="5"/>
        <v>9.3657817109144545</v>
      </c>
      <c r="T19" s="232">
        <v>152</v>
      </c>
      <c r="U19" s="23">
        <f t="shared" si="6"/>
        <v>11.940298507462686</v>
      </c>
      <c r="V19" s="23"/>
      <c r="W19" s="232">
        <v>20</v>
      </c>
      <c r="X19" s="23">
        <f t="shared" si="8"/>
        <v>3.9215686274509802</v>
      </c>
      <c r="Z19" s="232">
        <v>130</v>
      </c>
      <c r="AA19" s="23">
        <f t="shared" si="9"/>
        <v>25.641025641025639</v>
      </c>
    </row>
    <row r="20" spans="1:28" ht="13" customHeight="1">
      <c r="A20" s="71"/>
      <c r="B20" s="33" t="str">
        <f t="shared" si="7"/>
        <v/>
      </c>
      <c r="C20" s="23" t="str">
        <f t="shared" si="0"/>
        <v/>
      </c>
      <c r="E20" s="232"/>
      <c r="F20" s="23" t="str">
        <f t="shared" si="1"/>
        <v/>
      </c>
      <c r="H20" s="232"/>
      <c r="I20" s="23" t="str">
        <f t="shared" si="2"/>
        <v/>
      </c>
      <c r="K20" s="232"/>
      <c r="L20" s="23" t="str">
        <f t="shared" si="3"/>
        <v/>
      </c>
      <c r="N20" s="232"/>
      <c r="O20" s="23" t="str">
        <f t="shared" si="4"/>
        <v/>
      </c>
      <c r="Q20" s="232"/>
      <c r="R20" s="23" t="str">
        <f t="shared" si="5"/>
        <v/>
      </c>
      <c r="T20" s="232"/>
      <c r="U20" s="23" t="str">
        <f t="shared" si="6"/>
        <v/>
      </c>
      <c r="V20" s="23"/>
      <c r="W20" s="232"/>
      <c r="X20" s="23" t="str">
        <f t="shared" si="8"/>
        <v/>
      </c>
      <c r="Z20" s="232"/>
      <c r="AA20" s="23" t="str">
        <f t="shared" si="9"/>
        <v/>
      </c>
    </row>
    <row r="21" spans="1:28" ht="13" customHeight="1">
      <c r="A21" s="71">
        <v>5</v>
      </c>
      <c r="B21" s="33">
        <f t="shared" si="7"/>
        <v>18820</v>
      </c>
      <c r="C21" s="23">
        <f t="shared" si="0"/>
        <v>63.399023075627426</v>
      </c>
      <c r="E21" s="232">
        <v>10745</v>
      </c>
      <c r="F21" s="23">
        <f t="shared" si="1"/>
        <v>55.806585644541393</v>
      </c>
      <c r="H21" s="232">
        <v>2098</v>
      </c>
      <c r="I21" s="23">
        <f t="shared" si="2"/>
        <v>75.386273805246134</v>
      </c>
      <c r="K21" s="232">
        <v>1582</v>
      </c>
      <c r="L21" s="23">
        <f t="shared" si="3"/>
        <v>80.020232675771368</v>
      </c>
      <c r="N21" s="232">
        <v>1552</v>
      </c>
      <c r="O21" s="23">
        <f t="shared" si="4"/>
        <v>76.641975308641975</v>
      </c>
      <c r="Q21" s="232">
        <v>1112</v>
      </c>
      <c r="R21" s="23">
        <f t="shared" si="5"/>
        <v>82.005899705014755</v>
      </c>
      <c r="T21" s="232">
        <v>982</v>
      </c>
      <c r="U21" s="23">
        <f t="shared" si="6"/>
        <v>77.140612725844463</v>
      </c>
      <c r="V21" s="23"/>
      <c r="W21" s="232">
        <v>465</v>
      </c>
      <c r="X21" s="23">
        <f t="shared" si="8"/>
        <v>91.17647058823529</v>
      </c>
      <c r="Z21" s="232">
        <v>284</v>
      </c>
      <c r="AA21" s="23">
        <f t="shared" si="9"/>
        <v>56.015779092702168</v>
      </c>
    </row>
    <row r="22" spans="1:28" ht="13" customHeight="1">
      <c r="A22" s="71"/>
      <c r="L22" s="23"/>
      <c r="O22" s="23"/>
      <c r="R22" s="23"/>
      <c r="T22" s="33"/>
      <c r="U22" s="23"/>
      <c r="V22" s="23"/>
      <c r="W22" s="23"/>
      <c r="X22" s="23"/>
      <c r="Z22" s="94"/>
      <c r="AA22" s="23"/>
    </row>
    <row r="23" spans="1:28" ht="13" customHeight="1">
      <c r="A23" s="71" t="s">
        <v>390</v>
      </c>
      <c r="C23" s="23">
        <f>F23+I23+L23+O23+R23+U23+X23++AA23</f>
        <v>99.999999999999986</v>
      </c>
      <c r="F23" s="23">
        <f>E11/B11*100</f>
        <v>64.86104092976251</v>
      </c>
      <c r="I23" s="23">
        <f>H11/B11*100</f>
        <v>9.3751052720229069</v>
      </c>
      <c r="L23" s="23">
        <f>K11/B11*100</f>
        <v>6.6599292572006057</v>
      </c>
      <c r="O23" s="23">
        <f>N11/B11*100</f>
        <v>6.8216270843860531</v>
      </c>
      <c r="R23" s="23">
        <f>Q11/B11*100</f>
        <v>4.5679636179888838</v>
      </c>
      <c r="U23" s="23">
        <f>T11/B11*100</f>
        <v>4.2883611251473805</v>
      </c>
      <c r="V23" s="23"/>
      <c r="W23" s="23"/>
      <c r="X23" s="23">
        <f>W11/B11*100</f>
        <v>1.7180394138453763</v>
      </c>
      <c r="Z23" s="94"/>
      <c r="AA23" s="23">
        <f>Z11/B11*100</f>
        <v>1.7079332996462859</v>
      </c>
    </row>
    <row r="24" spans="1:28" ht="13" customHeight="1" thickBot="1">
      <c r="Z24" s="94"/>
    </row>
    <row r="25" spans="1:28" ht="8.25" customHeight="1">
      <c r="A25" s="10"/>
      <c r="B25" s="36"/>
      <c r="C25" s="37"/>
      <c r="D25" s="10"/>
      <c r="E25" s="38"/>
      <c r="F25" s="37"/>
      <c r="G25" s="10"/>
      <c r="H25" s="38"/>
      <c r="I25" s="37"/>
      <c r="J25" s="37"/>
      <c r="K25" s="38"/>
      <c r="L25" s="10"/>
      <c r="M25" s="10"/>
      <c r="N25" s="38"/>
      <c r="O25" s="10"/>
      <c r="P25" s="10"/>
      <c r="Q25" s="38"/>
      <c r="R25" s="10"/>
      <c r="S25" s="10"/>
      <c r="T25" s="233"/>
      <c r="U25" s="10"/>
      <c r="V25" s="10"/>
      <c r="W25" s="10"/>
      <c r="X25" s="10"/>
      <c r="Y25" s="10"/>
      <c r="Z25" s="233"/>
      <c r="AA25" s="10"/>
      <c r="AB25" s="10"/>
    </row>
    <row r="26" spans="1:28" ht="13" customHeight="1">
      <c r="A26" s="7" t="s">
        <v>276</v>
      </c>
    </row>
    <row r="27" spans="1:28" ht="13" customHeight="1">
      <c r="A27" s="7" t="s">
        <v>288</v>
      </c>
    </row>
  </sheetData>
  <mergeCells count="9">
    <mergeCell ref="T7:U7"/>
    <mergeCell ref="W7:X7"/>
    <mergeCell ref="Z7:AA7"/>
    <mergeCell ref="B7:C7"/>
    <mergeCell ref="E7:F7"/>
    <mergeCell ref="H7:I7"/>
    <mergeCell ref="K7:L7"/>
    <mergeCell ref="N7:O7"/>
    <mergeCell ref="Q7:R7"/>
  </mergeCells>
  <pageMargins left="0.70866141732283472" right="0.70866141732283472" top="0.74803149606299213" bottom="0.74803149606299213" header="0.31496062992125984" footer="0.31496062992125984"/>
  <pageSetup scale="85" orientation="landscape" horizontalDpi="4294967293" vertic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86DCA-AD2F-4207-94B6-F1EB857E7669}">
  <sheetPr>
    <tabColor theme="4" tint="-0.249977111117893"/>
  </sheetPr>
  <dimension ref="A1:AB35"/>
  <sheetViews>
    <sheetView workbookViewId="0">
      <selection activeCell="B25" sqref="B25"/>
    </sheetView>
  </sheetViews>
  <sheetFormatPr baseColWidth="10" defaultColWidth="9.1796875" defaultRowHeight="12.5"/>
  <cols>
    <col min="1" max="1" width="10.81640625" style="7" customWidth="1"/>
    <col min="2" max="2" width="7.54296875" style="33" customWidth="1"/>
    <col min="3" max="3" width="7.54296875" style="23" customWidth="1"/>
    <col min="4" max="4" width="1.54296875" style="7" customWidth="1"/>
    <col min="5" max="5" width="7.54296875" style="33" customWidth="1"/>
    <col min="6" max="6" width="7.54296875" style="23" customWidth="1"/>
    <col min="7" max="7" width="1.54296875" style="7" customWidth="1"/>
    <col min="8" max="8" width="6.54296875" style="33" customWidth="1"/>
    <col min="9" max="9" width="7.54296875" style="23" customWidth="1"/>
    <col min="10" max="10" width="1.54296875" style="23" customWidth="1"/>
    <col min="11" max="11" width="6.54296875" style="33" customWidth="1"/>
    <col min="12" max="12" width="7.54296875" style="7" customWidth="1"/>
    <col min="13" max="13" width="1.54296875" style="7" customWidth="1"/>
    <col min="14" max="14" width="6.54296875" style="33" customWidth="1"/>
    <col min="15" max="15" width="7.54296875" style="7" customWidth="1"/>
    <col min="16" max="16" width="1.54296875" style="7" customWidth="1"/>
    <col min="17" max="17" width="6.54296875" style="33" customWidth="1"/>
    <col min="18" max="18" width="7.54296875" style="7" customWidth="1"/>
    <col min="19" max="19" width="1.54296875" style="7" customWidth="1"/>
    <col min="20" max="20" width="6.54296875" style="7" customWidth="1"/>
    <col min="21" max="21" width="9.1796875" style="7" customWidth="1"/>
    <col min="22" max="22" width="1.81640625" style="7" customWidth="1"/>
    <col min="23" max="24" width="9.1796875" style="7" customWidth="1"/>
    <col min="25" max="25" width="1.81640625" style="7" customWidth="1"/>
    <col min="26" max="26" width="6.54296875" style="7" customWidth="1"/>
    <col min="27" max="27" width="9.1796875" style="7" customWidth="1"/>
    <col min="28" max="28" width="1.54296875" style="7" customWidth="1"/>
    <col min="29" max="256" width="9.1796875" style="7"/>
    <col min="257" max="257" width="10.81640625" style="7" customWidth="1"/>
    <col min="258" max="259" width="7.54296875" style="7" customWidth="1"/>
    <col min="260" max="260" width="1.54296875" style="7" customWidth="1"/>
    <col min="261" max="262" width="7.54296875" style="7" customWidth="1"/>
    <col min="263" max="263" width="1.54296875" style="7" customWidth="1"/>
    <col min="264" max="264" width="6.54296875" style="7" customWidth="1"/>
    <col min="265" max="265" width="7.54296875" style="7" customWidth="1"/>
    <col min="266" max="266" width="1.54296875" style="7" customWidth="1"/>
    <col min="267" max="267" width="6.54296875" style="7" customWidth="1"/>
    <col min="268" max="268" width="7.54296875" style="7" customWidth="1"/>
    <col min="269" max="269" width="1.54296875" style="7" customWidth="1"/>
    <col min="270" max="270" width="6.54296875" style="7" customWidth="1"/>
    <col min="271" max="271" width="7.54296875" style="7" customWidth="1"/>
    <col min="272" max="272" width="1.54296875" style="7" customWidth="1"/>
    <col min="273" max="273" width="6.54296875" style="7" customWidth="1"/>
    <col min="274" max="274" width="7.54296875" style="7" customWidth="1"/>
    <col min="275" max="275" width="1.54296875" style="7" customWidth="1"/>
    <col min="276" max="276" width="6.54296875" style="7" customWidth="1"/>
    <col min="277" max="277" width="9.1796875" style="7" customWidth="1"/>
    <col min="278" max="278" width="1.81640625" style="7" customWidth="1"/>
    <col min="279" max="280" width="9.1796875" style="7" customWidth="1"/>
    <col min="281" max="281" width="1.81640625" style="7" customWidth="1"/>
    <col min="282" max="282" width="6.54296875" style="7" customWidth="1"/>
    <col min="283" max="283" width="9.1796875" style="7" customWidth="1"/>
    <col min="284" max="284" width="1.54296875" style="7" customWidth="1"/>
    <col min="285" max="512" width="9.1796875" style="7"/>
    <col min="513" max="513" width="10.81640625" style="7" customWidth="1"/>
    <col min="514" max="515" width="7.54296875" style="7" customWidth="1"/>
    <col min="516" max="516" width="1.54296875" style="7" customWidth="1"/>
    <col min="517" max="518" width="7.54296875" style="7" customWidth="1"/>
    <col min="519" max="519" width="1.54296875" style="7" customWidth="1"/>
    <col min="520" max="520" width="6.54296875" style="7" customWidth="1"/>
    <col min="521" max="521" width="7.54296875" style="7" customWidth="1"/>
    <col min="522" max="522" width="1.54296875" style="7" customWidth="1"/>
    <col min="523" max="523" width="6.54296875" style="7" customWidth="1"/>
    <col min="524" max="524" width="7.54296875" style="7" customWidth="1"/>
    <col min="525" max="525" width="1.54296875" style="7" customWidth="1"/>
    <col min="526" max="526" width="6.54296875" style="7" customWidth="1"/>
    <col min="527" max="527" width="7.54296875" style="7" customWidth="1"/>
    <col min="528" max="528" width="1.54296875" style="7" customWidth="1"/>
    <col min="529" max="529" width="6.54296875" style="7" customWidth="1"/>
    <col min="530" max="530" width="7.54296875" style="7" customWidth="1"/>
    <col min="531" max="531" width="1.54296875" style="7" customWidth="1"/>
    <col min="532" max="532" width="6.54296875" style="7" customWidth="1"/>
    <col min="533" max="533" width="9.1796875" style="7" customWidth="1"/>
    <col min="534" max="534" width="1.81640625" style="7" customWidth="1"/>
    <col min="535" max="536" width="9.1796875" style="7" customWidth="1"/>
    <col min="537" max="537" width="1.81640625" style="7" customWidth="1"/>
    <col min="538" max="538" width="6.54296875" style="7" customWidth="1"/>
    <col min="539" max="539" width="9.1796875" style="7" customWidth="1"/>
    <col min="540" max="540" width="1.54296875" style="7" customWidth="1"/>
    <col min="541" max="768" width="9.1796875" style="7"/>
    <col min="769" max="769" width="10.81640625" style="7" customWidth="1"/>
    <col min="770" max="771" width="7.54296875" style="7" customWidth="1"/>
    <col min="772" max="772" width="1.54296875" style="7" customWidth="1"/>
    <col min="773" max="774" width="7.54296875" style="7" customWidth="1"/>
    <col min="775" max="775" width="1.54296875" style="7" customWidth="1"/>
    <col min="776" max="776" width="6.54296875" style="7" customWidth="1"/>
    <col min="777" max="777" width="7.54296875" style="7" customWidth="1"/>
    <col min="778" max="778" width="1.54296875" style="7" customWidth="1"/>
    <col min="779" max="779" width="6.54296875" style="7" customWidth="1"/>
    <col min="780" max="780" width="7.54296875" style="7" customWidth="1"/>
    <col min="781" max="781" width="1.54296875" style="7" customWidth="1"/>
    <col min="782" max="782" width="6.54296875" style="7" customWidth="1"/>
    <col min="783" max="783" width="7.54296875" style="7" customWidth="1"/>
    <col min="784" max="784" width="1.54296875" style="7" customWidth="1"/>
    <col min="785" max="785" width="6.54296875" style="7" customWidth="1"/>
    <col min="786" max="786" width="7.54296875" style="7" customWidth="1"/>
    <col min="787" max="787" width="1.54296875" style="7" customWidth="1"/>
    <col min="788" max="788" width="6.54296875" style="7" customWidth="1"/>
    <col min="789" max="789" width="9.1796875" style="7" customWidth="1"/>
    <col min="790" max="790" width="1.81640625" style="7" customWidth="1"/>
    <col min="791" max="792" width="9.1796875" style="7" customWidth="1"/>
    <col min="793" max="793" width="1.81640625" style="7" customWidth="1"/>
    <col min="794" max="794" width="6.54296875" style="7" customWidth="1"/>
    <col min="795" max="795" width="9.1796875" style="7" customWidth="1"/>
    <col min="796" max="796" width="1.54296875" style="7" customWidth="1"/>
    <col min="797" max="1024" width="9.1796875" style="7"/>
    <col min="1025" max="1025" width="10.81640625" style="7" customWidth="1"/>
    <col min="1026" max="1027" width="7.54296875" style="7" customWidth="1"/>
    <col min="1028" max="1028" width="1.54296875" style="7" customWidth="1"/>
    <col min="1029" max="1030" width="7.54296875" style="7" customWidth="1"/>
    <col min="1031" max="1031" width="1.54296875" style="7" customWidth="1"/>
    <col min="1032" max="1032" width="6.54296875" style="7" customWidth="1"/>
    <col min="1033" max="1033" width="7.54296875" style="7" customWidth="1"/>
    <col min="1034" max="1034" width="1.54296875" style="7" customWidth="1"/>
    <col min="1035" max="1035" width="6.54296875" style="7" customWidth="1"/>
    <col min="1036" max="1036" width="7.54296875" style="7" customWidth="1"/>
    <col min="1037" max="1037" width="1.54296875" style="7" customWidth="1"/>
    <col min="1038" max="1038" width="6.54296875" style="7" customWidth="1"/>
    <col min="1039" max="1039" width="7.54296875" style="7" customWidth="1"/>
    <col min="1040" max="1040" width="1.54296875" style="7" customWidth="1"/>
    <col min="1041" max="1041" width="6.54296875" style="7" customWidth="1"/>
    <col min="1042" max="1042" width="7.54296875" style="7" customWidth="1"/>
    <col min="1043" max="1043" width="1.54296875" style="7" customWidth="1"/>
    <col min="1044" max="1044" width="6.54296875" style="7" customWidth="1"/>
    <col min="1045" max="1045" width="9.1796875" style="7" customWidth="1"/>
    <col min="1046" max="1046" width="1.81640625" style="7" customWidth="1"/>
    <col min="1047" max="1048" width="9.1796875" style="7" customWidth="1"/>
    <col min="1049" max="1049" width="1.81640625" style="7" customWidth="1"/>
    <col min="1050" max="1050" width="6.54296875" style="7" customWidth="1"/>
    <col min="1051" max="1051" width="9.1796875" style="7" customWidth="1"/>
    <col min="1052" max="1052" width="1.54296875" style="7" customWidth="1"/>
    <col min="1053" max="1280" width="9.1796875" style="7"/>
    <col min="1281" max="1281" width="10.81640625" style="7" customWidth="1"/>
    <col min="1282" max="1283" width="7.54296875" style="7" customWidth="1"/>
    <col min="1284" max="1284" width="1.54296875" style="7" customWidth="1"/>
    <col min="1285" max="1286" width="7.54296875" style="7" customWidth="1"/>
    <col min="1287" max="1287" width="1.54296875" style="7" customWidth="1"/>
    <col min="1288" max="1288" width="6.54296875" style="7" customWidth="1"/>
    <col min="1289" max="1289" width="7.54296875" style="7" customWidth="1"/>
    <col min="1290" max="1290" width="1.54296875" style="7" customWidth="1"/>
    <col min="1291" max="1291" width="6.54296875" style="7" customWidth="1"/>
    <col min="1292" max="1292" width="7.54296875" style="7" customWidth="1"/>
    <col min="1293" max="1293" width="1.54296875" style="7" customWidth="1"/>
    <col min="1294" max="1294" width="6.54296875" style="7" customWidth="1"/>
    <col min="1295" max="1295" width="7.54296875" style="7" customWidth="1"/>
    <col min="1296" max="1296" width="1.54296875" style="7" customWidth="1"/>
    <col min="1297" max="1297" width="6.54296875" style="7" customWidth="1"/>
    <col min="1298" max="1298" width="7.54296875" style="7" customWidth="1"/>
    <col min="1299" max="1299" width="1.54296875" style="7" customWidth="1"/>
    <col min="1300" max="1300" width="6.54296875" style="7" customWidth="1"/>
    <col min="1301" max="1301" width="9.1796875" style="7" customWidth="1"/>
    <col min="1302" max="1302" width="1.81640625" style="7" customWidth="1"/>
    <col min="1303" max="1304" width="9.1796875" style="7" customWidth="1"/>
    <col min="1305" max="1305" width="1.81640625" style="7" customWidth="1"/>
    <col min="1306" max="1306" width="6.54296875" style="7" customWidth="1"/>
    <col min="1307" max="1307" width="9.1796875" style="7" customWidth="1"/>
    <col min="1308" max="1308" width="1.54296875" style="7" customWidth="1"/>
    <col min="1309" max="1536" width="9.1796875" style="7"/>
    <col min="1537" max="1537" width="10.81640625" style="7" customWidth="1"/>
    <col min="1538" max="1539" width="7.54296875" style="7" customWidth="1"/>
    <col min="1540" max="1540" width="1.54296875" style="7" customWidth="1"/>
    <col min="1541" max="1542" width="7.54296875" style="7" customWidth="1"/>
    <col min="1543" max="1543" width="1.54296875" style="7" customWidth="1"/>
    <col min="1544" max="1544" width="6.54296875" style="7" customWidth="1"/>
    <col min="1545" max="1545" width="7.54296875" style="7" customWidth="1"/>
    <col min="1546" max="1546" width="1.54296875" style="7" customWidth="1"/>
    <col min="1547" max="1547" width="6.54296875" style="7" customWidth="1"/>
    <col min="1548" max="1548" width="7.54296875" style="7" customWidth="1"/>
    <col min="1549" max="1549" width="1.54296875" style="7" customWidth="1"/>
    <col min="1550" max="1550" width="6.54296875" style="7" customWidth="1"/>
    <col min="1551" max="1551" width="7.54296875" style="7" customWidth="1"/>
    <col min="1552" max="1552" width="1.54296875" style="7" customWidth="1"/>
    <col min="1553" max="1553" width="6.54296875" style="7" customWidth="1"/>
    <col min="1554" max="1554" width="7.54296875" style="7" customWidth="1"/>
    <col min="1555" max="1555" width="1.54296875" style="7" customWidth="1"/>
    <col min="1556" max="1556" width="6.54296875" style="7" customWidth="1"/>
    <col min="1557" max="1557" width="9.1796875" style="7" customWidth="1"/>
    <col min="1558" max="1558" width="1.81640625" style="7" customWidth="1"/>
    <col min="1559" max="1560" width="9.1796875" style="7" customWidth="1"/>
    <col min="1561" max="1561" width="1.81640625" style="7" customWidth="1"/>
    <col min="1562" max="1562" width="6.54296875" style="7" customWidth="1"/>
    <col min="1563" max="1563" width="9.1796875" style="7" customWidth="1"/>
    <col min="1564" max="1564" width="1.54296875" style="7" customWidth="1"/>
    <col min="1565" max="1792" width="9.1796875" style="7"/>
    <col min="1793" max="1793" width="10.81640625" style="7" customWidth="1"/>
    <col min="1794" max="1795" width="7.54296875" style="7" customWidth="1"/>
    <col min="1796" max="1796" width="1.54296875" style="7" customWidth="1"/>
    <col min="1797" max="1798" width="7.54296875" style="7" customWidth="1"/>
    <col min="1799" max="1799" width="1.54296875" style="7" customWidth="1"/>
    <col min="1800" max="1800" width="6.54296875" style="7" customWidth="1"/>
    <col min="1801" max="1801" width="7.54296875" style="7" customWidth="1"/>
    <col min="1802" max="1802" width="1.54296875" style="7" customWidth="1"/>
    <col min="1803" max="1803" width="6.54296875" style="7" customWidth="1"/>
    <col min="1804" max="1804" width="7.54296875" style="7" customWidth="1"/>
    <col min="1805" max="1805" width="1.54296875" style="7" customWidth="1"/>
    <col min="1806" max="1806" width="6.54296875" style="7" customWidth="1"/>
    <col min="1807" max="1807" width="7.54296875" style="7" customWidth="1"/>
    <col min="1808" max="1808" width="1.54296875" style="7" customWidth="1"/>
    <col min="1809" max="1809" width="6.54296875" style="7" customWidth="1"/>
    <col min="1810" max="1810" width="7.54296875" style="7" customWidth="1"/>
    <col min="1811" max="1811" width="1.54296875" style="7" customWidth="1"/>
    <col min="1812" max="1812" width="6.54296875" style="7" customWidth="1"/>
    <col min="1813" max="1813" width="9.1796875" style="7" customWidth="1"/>
    <col min="1814" max="1814" width="1.81640625" style="7" customWidth="1"/>
    <col min="1815" max="1816" width="9.1796875" style="7" customWidth="1"/>
    <col min="1817" max="1817" width="1.81640625" style="7" customWidth="1"/>
    <col min="1818" max="1818" width="6.54296875" style="7" customWidth="1"/>
    <col min="1819" max="1819" width="9.1796875" style="7" customWidth="1"/>
    <col min="1820" max="1820" width="1.54296875" style="7" customWidth="1"/>
    <col min="1821" max="2048" width="9.1796875" style="7"/>
    <col min="2049" max="2049" width="10.81640625" style="7" customWidth="1"/>
    <col min="2050" max="2051" width="7.54296875" style="7" customWidth="1"/>
    <col min="2052" max="2052" width="1.54296875" style="7" customWidth="1"/>
    <col min="2053" max="2054" width="7.54296875" style="7" customWidth="1"/>
    <col min="2055" max="2055" width="1.54296875" style="7" customWidth="1"/>
    <col min="2056" max="2056" width="6.54296875" style="7" customWidth="1"/>
    <col min="2057" max="2057" width="7.54296875" style="7" customWidth="1"/>
    <col min="2058" max="2058" width="1.54296875" style="7" customWidth="1"/>
    <col min="2059" max="2059" width="6.54296875" style="7" customWidth="1"/>
    <col min="2060" max="2060" width="7.54296875" style="7" customWidth="1"/>
    <col min="2061" max="2061" width="1.54296875" style="7" customWidth="1"/>
    <col min="2062" max="2062" width="6.54296875" style="7" customWidth="1"/>
    <col min="2063" max="2063" width="7.54296875" style="7" customWidth="1"/>
    <col min="2064" max="2064" width="1.54296875" style="7" customWidth="1"/>
    <col min="2065" max="2065" width="6.54296875" style="7" customWidth="1"/>
    <col min="2066" max="2066" width="7.54296875" style="7" customWidth="1"/>
    <col min="2067" max="2067" width="1.54296875" style="7" customWidth="1"/>
    <col min="2068" max="2068" width="6.54296875" style="7" customWidth="1"/>
    <col min="2069" max="2069" width="9.1796875" style="7" customWidth="1"/>
    <col min="2070" max="2070" width="1.81640625" style="7" customWidth="1"/>
    <col min="2071" max="2072" width="9.1796875" style="7" customWidth="1"/>
    <col min="2073" max="2073" width="1.81640625" style="7" customWidth="1"/>
    <col min="2074" max="2074" width="6.54296875" style="7" customWidth="1"/>
    <col min="2075" max="2075" width="9.1796875" style="7" customWidth="1"/>
    <col min="2076" max="2076" width="1.54296875" style="7" customWidth="1"/>
    <col min="2077" max="2304" width="9.1796875" style="7"/>
    <col min="2305" max="2305" width="10.81640625" style="7" customWidth="1"/>
    <col min="2306" max="2307" width="7.54296875" style="7" customWidth="1"/>
    <col min="2308" max="2308" width="1.54296875" style="7" customWidth="1"/>
    <col min="2309" max="2310" width="7.54296875" style="7" customWidth="1"/>
    <col min="2311" max="2311" width="1.54296875" style="7" customWidth="1"/>
    <col min="2312" max="2312" width="6.54296875" style="7" customWidth="1"/>
    <col min="2313" max="2313" width="7.54296875" style="7" customWidth="1"/>
    <col min="2314" max="2314" width="1.54296875" style="7" customWidth="1"/>
    <col min="2315" max="2315" width="6.54296875" style="7" customWidth="1"/>
    <col min="2316" max="2316" width="7.54296875" style="7" customWidth="1"/>
    <col min="2317" max="2317" width="1.54296875" style="7" customWidth="1"/>
    <col min="2318" max="2318" width="6.54296875" style="7" customWidth="1"/>
    <col min="2319" max="2319" width="7.54296875" style="7" customWidth="1"/>
    <col min="2320" max="2320" width="1.54296875" style="7" customWidth="1"/>
    <col min="2321" max="2321" width="6.54296875" style="7" customWidth="1"/>
    <col min="2322" max="2322" width="7.54296875" style="7" customWidth="1"/>
    <col min="2323" max="2323" width="1.54296875" style="7" customWidth="1"/>
    <col min="2324" max="2324" width="6.54296875" style="7" customWidth="1"/>
    <col min="2325" max="2325" width="9.1796875" style="7" customWidth="1"/>
    <col min="2326" max="2326" width="1.81640625" style="7" customWidth="1"/>
    <col min="2327" max="2328" width="9.1796875" style="7" customWidth="1"/>
    <col min="2329" max="2329" width="1.81640625" style="7" customWidth="1"/>
    <col min="2330" max="2330" width="6.54296875" style="7" customWidth="1"/>
    <col min="2331" max="2331" width="9.1796875" style="7" customWidth="1"/>
    <col min="2332" max="2332" width="1.54296875" style="7" customWidth="1"/>
    <col min="2333" max="2560" width="9.1796875" style="7"/>
    <col min="2561" max="2561" width="10.81640625" style="7" customWidth="1"/>
    <col min="2562" max="2563" width="7.54296875" style="7" customWidth="1"/>
    <col min="2564" max="2564" width="1.54296875" style="7" customWidth="1"/>
    <col min="2565" max="2566" width="7.54296875" style="7" customWidth="1"/>
    <col min="2567" max="2567" width="1.54296875" style="7" customWidth="1"/>
    <col min="2568" max="2568" width="6.54296875" style="7" customWidth="1"/>
    <col min="2569" max="2569" width="7.54296875" style="7" customWidth="1"/>
    <col min="2570" max="2570" width="1.54296875" style="7" customWidth="1"/>
    <col min="2571" max="2571" width="6.54296875" style="7" customWidth="1"/>
    <col min="2572" max="2572" width="7.54296875" style="7" customWidth="1"/>
    <col min="2573" max="2573" width="1.54296875" style="7" customWidth="1"/>
    <col min="2574" max="2574" width="6.54296875" style="7" customWidth="1"/>
    <col min="2575" max="2575" width="7.54296875" style="7" customWidth="1"/>
    <col min="2576" max="2576" width="1.54296875" style="7" customWidth="1"/>
    <col min="2577" max="2577" width="6.54296875" style="7" customWidth="1"/>
    <col min="2578" max="2578" width="7.54296875" style="7" customWidth="1"/>
    <col min="2579" max="2579" width="1.54296875" style="7" customWidth="1"/>
    <col min="2580" max="2580" width="6.54296875" style="7" customWidth="1"/>
    <col min="2581" max="2581" width="9.1796875" style="7" customWidth="1"/>
    <col min="2582" max="2582" width="1.81640625" style="7" customWidth="1"/>
    <col min="2583" max="2584" width="9.1796875" style="7" customWidth="1"/>
    <col min="2585" max="2585" width="1.81640625" style="7" customWidth="1"/>
    <col min="2586" max="2586" width="6.54296875" style="7" customWidth="1"/>
    <col min="2587" max="2587" width="9.1796875" style="7" customWidth="1"/>
    <col min="2588" max="2588" width="1.54296875" style="7" customWidth="1"/>
    <col min="2589" max="2816" width="9.1796875" style="7"/>
    <col min="2817" max="2817" width="10.81640625" style="7" customWidth="1"/>
    <col min="2818" max="2819" width="7.54296875" style="7" customWidth="1"/>
    <col min="2820" max="2820" width="1.54296875" style="7" customWidth="1"/>
    <col min="2821" max="2822" width="7.54296875" style="7" customWidth="1"/>
    <col min="2823" max="2823" width="1.54296875" style="7" customWidth="1"/>
    <col min="2824" max="2824" width="6.54296875" style="7" customWidth="1"/>
    <col min="2825" max="2825" width="7.54296875" style="7" customWidth="1"/>
    <col min="2826" max="2826" width="1.54296875" style="7" customWidth="1"/>
    <col min="2827" max="2827" width="6.54296875" style="7" customWidth="1"/>
    <col min="2828" max="2828" width="7.54296875" style="7" customWidth="1"/>
    <col min="2829" max="2829" width="1.54296875" style="7" customWidth="1"/>
    <col min="2830" max="2830" width="6.54296875" style="7" customWidth="1"/>
    <col min="2831" max="2831" width="7.54296875" style="7" customWidth="1"/>
    <col min="2832" max="2832" width="1.54296875" style="7" customWidth="1"/>
    <col min="2833" max="2833" width="6.54296875" style="7" customWidth="1"/>
    <col min="2834" max="2834" width="7.54296875" style="7" customWidth="1"/>
    <col min="2835" max="2835" width="1.54296875" style="7" customWidth="1"/>
    <col min="2836" max="2836" width="6.54296875" style="7" customWidth="1"/>
    <col min="2837" max="2837" width="9.1796875" style="7" customWidth="1"/>
    <col min="2838" max="2838" width="1.81640625" style="7" customWidth="1"/>
    <col min="2839" max="2840" width="9.1796875" style="7" customWidth="1"/>
    <col min="2841" max="2841" width="1.81640625" style="7" customWidth="1"/>
    <col min="2842" max="2842" width="6.54296875" style="7" customWidth="1"/>
    <col min="2843" max="2843" width="9.1796875" style="7" customWidth="1"/>
    <col min="2844" max="2844" width="1.54296875" style="7" customWidth="1"/>
    <col min="2845" max="3072" width="9.1796875" style="7"/>
    <col min="3073" max="3073" width="10.81640625" style="7" customWidth="1"/>
    <col min="3074" max="3075" width="7.54296875" style="7" customWidth="1"/>
    <col min="3076" max="3076" width="1.54296875" style="7" customWidth="1"/>
    <col min="3077" max="3078" width="7.54296875" style="7" customWidth="1"/>
    <col min="3079" max="3079" width="1.54296875" style="7" customWidth="1"/>
    <col min="3080" max="3080" width="6.54296875" style="7" customWidth="1"/>
    <col min="3081" max="3081" width="7.54296875" style="7" customWidth="1"/>
    <col min="3082" max="3082" width="1.54296875" style="7" customWidth="1"/>
    <col min="3083" max="3083" width="6.54296875" style="7" customWidth="1"/>
    <col min="3084" max="3084" width="7.54296875" style="7" customWidth="1"/>
    <col min="3085" max="3085" width="1.54296875" style="7" customWidth="1"/>
    <col min="3086" max="3086" width="6.54296875" style="7" customWidth="1"/>
    <col min="3087" max="3087" width="7.54296875" style="7" customWidth="1"/>
    <col min="3088" max="3088" width="1.54296875" style="7" customWidth="1"/>
    <col min="3089" max="3089" width="6.54296875" style="7" customWidth="1"/>
    <col min="3090" max="3090" width="7.54296875" style="7" customWidth="1"/>
    <col min="3091" max="3091" width="1.54296875" style="7" customWidth="1"/>
    <col min="3092" max="3092" width="6.54296875" style="7" customWidth="1"/>
    <col min="3093" max="3093" width="9.1796875" style="7" customWidth="1"/>
    <col min="3094" max="3094" width="1.81640625" style="7" customWidth="1"/>
    <col min="3095" max="3096" width="9.1796875" style="7" customWidth="1"/>
    <col min="3097" max="3097" width="1.81640625" style="7" customWidth="1"/>
    <col min="3098" max="3098" width="6.54296875" style="7" customWidth="1"/>
    <col min="3099" max="3099" width="9.1796875" style="7" customWidth="1"/>
    <col min="3100" max="3100" width="1.54296875" style="7" customWidth="1"/>
    <col min="3101" max="3328" width="9.1796875" style="7"/>
    <col min="3329" max="3329" width="10.81640625" style="7" customWidth="1"/>
    <col min="3330" max="3331" width="7.54296875" style="7" customWidth="1"/>
    <col min="3332" max="3332" width="1.54296875" style="7" customWidth="1"/>
    <col min="3333" max="3334" width="7.54296875" style="7" customWidth="1"/>
    <col min="3335" max="3335" width="1.54296875" style="7" customWidth="1"/>
    <col min="3336" max="3336" width="6.54296875" style="7" customWidth="1"/>
    <col min="3337" max="3337" width="7.54296875" style="7" customWidth="1"/>
    <col min="3338" max="3338" width="1.54296875" style="7" customWidth="1"/>
    <col min="3339" max="3339" width="6.54296875" style="7" customWidth="1"/>
    <col min="3340" max="3340" width="7.54296875" style="7" customWidth="1"/>
    <col min="3341" max="3341" width="1.54296875" style="7" customWidth="1"/>
    <col min="3342" max="3342" width="6.54296875" style="7" customWidth="1"/>
    <col min="3343" max="3343" width="7.54296875" style="7" customWidth="1"/>
    <col min="3344" max="3344" width="1.54296875" style="7" customWidth="1"/>
    <col min="3345" max="3345" width="6.54296875" style="7" customWidth="1"/>
    <col min="3346" max="3346" width="7.54296875" style="7" customWidth="1"/>
    <col min="3347" max="3347" width="1.54296875" style="7" customWidth="1"/>
    <col min="3348" max="3348" width="6.54296875" style="7" customWidth="1"/>
    <col min="3349" max="3349" width="9.1796875" style="7" customWidth="1"/>
    <col min="3350" max="3350" width="1.81640625" style="7" customWidth="1"/>
    <col min="3351" max="3352" width="9.1796875" style="7" customWidth="1"/>
    <col min="3353" max="3353" width="1.81640625" style="7" customWidth="1"/>
    <col min="3354" max="3354" width="6.54296875" style="7" customWidth="1"/>
    <col min="3355" max="3355" width="9.1796875" style="7" customWidth="1"/>
    <col min="3356" max="3356" width="1.54296875" style="7" customWidth="1"/>
    <col min="3357" max="3584" width="9.1796875" style="7"/>
    <col min="3585" max="3585" width="10.81640625" style="7" customWidth="1"/>
    <col min="3586" max="3587" width="7.54296875" style="7" customWidth="1"/>
    <col min="3588" max="3588" width="1.54296875" style="7" customWidth="1"/>
    <col min="3589" max="3590" width="7.54296875" style="7" customWidth="1"/>
    <col min="3591" max="3591" width="1.54296875" style="7" customWidth="1"/>
    <col min="3592" max="3592" width="6.54296875" style="7" customWidth="1"/>
    <col min="3593" max="3593" width="7.54296875" style="7" customWidth="1"/>
    <col min="3594" max="3594" width="1.54296875" style="7" customWidth="1"/>
    <col min="3595" max="3595" width="6.54296875" style="7" customWidth="1"/>
    <col min="3596" max="3596" width="7.54296875" style="7" customWidth="1"/>
    <col min="3597" max="3597" width="1.54296875" style="7" customWidth="1"/>
    <col min="3598" max="3598" width="6.54296875" style="7" customWidth="1"/>
    <col min="3599" max="3599" width="7.54296875" style="7" customWidth="1"/>
    <col min="3600" max="3600" width="1.54296875" style="7" customWidth="1"/>
    <col min="3601" max="3601" width="6.54296875" style="7" customWidth="1"/>
    <col min="3602" max="3602" width="7.54296875" style="7" customWidth="1"/>
    <col min="3603" max="3603" width="1.54296875" style="7" customWidth="1"/>
    <col min="3604" max="3604" width="6.54296875" style="7" customWidth="1"/>
    <col min="3605" max="3605" width="9.1796875" style="7" customWidth="1"/>
    <col min="3606" max="3606" width="1.81640625" style="7" customWidth="1"/>
    <col min="3607" max="3608" width="9.1796875" style="7" customWidth="1"/>
    <col min="3609" max="3609" width="1.81640625" style="7" customWidth="1"/>
    <col min="3610" max="3610" width="6.54296875" style="7" customWidth="1"/>
    <col min="3611" max="3611" width="9.1796875" style="7" customWidth="1"/>
    <col min="3612" max="3612" width="1.54296875" style="7" customWidth="1"/>
    <col min="3613" max="3840" width="9.1796875" style="7"/>
    <col min="3841" max="3841" width="10.81640625" style="7" customWidth="1"/>
    <col min="3842" max="3843" width="7.54296875" style="7" customWidth="1"/>
    <col min="3844" max="3844" width="1.54296875" style="7" customWidth="1"/>
    <col min="3845" max="3846" width="7.54296875" style="7" customWidth="1"/>
    <col min="3847" max="3847" width="1.54296875" style="7" customWidth="1"/>
    <col min="3848" max="3848" width="6.54296875" style="7" customWidth="1"/>
    <col min="3849" max="3849" width="7.54296875" style="7" customWidth="1"/>
    <col min="3850" max="3850" width="1.54296875" style="7" customWidth="1"/>
    <col min="3851" max="3851" width="6.54296875" style="7" customWidth="1"/>
    <col min="3852" max="3852" width="7.54296875" style="7" customWidth="1"/>
    <col min="3853" max="3853" width="1.54296875" style="7" customWidth="1"/>
    <col min="3854" max="3854" width="6.54296875" style="7" customWidth="1"/>
    <col min="3855" max="3855" width="7.54296875" style="7" customWidth="1"/>
    <col min="3856" max="3856" width="1.54296875" style="7" customWidth="1"/>
    <col min="3857" max="3857" width="6.54296875" style="7" customWidth="1"/>
    <col min="3858" max="3858" width="7.54296875" style="7" customWidth="1"/>
    <col min="3859" max="3859" width="1.54296875" style="7" customWidth="1"/>
    <col min="3860" max="3860" width="6.54296875" style="7" customWidth="1"/>
    <col min="3861" max="3861" width="9.1796875" style="7" customWidth="1"/>
    <col min="3862" max="3862" width="1.81640625" style="7" customWidth="1"/>
    <col min="3863" max="3864" width="9.1796875" style="7" customWidth="1"/>
    <col min="3865" max="3865" width="1.81640625" style="7" customWidth="1"/>
    <col min="3866" max="3866" width="6.54296875" style="7" customWidth="1"/>
    <col min="3867" max="3867" width="9.1796875" style="7" customWidth="1"/>
    <col min="3868" max="3868" width="1.54296875" style="7" customWidth="1"/>
    <col min="3869" max="4096" width="9.1796875" style="7"/>
    <col min="4097" max="4097" width="10.81640625" style="7" customWidth="1"/>
    <col min="4098" max="4099" width="7.54296875" style="7" customWidth="1"/>
    <col min="4100" max="4100" width="1.54296875" style="7" customWidth="1"/>
    <col min="4101" max="4102" width="7.54296875" style="7" customWidth="1"/>
    <col min="4103" max="4103" width="1.54296875" style="7" customWidth="1"/>
    <col min="4104" max="4104" width="6.54296875" style="7" customWidth="1"/>
    <col min="4105" max="4105" width="7.54296875" style="7" customWidth="1"/>
    <col min="4106" max="4106" width="1.54296875" style="7" customWidth="1"/>
    <col min="4107" max="4107" width="6.54296875" style="7" customWidth="1"/>
    <col min="4108" max="4108" width="7.54296875" style="7" customWidth="1"/>
    <col min="4109" max="4109" width="1.54296875" style="7" customWidth="1"/>
    <col min="4110" max="4110" width="6.54296875" style="7" customWidth="1"/>
    <col min="4111" max="4111" width="7.54296875" style="7" customWidth="1"/>
    <col min="4112" max="4112" width="1.54296875" style="7" customWidth="1"/>
    <col min="4113" max="4113" width="6.54296875" style="7" customWidth="1"/>
    <col min="4114" max="4114" width="7.54296875" style="7" customWidth="1"/>
    <col min="4115" max="4115" width="1.54296875" style="7" customWidth="1"/>
    <col min="4116" max="4116" width="6.54296875" style="7" customWidth="1"/>
    <col min="4117" max="4117" width="9.1796875" style="7" customWidth="1"/>
    <col min="4118" max="4118" width="1.81640625" style="7" customWidth="1"/>
    <col min="4119" max="4120" width="9.1796875" style="7" customWidth="1"/>
    <col min="4121" max="4121" width="1.81640625" style="7" customWidth="1"/>
    <col min="4122" max="4122" width="6.54296875" style="7" customWidth="1"/>
    <col min="4123" max="4123" width="9.1796875" style="7" customWidth="1"/>
    <col min="4124" max="4124" width="1.54296875" style="7" customWidth="1"/>
    <col min="4125" max="4352" width="9.1796875" style="7"/>
    <col min="4353" max="4353" width="10.81640625" style="7" customWidth="1"/>
    <col min="4354" max="4355" width="7.54296875" style="7" customWidth="1"/>
    <col min="4356" max="4356" width="1.54296875" style="7" customWidth="1"/>
    <col min="4357" max="4358" width="7.54296875" style="7" customWidth="1"/>
    <col min="4359" max="4359" width="1.54296875" style="7" customWidth="1"/>
    <col min="4360" max="4360" width="6.54296875" style="7" customWidth="1"/>
    <col min="4361" max="4361" width="7.54296875" style="7" customWidth="1"/>
    <col min="4362" max="4362" width="1.54296875" style="7" customWidth="1"/>
    <col min="4363" max="4363" width="6.54296875" style="7" customWidth="1"/>
    <col min="4364" max="4364" width="7.54296875" style="7" customWidth="1"/>
    <col min="4365" max="4365" width="1.54296875" style="7" customWidth="1"/>
    <col min="4366" max="4366" width="6.54296875" style="7" customWidth="1"/>
    <col min="4367" max="4367" width="7.54296875" style="7" customWidth="1"/>
    <col min="4368" max="4368" width="1.54296875" style="7" customWidth="1"/>
    <col min="4369" max="4369" width="6.54296875" style="7" customWidth="1"/>
    <col min="4370" max="4370" width="7.54296875" style="7" customWidth="1"/>
    <col min="4371" max="4371" width="1.54296875" style="7" customWidth="1"/>
    <col min="4372" max="4372" width="6.54296875" style="7" customWidth="1"/>
    <col min="4373" max="4373" width="9.1796875" style="7" customWidth="1"/>
    <col min="4374" max="4374" width="1.81640625" style="7" customWidth="1"/>
    <col min="4375" max="4376" width="9.1796875" style="7" customWidth="1"/>
    <col min="4377" max="4377" width="1.81640625" style="7" customWidth="1"/>
    <col min="4378" max="4378" width="6.54296875" style="7" customWidth="1"/>
    <col min="4379" max="4379" width="9.1796875" style="7" customWidth="1"/>
    <col min="4380" max="4380" width="1.54296875" style="7" customWidth="1"/>
    <col min="4381" max="4608" width="9.1796875" style="7"/>
    <col min="4609" max="4609" width="10.81640625" style="7" customWidth="1"/>
    <col min="4610" max="4611" width="7.54296875" style="7" customWidth="1"/>
    <col min="4612" max="4612" width="1.54296875" style="7" customWidth="1"/>
    <col min="4613" max="4614" width="7.54296875" style="7" customWidth="1"/>
    <col min="4615" max="4615" width="1.54296875" style="7" customWidth="1"/>
    <col min="4616" max="4616" width="6.54296875" style="7" customWidth="1"/>
    <col min="4617" max="4617" width="7.54296875" style="7" customWidth="1"/>
    <col min="4618" max="4618" width="1.54296875" style="7" customWidth="1"/>
    <col min="4619" max="4619" width="6.54296875" style="7" customWidth="1"/>
    <col min="4620" max="4620" width="7.54296875" style="7" customWidth="1"/>
    <col min="4621" max="4621" width="1.54296875" style="7" customWidth="1"/>
    <col min="4622" max="4622" width="6.54296875" style="7" customWidth="1"/>
    <col min="4623" max="4623" width="7.54296875" style="7" customWidth="1"/>
    <col min="4624" max="4624" width="1.54296875" style="7" customWidth="1"/>
    <col min="4625" max="4625" width="6.54296875" style="7" customWidth="1"/>
    <col min="4626" max="4626" width="7.54296875" style="7" customWidth="1"/>
    <col min="4627" max="4627" width="1.54296875" style="7" customWidth="1"/>
    <col min="4628" max="4628" width="6.54296875" style="7" customWidth="1"/>
    <col min="4629" max="4629" width="9.1796875" style="7" customWidth="1"/>
    <col min="4630" max="4630" width="1.81640625" style="7" customWidth="1"/>
    <col min="4631" max="4632" width="9.1796875" style="7" customWidth="1"/>
    <col min="4633" max="4633" width="1.81640625" style="7" customWidth="1"/>
    <col min="4634" max="4634" width="6.54296875" style="7" customWidth="1"/>
    <col min="4635" max="4635" width="9.1796875" style="7" customWidth="1"/>
    <col min="4636" max="4636" width="1.54296875" style="7" customWidth="1"/>
    <col min="4637" max="4864" width="9.1796875" style="7"/>
    <col min="4865" max="4865" width="10.81640625" style="7" customWidth="1"/>
    <col min="4866" max="4867" width="7.54296875" style="7" customWidth="1"/>
    <col min="4868" max="4868" width="1.54296875" style="7" customWidth="1"/>
    <col min="4869" max="4870" width="7.54296875" style="7" customWidth="1"/>
    <col min="4871" max="4871" width="1.54296875" style="7" customWidth="1"/>
    <col min="4872" max="4872" width="6.54296875" style="7" customWidth="1"/>
    <col min="4873" max="4873" width="7.54296875" style="7" customWidth="1"/>
    <col min="4874" max="4874" width="1.54296875" style="7" customWidth="1"/>
    <col min="4875" max="4875" width="6.54296875" style="7" customWidth="1"/>
    <col min="4876" max="4876" width="7.54296875" style="7" customWidth="1"/>
    <col min="4877" max="4877" width="1.54296875" style="7" customWidth="1"/>
    <col min="4878" max="4878" width="6.54296875" style="7" customWidth="1"/>
    <col min="4879" max="4879" width="7.54296875" style="7" customWidth="1"/>
    <col min="4880" max="4880" width="1.54296875" style="7" customWidth="1"/>
    <col min="4881" max="4881" width="6.54296875" style="7" customWidth="1"/>
    <col min="4882" max="4882" width="7.54296875" style="7" customWidth="1"/>
    <col min="4883" max="4883" width="1.54296875" style="7" customWidth="1"/>
    <col min="4884" max="4884" width="6.54296875" style="7" customWidth="1"/>
    <col min="4885" max="4885" width="9.1796875" style="7" customWidth="1"/>
    <col min="4886" max="4886" width="1.81640625" style="7" customWidth="1"/>
    <col min="4887" max="4888" width="9.1796875" style="7" customWidth="1"/>
    <col min="4889" max="4889" width="1.81640625" style="7" customWidth="1"/>
    <col min="4890" max="4890" width="6.54296875" style="7" customWidth="1"/>
    <col min="4891" max="4891" width="9.1796875" style="7" customWidth="1"/>
    <col min="4892" max="4892" width="1.54296875" style="7" customWidth="1"/>
    <col min="4893" max="5120" width="9.1796875" style="7"/>
    <col min="5121" max="5121" width="10.81640625" style="7" customWidth="1"/>
    <col min="5122" max="5123" width="7.54296875" style="7" customWidth="1"/>
    <col min="5124" max="5124" width="1.54296875" style="7" customWidth="1"/>
    <col min="5125" max="5126" width="7.54296875" style="7" customWidth="1"/>
    <col min="5127" max="5127" width="1.54296875" style="7" customWidth="1"/>
    <col min="5128" max="5128" width="6.54296875" style="7" customWidth="1"/>
    <col min="5129" max="5129" width="7.54296875" style="7" customWidth="1"/>
    <col min="5130" max="5130" width="1.54296875" style="7" customWidth="1"/>
    <col min="5131" max="5131" width="6.54296875" style="7" customWidth="1"/>
    <col min="5132" max="5132" width="7.54296875" style="7" customWidth="1"/>
    <col min="5133" max="5133" width="1.54296875" style="7" customWidth="1"/>
    <col min="5134" max="5134" width="6.54296875" style="7" customWidth="1"/>
    <col min="5135" max="5135" width="7.54296875" style="7" customWidth="1"/>
    <col min="5136" max="5136" width="1.54296875" style="7" customWidth="1"/>
    <col min="5137" max="5137" width="6.54296875" style="7" customWidth="1"/>
    <col min="5138" max="5138" width="7.54296875" style="7" customWidth="1"/>
    <col min="5139" max="5139" width="1.54296875" style="7" customWidth="1"/>
    <col min="5140" max="5140" width="6.54296875" style="7" customWidth="1"/>
    <col min="5141" max="5141" width="9.1796875" style="7" customWidth="1"/>
    <col min="5142" max="5142" width="1.81640625" style="7" customWidth="1"/>
    <col min="5143" max="5144" width="9.1796875" style="7" customWidth="1"/>
    <col min="5145" max="5145" width="1.81640625" style="7" customWidth="1"/>
    <col min="5146" max="5146" width="6.54296875" style="7" customWidth="1"/>
    <col min="5147" max="5147" width="9.1796875" style="7" customWidth="1"/>
    <col min="5148" max="5148" width="1.54296875" style="7" customWidth="1"/>
    <col min="5149" max="5376" width="9.1796875" style="7"/>
    <col min="5377" max="5377" width="10.81640625" style="7" customWidth="1"/>
    <col min="5378" max="5379" width="7.54296875" style="7" customWidth="1"/>
    <col min="5380" max="5380" width="1.54296875" style="7" customWidth="1"/>
    <col min="5381" max="5382" width="7.54296875" style="7" customWidth="1"/>
    <col min="5383" max="5383" width="1.54296875" style="7" customWidth="1"/>
    <col min="5384" max="5384" width="6.54296875" style="7" customWidth="1"/>
    <col min="5385" max="5385" width="7.54296875" style="7" customWidth="1"/>
    <col min="5386" max="5386" width="1.54296875" style="7" customWidth="1"/>
    <col min="5387" max="5387" width="6.54296875" style="7" customWidth="1"/>
    <col min="5388" max="5388" width="7.54296875" style="7" customWidth="1"/>
    <col min="5389" max="5389" width="1.54296875" style="7" customWidth="1"/>
    <col min="5390" max="5390" width="6.54296875" style="7" customWidth="1"/>
    <col min="5391" max="5391" width="7.54296875" style="7" customWidth="1"/>
    <col min="5392" max="5392" width="1.54296875" style="7" customWidth="1"/>
    <col min="5393" max="5393" width="6.54296875" style="7" customWidth="1"/>
    <col min="5394" max="5394" width="7.54296875" style="7" customWidth="1"/>
    <col min="5395" max="5395" width="1.54296875" style="7" customWidth="1"/>
    <col min="5396" max="5396" width="6.54296875" style="7" customWidth="1"/>
    <col min="5397" max="5397" width="9.1796875" style="7" customWidth="1"/>
    <col min="5398" max="5398" width="1.81640625" style="7" customWidth="1"/>
    <col min="5399" max="5400" width="9.1796875" style="7" customWidth="1"/>
    <col min="5401" max="5401" width="1.81640625" style="7" customWidth="1"/>
    <col min="5402" max="5402" width="6.54296875" style="7" customWidth="1"/>
    <col min="5403" max="5403" width="9.1796875" style="7" customWidth="1"/>
    <col min="5404" max="5404" width="1.54296875" style="7" customWidth="1"/>
    <col min="5405" max="5632" width="9.1796875" style="7"/>
    <col min="5633" max="5633" width="10.81640625" style="7" customWidth="1"/>
    <col min="5634" max="5635" width="7.54296875" style="7" customWidth="1"/>
    <col min="5636" max="5636" width="1.54296875" style="7" customWidth="1"/>
    <col min="5637" max="5638" width="7.54296875" style="7" customWidth="1"/>
    <col min="5639" max="5639" width="1.54296875" style="7" customWidth="1"/>
    <col min="5640" max="5640" width="6.54296875" style="7" customWidth="1"/>
    <col min="5641" max="5641" width="7.54296875" style="7" customWidth="1"/>
    <col min="5642" max="5642" width="1.54296875" style="7" customWidth="1"/>
    <col min="5643" max="5643" width="6.54296875" style="7" customWidth="1"/>
    <col min="5644" max="5644" width="7.54296875" style="7" customWidth="1"/>
    <col min="5645" max="5645" width="1.54296875" style="7" customWidth="1"/>
    <col min="5646" max="5646" width="6.54296875" style="7" customWidth="1"/>
    <col min="5647" max="5647" width="7.54296875" style="7" customWidth="1"/>
    <col min="5648" max="5648" width="1.54296875" style="7" customWidth="1"/>
    <col min="5649" max="5649" width="6.54296875" style="7" customWidth="1"/>
    <col min="5650" max="5650" width="7.54296875" style="7" customWidth="1"/>
    <col min="5651" max="5651" width="1.54296875" style="7" customWidth="1"/>
    <col min="5652" max="5652" width="6.54296875" style="7" customWidth="1"/>
    <col min="5653" max="5653" width="9.1796875" style="7" customWidth="1"/>
    <col min="5654" max="5654" width="1.81640625" style="7" customWidth="1"/>
    <col min="5655" max="5656" width="9.1796875" style="7" customWidth="1"/>
    <col min="5657" max="5657" width="1.81640625" style="7" customWidth="1"/>
    <col min="5658" max="5658" width="6.54296875" style="7" customWidth="1"/>
    <col min="5659" max="5659" width="9.1796875" style="7" customWidth="1"/>
    <col min="5660" max="5660" width="1.54296875" style="7" customWidth="1"/>
    <col min="5661" max="5888" width="9.1796875" style="7"/>
    <col min="5889" max="5889" width="10.81640625" style="7" customWidth="1"/>
    <col min="5890" max="5891" width="7.54296875" style="7" customWidth="1"/>
    <col min="5892" max="5892" width="1.54296875" style="7" customWidth="1"/>
    <col min="5893" max="5894" width="7.54296875" style="7" customWidth="1"/>
    <col min="5895" max="5895" width="1.54296875" style="7" customWidth="1"/>
    <col min="5896" max="5896" width="6.54296875" style="7" customWidth="1"/>
    <col min="5897" max="5897" width="7.54296875" style="7" customWidth="1"/>
    <col min="5898" max="5898" width="1.54296875" style="7" customWidth="1"/>
    <col min="5899" max="5899" width="6.54296875" style="7" customWidth="1"/>
    <col min="5900" max="5900" width="7.54296875" style="7" customWidth="1"/>
    <col min="5901" max="5901" width="1.54296875" style="7" customWidth="1"/>
    <col min="5902" max="5902" width="6.54296875" style="7" customWidth="1"/>
    <col min="5903" max="5903" width="7.54296875" style="7" customWidth="1"/>
    <col min="5904" max="5904" width="1.54296875" style="7" customWidth="1"/>
    <col min="5905" max="5905" width="6.54296875" style="7" customWidth="1"/>
    <col min="5906" max="5906" width="7.54296875" style="7" customWidth="1"/>
    <col min="5907" max="5907" width="1.54296875" style="7" customWidth="1"/>
    <col min="5908" max="5908" width="6.54296875" style="7" customWidth="1"/>
    <col min="5909" max="5909" width="9.1796875" style="7" customWidth="1"/>
    <col min="5910" max="5910" width="1.81640625" style="7" customWidth="1"/>
    <col min="5911" max="5912" width="9.1796875" style="7" customWidth="1"/>
    <col min="5913" max="5913" width="1.81640625" style="7" customWidth="1"/>
    <col min="5914" max="5914" width="6.54296875" style="7" customWidth="1"/>
    <col min="5915" max="5915" width="9.1796875" style="7" customWidth="1"/>
    <col min="5916" max="5916" width="1.54296875" style="7" customWidth="1"/>
    <col min="5917" max="6144" width="9.1796875" style="7"/>
    <col min="6145" max="6145" width="10.81640625" style="7" customWidth="1"/>
    <col min="6146" max="6147" width="7.54296875" style="7" customWidth="1"/>
    <col min="6148" max="6148" width="1.54296875" style="7" customWidth="1"/>
    <col min="6149" max="6150" width="7.54296875" style="7" customWidth="1"/>
    <col min="6151" max="6151" width="1.54296875" style="7" customWidth="1"/>
    <col min="6152" max="6152" width="6.54296875" style="7" customWidth="1"/>
    <col min="6153" max="6153" width="7.54296875" style="7" customWidth="1"/>
    <col min="6154" max="6154" width="1.54296875" style="7" customWidth="1"/>
    <col min="6155" max="6155" width="6.54296875" style="7" customWidth="1"/>
    <col min="6156" max="6156" width="7.54296875" style="7" customWidth="1"/>
    <col min="6157" max="6157" width="1.54296875" style="7" customWidth="1"/>
    <col min="6158" max="6158" width="6.54296875" style="7" customWidth="1"/>
    <col min="6159" max="6159" width="7.54296875" style="7" customWidth="1"/>
    <col min="6160" max="6160" width="1.54296875" style="7" customWidth="1"/>
    <col min="6161" max="6161" width="6.54296875" style="7" customWidth="1"/>
    <col min="6162" max="6162" width="7.54296875" style="7" customWidth="1"/>
    <col min="6163" max="6163" width="1.54296875" style="7" customWidth="1"/>
    <col min="6164" max="6164" width="6.54296875" style="7" customWidth="1"/>
    <col min="6165" max="6165" width="9.1796875" style="7" customWidth="1"/>
    <col min="6166" max="6166" width="1.81640625" style="7" customWidth="1"/>
    <col min="6167" max="6168" width="9.1796875" style="7" customWidth="1"/>
    <col min="6169" max="6169" width="1.81640625" style="7" customWidth="1"/>
    <col min="6170" max="6170" width="6.54296875" style="7" customWidth="1"/>
    <col min="6171" max="6171" width="9.1796875" style="7" customWidth="1"/>
    <col min="6172" max="6172" width="1.54296875" style="7" customWidth="1"/>
    <col min="6173" max="6400" width="9.1796875" style="7"/>
    <col min="6401" max="6401" width="10.81640625" style="7" customWidth="1"/>
    <col min="6402" max="6403" width="7.54296875" style="7" customWidth="1"/>
    <col min="6404" max="6404" width="1.54296875" style="7" customWidth="1"/>
    <col min="6405" max="6406" width="7.54296875" style="7" customWidth="1"/>
    <col min="6407" max="6407" width="1.54296875" style="7" customWidth="1"/>
    <col min="6408" max="6408" width="6.54296875" style="7" customWidth="1"/>
    <col min="6409" max="6409" width="7.54296875" style="7" customWidth="1"/>
    <col min="6410" max="6410" width="1.54296875" style="7" customWidth="1"/>
    <col min="6411" max="6411" width="6.54296875" style="7" customWidth="1"/>
    <col min="6412" max="6412" width="7.54296875" style="7" customWidth="1"/>
    <col min="6413" max="6413" width="1.54296875" style="7" customWidth="1"/>
    <col min="6414" max="6414" width="6.54296875" style="7" customWidth="1"/>
    <col min="6415" max="6415" width="7.54296875" style="7" customWidth="1"/>
    <col min="6416" max="6416" width="1.54296875" style="7" customWidth="1"/>
    <col min="6417" max="6417" width="6.54296875" style="7" customWidth="1"/>
    <col min="6418" max="6418" width="7.54296875" style="7" customWidth="1"/>
    <col min="6419" max="6419" width="1.54296875" style="7" customWidth="1"/>
    <col min="6420" max="6420" width="6.54296875" style="7" customWidth="1"/>
    <col min="6421" max="6421" width="9.1796875" style="7" customWidth="1"/>
    <col min="6422" max="6422" width="1.81640625" style="7" customWidth="1"/>
    <col min="6423" max="6424" width="9.1796875" style="7" customWidth="1"/>
    <col min="6425" max="6425" width="1.81640625" style="7" customWidth="1"/>
    <col min="6426" max="6426" width="6.54296875" style="7" customWidth="1"/>
    <col min="6427" max="6427" width="9.1796875" style="7" customWidth="1"/>
    <col min="6428" max="6428" width="1.54296875" style="7" customWidth="1"/>
    <col min="6429" max="6656" width="9.1796875" style="7"/>
    <col min="6657" max="6657" width="10.81640625" style="7" customWidth="1"/>
    <col min="6658" max="6659" width="7.54296875" style="7" customWidth="1"/>
    <col min="6660" max="6660" width="1.54296875" style="7" customWidth="1"/>
    <col min="6661" max="6662" width="7.54296875" style="7" customWidth="1"/>
    <col min="6663" max="6663" width="1.54296875" style="7" customWidth="1"/>
    <col min="6664" max="6664" width="6.54296875" style="7" customWidth="1"/>
    <col min="6665" max="6665" width="7.54296875" style="7" customWidth="1"/>
    <col min="6666" max="6666" width="1.54296875" style="7" customWidth="1"/>
    <col min="6667" max="6667" width="6.54296875" style="7" customWidth="1"/>
    <col min="6668" max="6668" width="7.54296875" style="7" customWidth="1"/>
    <col min="6669" max="6669" width="1.54296875" style="7" customWidth="1"/>
    <col min="6670" max="6670" width="6.54296875" style="7" customWidth="1"/>
    <col min="6671" max="6671" width="7.54296875" style="7" customWidth="1"/>
    <col min="6672" max="6672" width="1.54296875" style="7" customWidth="1"/>
    <col min="6673" max="6673" width="6.54296875" style="7" customWidth="1"/>
    <col min="6674" max="6674" width="7.54296875" style="7" customWidth="1"/>
    <col min="6675" max="6675" width="1.54296875" style="7" customWidth="1"/>
    <col min="6676" max="6676" width="6.54296875" style="7" customWidth="1"/>
    <col min="6677" max="6677" width="9.1796875" style="7" customWidth="1"/>
    <col min="6678" max="6678" width="1.81640625" style="7" customWidth="1"/>
    <col min="6679" max="6680" width="9.1796875" style="7" customWidth="1"/>
    <col min="6681" max="6681" width="1.81640625" style="7" customWidth="1"/>
    <col min="6682" max="6682" width="6.54296875" style="7" customWidth="1"/>
    <col min="6683" max="6683" width="9.1796875" style="7" customWidth="1"/>
    <col min="6684" max="6684" width="1.54296875" style="7" customWidth="1"/>
    <col min="6685" max="6912" width="9.1796875" style="7"/>
    <col min="6913" max="6913" width="10.81640625" style="7" customWidth="1"/>
    <col min="6914" max="6915" width="7.54296875" style="7" customWidth="1"/>
    <col min="6916" max="6916" width="1.54296875" style="7" customWidth="1"/>
    <col min="6917" max="6918" width="7.54296875" style="7" customWidth="1"/>
    <col min="6919" max="6919" width="1.54296875" style="7" customWidth="1"/>
    <col min="6920" max="6920" width="6.54296875" style="7" customWidth="1"/>
    <col min="6921" max="6921" width="7.54296875" style="7" customWidth="1"/>
    <col min="6922" max="6922" width="1.54296875" style="7" customWidth="1"/>
    <col min="6923" max="6923" width="6.54296875" style="7" customWidth="1"/>
    <col min="6924" max="6924" width="7.54296875" style="7" customWidth="1"/>
    <col min="6925" max="6925" width="1.54296875" style="7" customWidth="1"/>
    <col min="6926" max="6926" width="6.54296875" style="7" customWidth="1"/>
    <col min="6927" max="6927" width="7.54296875" style="7" customWidth="1"/>
    <col min="6928" max="6928" width="1.54296875" style="7" customWidth="1"/>
    <col min="6929" max="6929" width="6.54296875" style="7" customWidth="1"/>
    <col min="6930" max="6930" width="7.54296875" style="7" customWidth="1"/>
    <col min="6931" max="6931" width="1.54296875" style="7" customWidth="1"/>
    <col min="6932" max="6932" width="6.54296875" style="7" customWidth="1"/>
    <col min="6933" max="6933" width="9.1796875" style="7" customWidth="1"/>
    <col min="6934" max="6934" width="1.81640625" style="7" customWidth="1"/>
    <col min="6935" max="6936" width="9.1796875" style="7" customWidth="1"/>
    <col min="6937" max="6937" width="1.81640625" style="7" customWidth="1"/>
    <col min="6938" max="6938" width="6.54296875" style="7" customWidth="1"/>
    <col min="6939" max="6939" width="9.1796875" style="7" customWidth="1"/>
    <col min="6940" max="6940" width="1.54296875" style="7" customWidth="1"/>
    <col min="6941" max="7168" width="9.1796875" style="7"/>
    <col min="7169" max="7169" width="10.81640625" style="7" customWidth="1"/>
    <col min="7170" max="7171" width="7.54296875" style="7" customWidth="1"/>
    <col min="7172" max="7172" width="1.54296875" style="7" customWidth="1"/>
    <col min="7173" max="7174" width="7.54296875" style="7" customWidth="1"/>
    <col min="7175" max="7175" width="1.54296875" style="7" customWidth="1"/>
    <col min="7176" max="7176" width="6.54296875" style="7" customWidth="1"/>
    <col min="7177" max="7177" width="7.54296875" style="7" customWidth="1"/>
    <col min="7178" max="7178" width="1.54296875" style="7" customWidth="1"/>
    <col min="7179" max="7179" width="6.54296875" style="7" customWidth="1"/>
    <col min="7180" max="7180" width="7.54296875" style="7" customWidth="1"/>
    <col min="7181" max="7181" width="1.54296875" style="7" customWidth="1"/>
    <col min="7182" max="7182" width="6.54296875" style="7" customWidth="1"/>
    <col min="7183" max="7183" width="7.54296875" style="7" customWidth="1"/>
    <col min="7184" max="7184" width="1.54296875" style="7" customWidth="1"/>
    <col min="7185" max="7185" width="6.54296875" style="7" customWidth="1"/>
    <col min="7186" max="7186" width="7.54296875" style="7" customWidth="1"/>
    <col min="7187" max="7187" width="1.54296875" style="7" customWidth="1"/>
    <col min="7188" max="7188" width="6.54296875" style="7" customWidth="1"/>
    <col min="7189" max="7189" width="9.1796875" style="7" customWidth="1"/>
    <col min="7190" max="7190" width="1.81640625" style="7" customWidth="1"/>
    <col min="7191" max="7192" width="9.1796875" style="7" customWidth="1"/>
    <col min="7193" max="7193" width="1.81640625" style="7" customWidth="1"/>
    <col min="7194" max="7194" width="6.54296875" style="7" customWidth="1"/>
    <col min="7195" max="7195" width="9.1796875" style="7" customWidth="1"/>
    <col min="7196" max="7196" width="1.54296875" style="7" customWidth="1"/>
    <col min="7197" max="7424" width="9.1796875" style="7"/>
    <col min="7425" max="7425" width="10.81640625" style="7" customWidth="1"/>
    <col min="7426" max="7427" width="7.54296875" style="7" customWidth="1"/>
    <col min="7428" max="7428" width="1.54296875" style="7" customWidth="1"/>
    <col min="7429" max="7430" width="7.54296875" style="7" customWidth="1"/>
    <col min="7431" max="7431" width="1.54296875" style="7" customWidth="1"/>
    <col min="7432" max="7432" width="6.54296875" style="7" customWidth="1"/>
    <col min="7433" max="7433" width="7.54296875" style="7" customWidth="1"/>
    <col min="7434" max="7434" width="1.54296875" style="7" customWidth="1"/>
    <col min="7435" max="7435" width="6.54296875" style="7" customWidth="1"/>
    <col min="7436" max="7436" width="7.54296875" style="7" customWidth="1"/>
    <col min="7437" max="7437" width="1.54296875" style="7" customWidth="1"/>
    <col min="7438" max="7438" width="6.54296875" style="7" customWidth="1"/>
    <col min="7439" max="7439" width="7.54296875" style="7" customWidth="1"/>
    <col min="7440" max="7440" width="1.54296875" style="7" customWidth="1"/>
    <col min="7441" max="7441" width="6.54296875" style="7" customWidth="1"/>
    <col min="7442" max="7442" width="7.54296875" style="7" customWidth="1"/>
    <col min="7443" max="7443" width="1.54296875" style="7" customWidth="1"/>
    <col min="7444" max="7444" width="6.54296875" style="7" customWidth="1"/>
    <col min="7445" max="7445" width="9.1796875" style="7" customWidth="1"/>
    <col min="7446" max="7446" width="1.81640625" style="7" customWidth="1"/>
    <col min="7447" max="7448" width="9.1796875" style="7" customWidth="1"/>
    <col min="7449" max="7449" width="1.81640625" style="7" customWidth="1"/>
    <col min="7450" max="7450" width="6.54296875" style="7" customWidth="1"/>
    <col min="7451" max="7451" width="9.1796875" style="7" customWidth="1"/>
    <col min="7452" max="7452" width="1.54296875" style="7" customWidth="1"/>
    <col min="7453" max="7680" width="9.1796875" style="7"/>
    <col min="7681" max="7681" width="10.81640625" style="7" customWidth="1"/>
    <col min="7682" max="7683" width="7.54296875" style="7" customWidth="1"/>
    <col min="7684" max="7684" width="1.54296875" style="7" customWidth="1"/>
    <col min="7685" max="7686" width="7.54296875" style="7" customWidth="1"/>
    <col min="7687" max="7687" width="1.54296875" style="7" customWidth="1"/>
    <col min="7688" max="7688" width="6.54296875" style="7" customWidth="1"/>
    <col min="7689" max="7689" width="7.54296875" style="7" customWidth="1"/>
    <col min="7690" max="7690" width="1.54296875" style="7" customWidth="1"/>
    <col min="7691" max="7691" width="6.54296875" style="7" customWidth="1"/>
    <col min="7692" max="7692" width="7.54296875" style="7" customWidth="1"/>
    <col min="7693" max="7693" width="1.54296875" style="7" customWidth="1"/>
    <col min="7694" max="7694" width="6.54296875" style="7" customWidth="1"/>
    <col min="7695" max="7695" width="7.54296875" style="7" customWidth="1"/>
    <col min="7696" max="7696" width="1.54296875" style="7" customWidth="1"/>
    <col min="7697" max="7697" width="6.54296875" style="7" customWidth="1"/>
    <col min="7698" max="7698" width="7.54296875" style="7" customWidth="1"/>
    <col min="7699" max="7699" width="1.54296875" style="7" customWidth="1"/>
    <col min="7700" max="7700" width="6.54296875" style="7" customWidth="1"/>
    <col min="7701" max="7701" width="9.1796875" style="7" customWidth="1"/>
    <col min="7702" max="7702" width="1.81640625" style="7" customWidth="1"/>
    <col min="7703" max="7704" width="9.1796875" style="7" customWidth="1"/>
    <col min="7705" max="7705" width="1.81640625" style="7" customWidth="1"/>
    <col min="7706" max="7706" width="6.54296875" style="7" customWidth="1"/>
    <col min="7707" max="7707" width="9.1796875" style="7" customWidth="1"/>
    <col min="7708" max="7708" width="1.54296875" style="7" customWidth="1"/>
    <col min="7709" max="7936" width="9.1796875" style="7"/>
    <col min="7937" max="7937" width="10.81640625" style="7" customWidth="1"/>
    <col min="7938" max="7939" width="7.54296875" style="7" customWidth="1"/>
    <col min="7940" max="7940" width="1.54296875" style="7" customWidth="1"/>
    <col min="7941" max="7942" width="7.54296875" style="7" customWidth="1"/>
    <col min="7943" max="7943" width="1.54296875" style="7" customWidth="1"/>
    <col min="7944" max="7944" width="6.54296875" style="7" customWidth="1"/>
    <col min="7945" max="7945" width="7.54296875" style="7" customWidth="1"/>
    <col min="7946" max="7946" width="1.54296875" style="7" customWidth="1"/>
    <col min="7947" max="7947" width="6.54296875" style="7" customWidth="1"/>
    <col min="7948" max="7948" width="7.54296875" style="7" customWidth="1"/>
    <col min="7949" max="7949" width="1.54296875" style="7" customWidth="1"/>
    <col min="7950" max="7950" width="6.54296875" style="7" customWidth="1"/>
    <col min="7951" max="7951" width="7.54296875" style="7" customWidth="1"/>
    <col min="7952" max="7952" width="1.54296875" style="7" customWidth="1"/>
    <col min="7953" max="7953" width="6.54296875" style="7" customWidth="1"/>
    <col min="7954" max="7954" width="7.54296875" style="7" customWidth="1"/>
    <col min="7955" max="7955" width="1.54296875" style="7" customWidth="1"/>
    <col min="7956" max="7956" width="6.54296875" style="7" customWidth="1"/>
    <col min="7957" max="7957" width="9.1796875" style="7" customWidth="1"/>
    <col min="7958" max="7958" width="1.81640625" style="7" customWidth="1"/>
    <col min="7959" max="7960" width="9.1796875" style="7" customWidth="1"/>
    <col min="7961" max="7961" width="1.81640625" style="7" customWidth="1"/>
    <col min="7962" max="7962" width="6.54296875" style="7" customWidth="1"/>
    <col min="7963" max="7963" width="9.1796875" style="7" customWidth="1"/>
    <col min="7964" max="7964" width="1.54296875" style="7" customWidth="1"/>
    <col min="7965" max="8192" width="9.1796875" style="7"/>
    <col min="8193" max="8193" width="10.81640625" style="7" customWidth="1"/>
    <col min="8194" max="8195" width="7.54296875" style="7" customWidth="1"/>
    <col min="8196" max="8196" width="1.54296875" style="7" customWidth="1"/>
    <col min="8197" max="8198" width="7.54296875" style="7" customWidth="1"/>
    <col min="8199" max="8199" width="1.54296875" style="7" customWidth="1"/>
    <col min="8200" max="8200" width="6.54296875" style="7" customWidth="1"/>
    <col min="8201" max="8201" width="7.54296875" style="7" customWidth="1"/>
    <col min="8202" max="8202" width="1.54296875" style="7" customWidth="1"/>
    <col min="8203" max="8203" width="6.54296875" style="7" customWidth="1"/>
    <col min="8204" max="8204" width="7.54296875" style="7" customWidth="1"/>
    <col min="8205" max="8205" width="1.54296875" style="7" customWidth="1"/>
    <col min="8206" max="8206" width="6.54296875" style="7" customWidth="1"/>
    <col min="8207" max="8207" width="7.54296875" style="7" customWidth="1"/>
    <col min="8208" max="8208" width="1.54296875" style="7" customWidth="1"/>
    <col min="8209" max="8209" width="6.54296875" style="7" customWidth="1"/>
    <col min="8210" max="8210" width="7.54296875" style="7" customWidth="1"/>
    <col min="8211" max="8211" width="1.54296875" style="7" customWidth="1"/>
    <col min="8212" max="8212" width="6.54296875" style="7" customWidth="1"/>
    <col min="8213" max="8213" width="9.1796875" style="7" customWidth="1"/>
    <col min="8214" max="8214" width="1.81640625" style="7" customWidth="1"/>
    <col min="8215" max="8216" width="9.1796875" style="7" customWidth="1"/>
    <col min="8217" max="8217" width="1.81640625" style="7" customWidth="1"/>
    <col min="8218" max="8218" width="6.54296875" style="7" customWidth="1"/>
    <col min="8219" max="8219" width="9.1796875" style="7" customWidth="1"/>
    <col min="8220" max="8220" width="1.54296875" style="7" customWidth="1"/>
    <col min="8221" max="8448" width="9.1796875" style="7"/>
    <col min="8449" max="8449" width="10.81640625" style="7" customWidth="1"/>
    <col min="8450" max="8451" width="7.54296875" style="7" customWidth="1"/>
    <col min="8452" max="8452" width="1.54296875" style="7" customWidth="1"/>
    <col min="8453" max="8454" width="7.54296875" style="7" customWidth="1"/>
    <col min="8455" max="8455" width="1.54296875" style="7" customWidth="1"/>
    <col min="8456" max="8456" width="6.54296875" style="7" customWidth="1"/>
    <col min="8457" max="8457" width="7.54296875" style="7" customWidth="1"/>
    <col min="8458" max="8458" width="1.54296875" style="7" customWidth="1"/>
    <col min="8459" max="8459" width="6.54296875" style="7" customWidth="1"/>
    <col min="8460" max="8460" width="7.54296875" style="7" customWidth="1"/>
    <col min="8461" max="8461" width="1.54296875" style="7" customWidth="1"/>
    <col min="8462" max="8462" width="6.54296875" style="7" customWidth="1"/>
    <col min="8463" max="8463" width="7.54296875" style="7" customWidth="1"/>
    <col min="8464" max="8464" width="1.54296875" style="7" customWidth="1"/>
    <col min="8465" max="8465" width="6.54296875" style="7" customWidth="1"/>
    <col min="8466" max="8466" width="7.54296875" style="7" customWidth="1"/>
    <col min="8467" max="8467" width="1.54296875" style="7" customWidth="1"/>
    <col min="8468" max="8468" width="6.54296875" style="7" customWidth="1"/>
    <col min="8469" max="8469" width="9.1796875" style="7" customWidth="1"/>
    <col min="8470" max="8470" width="1.81640625" style="7" customWidth="1"/>
    <col min="8471" max="8472" width="9.1796875" style="7" customWidth="1"/>
    <col min="8473" max="8473" width="1.81640625" style="7" customWidth="1"/>
    <col min="8474" max="8474" width="6.54296875" style="7" customWidth="1"/>
    <col min="8475" max="8475" width="9.1796875" style="7" customWidth="1"/>
    <col min="8476" max="8476" width="1.54296875" style="7" customWidth="1"/>
    <col min="8477" max="8704" width="9.1796875" style="7"/>
    <col min="8705" max="8705" width="10.81640625" style="7" customWidth="1"/>
    <col min="8706" max="8707" width="7.54296875" style="7" customWidth="1"/>
    <col min="8708" max="8708" width="1.54296875" style="7" customWidth="1"/>
    <col min="8709" max="8710" width="7.54296875" style="7" customWidth="1"/>
    <col min="8711" max="8711" width="1.54296875" style="7" customWidth="1"/>
    <col min="8712" max="8712" width="6.54296875" style="7" customWidth="1"/>
    <col min="8713" max="8713" width="7.54296875" style="7" customWidth="1"/>
    <col min="8714" max="8714" width="1.54296875" style="7" customWidth="1"/>
    <col min="8715" max="8715" width="6.54296875" style="7" customWidth="1"/>
    <col min="8716" max="8716" width="7.54296875" style="7" customWidth="1"/>
    <col min="8717" max="8717" width="1.54296875" style="7" customWidth="1"/>
    <col min="8718" max="8718" width="6.54296875" style="7" customWidth="1"/>
    <col min="8719" max="8719" width="7.54296875" style="7" customWidth="1"/>
    <col min="8720" max="8720" width="1.54296875" style="7" customWidth="1"/>
    <col min="8721" max="8721" width="6.54296875" style="7" customWidth="1"/>
    <col min="8722" max="8722" width="7.54296875" style="7" customWidth="1"/>
    <col min="8723" max="8723" width="1.54296875" style="7" customWidth="1"/>
    <col min="8724" max="8724" width="6.54296875" style="7" customWidth="1"/>
    <col min="8725" max="8725" width="9.1796875" style="7" customWidth="1"/>
    <col min="8726" max="8726" width="1.81640625" style="7" customWidth="1"/>
    <col min="8727" max="8728" width="9.1796875" style="7" customWidth="1"/>
    <col min="8729" max="8729" width="1.81640625" style="7" customWidth="1"/>
    <col min="8730" max="8730" width="6.54296875" style="7" customWidth="1"/>
    <col min="8731" max="8731" width="9.1796875" style="7" customWidth="1"/>
    <col min="8732" max="8732" width="1.54296875" style="7" customWidth="1"/>
    <col min="8733" max="8960" width="9.1796875" style="7"/>
    <col min="8961" max="8961" width="10.81640625" style="7" customWidth="1"/>
    <col min="8962" max="8963" width="7.54296875" style="7" customWidth="1"/>
    <col min="8964" max="8964" width="1.54296875" style="7" customWidth="1"/>
    <col min="8965" max="8966" width="7.54296875" style="7" customWidth="1"/>
    <col min="8967" max="8967" width="1.54296875" style="7" customWidth="1"/>
    <col min="8968" max="8968" width="6.54296875" style="7" customWidth="1"/>
    <col min="8969" max="8969" width="7.54296875" style="7" customWidth="1"/>
    <col min="8970" max="8970" width="1.54296875" style="7" customWidth="1"/>
    <col min="8971" max="8971" width="6.54296875" style="7" customWidth="1"/>
    <col min="8972" max="8972" width="7.54296875" style="7" customWidth="1"/>
    <col min="8973" max="8973" width="1.54296875" style="7" customWidth="1"/>
    <col min="8974" max="8974" width="6.54296875" style="7" customWidth="1"/>
    <col min="8975" max="8975" width="7.54296875" style="7" customWidth="1"/>
    <col min="8976" max="8976" width="1.54296875" style="7" customWidth="1"/>
    <col min="8977" max="8977" width="6.54296875" style="7" customWidth="1"/>
    <col min="8978" max="8978" width="7.54296875" style="7" customWidth="1"/>
    <col min="8979" max="8979" width="1.54296875" style="7" customWidth="1"/>
    <col min="8980" max="8980" width="6.54296875" style="7" customWidth="1"/>
    <col min="8981" max="8981" width="9.1796875" style="7" customWidth="1"/>
    <col min="8982" max="8982" width="1.81640625" style="7" customWidth="1"/>
    <col min="8983" max="8984" width="9.1796875" style="7" customWidth="1"/>
    <col min="8985" max="8985" width="1.81640625" style="7" customWidth="1"/>
    <col min="8986" max="8986" width="6.54296875" style="7" customWidth="1"/>
    <col min="8987" max="8987" width="9.1796875" style="7" customWidth="1"/>
    <col min="8988" max="8988" width="1.54296875" style="7" customWidth="1"/>
    <col min="8989" max="9216" width="9.1796875" style="7"/>
    <col min="9217" max="9217" width="10.81640625" style="7" customWidth="1"/>
    <col min="9218" max="9219" width="7.54296875" style="7" customWidth="1"/>
    <col min="9220" max="9220" width="1.54296875" style="7" customWidth="1"/>
    <col min="9221" max="9222" width="7.54296875" style="7" customWidth="1"/>
    <col min="9223" max="9223" width="1.54296875" style="7" customWidth="1"/>
    <col min="9224" max="9224" width="6.54296875" style="7" customWidth="1"/>
    <col min="9225" max="9225" width="7.54296875" style="7" customWidth="1"/>
    <col min="9226" max="9226" width="1.54296875" style="7" customWidth="1"/>
    <col min="9227" max="9227" width="6.54296875" style="7" customWidth="1"/>
    <col min="9228" max="9228" width="7.54296875" style="7" customWidth="1"/>
    <col min="9229" max="9229" width="1.54296875" style="7" customWidth="1"/>
    <col min="9230" max="9230" width="6.54296875" style="7" customWidth="1"/>
    <col min="9231" max="9231" width="7.54296875" style="7" customWidth="1"/>
    <col min="9232" max="9232" width="1.54296875" style="7" customWidth="1"/>
    <col min="9233" max="9233" width="6.54296875" style="7" customWidth="1"/>
    <col min="9234" max="9234" width="7.54296875" style="7" customWidth="1"/>
    <col min="9235" max="9235" width="1.54296875" style="7" customWidth="1"/>
    <col min="9236" max="9236" width="6.54296875" style="7" customWidth="1"/>
    <col min="9237" max="9237" width="9.1796875" style="7" customWidth="1"/>
    <col min="9238" max="9238" width="1.81640625" style="7" customWidth="1"/>
    <col min="9239" max="9240" width="9.1796875" style="7" customWidth="1"/>
    <col min="9241" max="9241" width="1.81640625" style="7" customWidth="1"/>
    <col min="9242" max="9242" width="6.54296875" style="7" customWidth="1"/>
    <col min="9243" max="9243" width="9.1796875" style="7" customWidth="1"/>
    <col min="9244" max="9244" width="1.54296875" style="7" customWidth="1"/>
    <col min="9245" max="9472" width="9.1796875" style="7"/>
    <col min="9473" max="9473" width="10.81640625" style="7" customWidth="1"/>
    <col min="9474" max="9475" width="7.54296875" style="7" customWidth="1"/>
    <col min="9476" max="9476" width="1.54296875" style="7" customWidth="1"/>
    <col min="9477" max="9478" width="7.54296875" style="7" customWidth="1"/>
    <col min="9479" max="9479" width="1.54296875" style="7" customWidth="1"/>
    <col min="9480" max="9480" width="6.54296875" style="7" customWidth="1"/>
    <col min="9481" max="9481" width="7.54296875" style="7" customWidth="1"/>
    <col min="9482" max="9482" width="1.54296875" style="7" customWidth="1"/>
    <col min="9483" max="9483" width="6.54296875" style="7" customWidth="1"/>
    <col min="9484" max="9484" width="7.54296875" style="7" customWidth="1"/>
    <col min="9485" max="9485" width="1.54296875" style="7" customWidth="1"/>
    <col min="9486" max="9486" width="6.54296875" style="7" customWidth="1"/>
    <col min="9487" max="9487" width="7.54296875" style="7" customWidth="1"/>
    <col min="9488" max="9488" width="1.54296875" style="7" customWidth="1"/>
    <col min="9489" max="9489" width="6.54296875" style="7" customWidth="1"/>
    <col min="9490" max="9490" width="7.54296875" style="7" customWidth="1"/>
    <col min="9491" max="9491" width="1.54296875" style="7" customWidth="1"/>
    <col min="9492" max="9492" width="6.54296875" style="7" customWidth="1"/>
    <col min="9493" max="9493" width="9.1796875" style="7" customWidth="1"/>
    <col min="9494" max="9494" width="1.81640625" style="7" customWidth="1"/>
    <col min="9495" max="9496" width="9.1796875" style="7" customWidth="1"/>
    <col min="9497" max="9497" width="1.81640625" style="7" customWidth="1"/>
    <col min="9498" max="9498" width="6.54296875" style="7" customWidth="1"/>
    <col min="9499" max="9499" width="9.1796875" style="7" customWidth="1"/>
    <col min="9500" max="9500" width="1.54296875" style="7" customWidth="1"/>
    <col min="9501" max="9728" width="9.1796875" style="7"/>
    <col min="9729" max="9729" width="10.81640625" style="7" customWidth="1"/>
    <col min="9730" max="9731" width="7.54296875" style="7" customWidth="1"/>
    <col min="9732" max="9732" width="1.54296875" style="7" customWidth="1"/>
    <col min="9733" max="9734" width="7.54296875" style="7" customWidth="1"/>
    <col min="9735" max="9735" width="1.54296875" style="7" customWidth="1"/>
    <col min="9736" max="9736" width="6.54296875" style="7" customWidth="1"/>
    <col min="9737" max="9737" width="7.54296875" style="7" customWidth="1"/>
    <col min="9738" max="9738" width="1.54296875" style="7" customWidth="1"/>
    <col min="9739" max="9739" width="6.54296875" style="7" customWidth="1"/>
    <col min="9740" max="9740" width="7.54296875" style="7" customWidth="1"/>
    <col min="9741" max="9741" width="1.54296875" style="7" customWidth="1"/>
    <col min="9742" max="9742" width="6.54296875" style="7" customWidth="1"/>
    <col min="9743" max="9743" width="7.54296875" style="7" customWidth="1"/>
    <col min="9744" max="9744" width="1.54296875" style="7" customWidth="1"/>
    <col min="9745" max="9745" width="6.54296875" style="7" customWidth="1"/>
    <col min="9746" max="9746" width="7.54296875" style="7" customWidth="1"/>
    <col min="9747" max="9747" width="1.54296875" style="7" customWidth="1"/>
    <col min="9748" max="9748" width="6.54296875" style="7" customWidth="1"/>
    <col min="9749" max="9749" width="9.1796875" style="7" customWidth="1"/>
    <col min="9750" max="9750" width="1.81640625" style="7" customWidth="1"/>
    <col min="9751" max="9752" width="9.1796875" style="7" customWidth="1"/>
    <col min="9753" max="9753" width="1.81640625" style="7" customWidth="1"/>
    <col min="9754" max="9754" width="6.54296875" style="7" customWidth="1"/>
    <col min="9755" max="9755" width="9.1796875" style="7" customWidth="1"/>
    <col min="9756" max="9756" width="1.54296875" style="7" customWidth="1"/>
    <col min="9757" max="9984" width="9.1796875" style="7"/>
    <col min="9985" max="9985" width="10.81640625" style="7" customWidth="1"/>
    <col min="9986" max="9987" width="7.54296875" style="7" customWidth="1"/>
    <col min="9988" max="9988" width="1.54296875" style="7" customWidth="1"/>
    <col min="9989" max="9990" width="7.54296875" style="7" customWidth="1"/>
    <col min="9991" max="9991" width="1.54296875" style="7" customWidth="1"/>
    <col min="9992" max="9992" width="6.54296875" style="7" customWidth="1"/>
    <col min="9993" max="9993" width="7.54296875" style="7" customWidth="1"/>
    <col min="9994" max="9994" width="1.54296875" style="7" customWidth="1"/>
    <col min="9995" max="9995" width="6.54296875" style="7" customWidth="1"/>
    <col min="9996" max="9996" width="7.54296875" style="7" customWidth="1"/>
    <col min="9997" max="9997" width="1.54296875" style="7" customWidth="1"/>
    <col min="9998" max="9998" width="6.54296875" style="7" customWidth="1"/>
    <col min="9999" max="9999" width="7.54296875" style="7" customWidth="1"/>
    <col min="10000" max="10000" width="1.54296875" style="7" customWidth="1"/>
    <col min="10001" max="10001" width="6.54296875" style="7" customWidth="1"/>
    <col min="10002" max="10002" width="7.54296875" style="7" customWidth="1"/>
    <col min="10003" max="10003" width="1.54296875" style="7" customWidth="1"/>
    <col min="10004" max="10004" width="6.54296875" style="7" customWidth="1"/>
    <col min="10005" max="10005" width="9.1796875" style="7" customWidth="1"/>
    <col min="10006" max="10006" width="1.81640625" style="7" customWidth="1"/>
    <col min="10007" max="10008" width="9.1796875" style="7" customWidth="1"/>
    <col min="10009" max="10009" width="1.81640625" style="7" customWidth="1"/>
    <col min="10010" max="10010" width="6.54296875" style="7" customWidth="1"/>
    <col min="10011" max="10011" width="9.1796875" style="7" customWidth="1"/>
    <col min="10012" max="10012" width="1.54296875" style="7" customWidth="1"/>
    <col min="10013" max="10240" width="9.1796875" style="7"/>
    <col min="10241" max="10241" width="10.81640625" style="7" customWidth="1"/>
    <col min="10242" max="10243" width="7.54296875" style="7" customWidth="1"/>
    <col min="10244" max="10244" width="1.54296875" style="7" customWidth="1"/>
    <col min="10245" max="10246" width="7.54296875" style="7" customWidth="1"/>
    <col min="10247" max="10247" width="1.54296875" style="7" customWidth="1"/>
    <col min="10248" max="10248" width="6.54296875" style="7" customWidth="1"/>
    <col min="10249" max="10249" width="7.54296875" style="7" customWidth="1"/>
    <col min="10250" max="10250" width="1.54296875" style="7" customWidth="1"/>
    <col min="10251" max="10251" width="6.54296875" style="7" customWidth="1"/>
    <col min="10252" max="10252" width="7.54296875" style="7" customWidth="1"/>
    <col min="10253" max="10253" width="1.54296875" style="7" customWidth="1"/>
    <col min="10254" max="10254" width="6.54296875" style="7" customWidth="1"/>
    <col min="10255" max="10255" width="7.54296875" style="7" customWidth="1"/>
    <col min="10256" max="10256" width="1.54296875" style="7" customWidth="1"/>
    <col min="10257" max="10257" width="6.54296875" style="7" customWidth="1"/>
    <col min="10258" max="10258" width="7.54296875" style="7" customWidth="1"/>
    <col min="10259" max="10259" width="1.54296875" style="7" customWidth="1"/>
    <col min="10260" max="10260" width="6.54296875" style="7" customWidth="1"/>
    <col min="10261" max="10261" width="9.1796875" style="7" customWidth="1"/>
    <col min="10262" max="10262" width="1.81640625" style="7" customWidth="1"/>
    <col min="10263" max="10264" width="9.1796875" style="7" customWidth="1"/>
    <col min="10265" max="10265" width="1.81640625" style="7" customWidth="1"/>
    <col min="10266" max="10266" width="6.54296875" style="7" customWidth="1"/>
    <col min="10267" max="10267" width="9.1796875" style="7" customWidth="1"/>
    <col min="10268" max="10268" width="1.54296875" style="7" customWidth="1"/>
    <col min="10269" max="10496" width="9.1796875" style="7"/>
    <col min="10497" max="10497" width="10.81640625" style="7" customWidth="1"/>
    <col min="10498" max="10499" width="7.54296875" style="7" customWidth="1"/>
    <col min="10500" max="10500" width="1.54296875" style="7" customWidth="1"/>
    <col min="10501" max="10502" width="7.54296875" style="7" customWidth="1"/>
    <col min="10503" max="10503" width="1.54296875" style="7" customWidth="1"/>
    <col min="10504" max="10504" width="6.54296875" style="7" customWidth="1"/>
    <col min="10505" max="10505" width="7.54296875" style="7" customWidth="1"/>
    <col min="10506" max="10506" width="1.54296875" style="7" customWidth="1"/>
    <col min="10507" max="10507" width="6.54296875" style="7" customWidth="1"/>
    <col min="10508" max="10508" width="7.54296875" style="7" customWidth="1"/>
    <col min="10509" max="10509" width="1.54296875" style="7" customWidth="1"/>
    <col min="10510" max="10510" width="6.54296875" style="7" customWidth="1"/>
    <col min="10511" max="10511" width="7.54296875" style="7" customWidth="1"/>
    <col min="10512" max="10512" width="1.54296875" style="7" customWidth="1"/>
    <col min="10513" max="10513" width="6.54296875" style="7" customWidth="1"/>
    <col min="10514" max="10514" width="7.54296875" style="7" customWidth="1"/>
    <col min="10515" max="10515" width="1.54296875" style="7" customWidth="1"/>
    <col min="10516" max="10516" width="6.54296875" style="7" customWidth="1"/>
    <col min="10517" max="10517" width="9.1796875" style="7" customWidth="1"/>
    <col min="10518" max="10518" width="1.81640625" style="7" customWidth="1"/>
    <col min="10519" max="10520" width="9.1796875" style="7" customWidth="1"/>
    <col min="10521" max="10521" width="1.81640625" style="7" customWidth="1"/>
    <col min="10522" max="10522" width="6.54296875" style="7" customWidth="1"/>
    <col min="10523" max="10523" width="9.1796875" style="7" customWidth="1"/>
    <col min="10524" max="10524" width="1.54296875" style="7" customWidth="1"/>
    <col min="10525" max="10752" width="9.1796875" style="7"/>
    <col min="10753" max="10753" width="10.81640625" style="7" customWidth="1"/>
    <col min="10754" max="10755" width="7.54296875" style="7" customWidth="1"/>
    <col min="10756" max="10756" width="1.54296875" style="7" customWidth="1"/>
    <col min="10757" max="10758" width="7.54296875" style="7" customWidth="1"/>
    <col min="10759" max="10759" width="1.54296875" style="7" customWidth="1"/>
    <col min="10760" max="10760" width="6.54296875" style="7" customWidth="1"/>
    <col min="10761" max="10761" width="7.54296875" style="7" customWidth="1"/>
    <col min="10762" max="10762" width="1.54296875" style="7" customWidth="1"/>
    <col min="10763" max="10763" width="6.54296875" style="7" customWidth="1"/>
    <col min="10764" max="10764" width="7.54296875" style="7" customWidth="1"/>
    <col min="10765" max="10765" width="1.54296875" style="7" customWidth="1"/>
    <col min="10766" max="10766" width="6.54296875" style="7" customWidth="1"/>
    <col min="10767" max="10767" width="7.54296875" style="7" customWidth="1"/>
    <col min="10768" max="10768" width="1.54296875" style="7" customWidth="1"/>
    <col min="10769" max="10769" width="6.54296875" style="7" customWidth="1"/>
    <col min="10770" max="10770" width="7.54296875" style="7" customWidth="1"/>
    <col min="10771" max="10771" width="1.54296875" style="7" customWidth="1"/>
    <col min="10772" max="10772" width="6.54296875" style="7" customWidth="1"/>
    <col min="10773" max="10773" width="9.1796875" style="7" customWidth="1"/>
    <col min="10774" max="10774" width="1.81640625" style="7" customWidth="1"/>
    <col min="10775" max="10776" width="9.1796875" style="7" customWidth="1"/>
    <col min="10777" max="10777" width="1.81640625" style="7" customWidth="1"/>
    <col min="10778" max="10778" width="6.54296875" style="7" customWidth="1"/>
    <col min="10779" max="10779" width="9.1796875" style="7" customWidth="1"/>
    <col min="10780" max="10780" width="1.54296875" style="7" customWidth="1"/>
    <col min="10781" max="11008" width="9.1796875" style="7"/>
    <col min="11009" max="11009" width="10.81640625" style="7" customWidth="1"/>
    <col min="11010" max="11011" width="7.54296875" style="7" customWidth="1"/>
    <col min="11012" max="11012" width="1.54296875" style="7" customWidth="1"/>
    <col min="11013" max="11014" width="7.54296875" style="7" customWidth="1"/>
    <col min="11015" max="11015" width="1.54296875" style="7" customWidth="1"/>
    <col min="11016" max="11016" width="6.54296875" style="7" customWidth="1"/>
    <col min="11017" max="11017" width="7.54296875" style="7" customWidth="1"/>
    <col min="11018" max="11018" width="1.54296875" style="7" customWidth="1"/>
    <col min="11019" max="11019" width="6.54296875" style="7" customWidth="1"/>
    <col min="11020" max="11020" width="7.54296875" style="7" customWidth="1"/>
    <col min="11021" max="11021" width="1.54296875" style="7" customWidth="1"/>
    <col min="11022" max="11022" width="6.54296875" style="7" customWidth="1"/>
    <col min="11023" max="11023" width="7.54296875" style="7" customWidth="1"/>
    <col min="11024" max="11024" width="1.54296875" style="7" customWidth="1"/>
    <col min="11025" max="11025" width="6.54296875" style="7" customWidth="1"/>
    <col min="11026" max="11026" width="7.54296875" style="7" customWidth="1"/>
    <col min="11027" max="11027" width="1.54296875" style="7" customWidth="1"/>
    <col min="11028" max="11028" width="6.54296875" style="7" customWidth="1"/>
    <col min="11029" max="11029" width="9.1796875" style="7" customWidth="1"/>
    <col min="11030" max="11030" width="1.81640625" style="7" customWidth="1"/>
    <col min="11031" max="11032" width="9.1796875" style="7" customWidth="1"/>
    <col min="11033" max="11033" width="1.81640625" style="7" customWidth="1"/>
    <col min="11034" max="11034" width="6.54296875" style="7" customWidth="1"/>
    <col min="11035" max="11035" width="9.1796875" style="7" customWidth="1"/>
    <col min="11036" max="11036" width="1.54296875" style="7" customWidth="1"/>
    <col min="11037" max="11264" width="9.1796875" style="7"/>
    <col min="11265" max="11265" width="10.81640625" style="7" customWidth="1"/>
    <col min="11266" max="11267" width="7.54296875" style="7" customWidth="1"/>
    <col min="11268" max="11268" width="1.54296875" style="7" customWidth="1"/>
    <col min="11269" max="11270" width="7.54296875" style="7" customWidth="1"/>
    <col min="11271" max="11271" width="1.54296875" style="7" customWidth="1"/>
    <col min="11272" max="11272" width="6.54296875" style="7" customWidth="1"/>
    <col min="11273" max="11273" width="7.54296875" style="7" customWidth="1"/>
    <col min="11274" max="11274" width="1.54296875" style="7" customWidth="1"/>
    <col min="11275" max="11275" width="6.54296875" style="7" customWidth="1"/>
    <col min="11276" max="11276" width="7.54296875" style="7" customWidth="1"/>
    <col min="11277" max="11277" width="1.54296875" style="7" customWidth="1"/>
    <col min="11278" max="11278" width="6.54296875" style="7" customWidth="1"/>
    <col min="11279" max="11279" width="7.54296875" style="7" customWidth="1"/>
    <col min="11280" max="11280" width="1.54296875" style="7" customWidth="1"/>
    <col min="11281" max="11281" width="6.54296875" style="7" customWidth="1"/>
    <col min="11282" max="11282" width="7.54296875" style="7" customWidth="1"/>
    <col min="11283" max="11283" width="1.54296875" style="7" customWidth="1"/>
    <col min="11284" max="11284" width="6.54296875" style="7" customWidth="1"/>
    <col min="11285" max="11285" width="9.1796875" style="7" customWidth="1"/>
    <col min="11286" max="11286" width="1.81640625" style="7" customWidth="1"/>
    <col min="11287" max="11288" width="9.1796875" style="7" customWidth="1"/>
    <col min="11289" max="11289" width="1.81640625" style="7" customWidth="1"/>
    <col min="11290" max="11290" width="6.54296875" style="7" customWidth="1"/>
    <col min="11291" max="11291" width="9.1796875" style="7" customWidth="1"/>
    <col min="11292" max="11292" width="1.54296875" style="7" customWidth="1"/>
    <col min="11293" max="11520" width="9.1796875" style="7"/>
    <col min="11521" max="11521" width="10.81640625" style="7" customWidth="1"/>
    <col min="11522" max="11523" width="7.54296875" style="7" customWidth="1"/>
    <col min="11524" max="11524" width="1.54296875" style="7" customWidth="1"/>
    <col min="11525" max="11526" width="7.54296875" style="7" customWidth="1"/>
    <col min="11527" max="11527" width="1.54296875" style="7" customWidth="1"/>
    <col min="11528" max="11528" width="6.54296875" style="7" customWidth="1"/>
    <col min="11529" max="11529" width="7.54296875" style="7" customWidth="1"/>
    <col min="11530" max="11530" width="1.54296875" style="7" customWidth="1"/>
    <col min="11531" max="11531" width="6.54296875" style="7" customWidth="1"/>
    <col min="11532" max="11532" width="7.54296875" style="7" customWidth="1"/>
    <col min="11533" max="11533" width="1.54296875" style="7" customWidth="1"/>
    <col min="11534" max="11534" width="6.54296875" style="7" customWidth="1"/>
    <col min="11535" max="11535" width="7.54296875" style="7" customWidth="1"/>
    <col min="11536" max="11536" width="1.54296875" style="7" customWidth="1"/>
    <col min="11537" max="11537" width="6.54296875" style="7" customWidth="1"/>
    <col min="11538" max="11538" width="7.54296875" style="7" customWidth="1"/>
    <col min="11539" max="11539" width="1.54296875" style="7" customWidth="1"/>
    <col min="11540" max="11540" width="6.54296875" style="7" customWidth="1"/>
    <col min="11541" max="11541" width="9.1796875" style="7" customWidth="1"/>
    <col min="11542" max="11542" width="1.81640625" style="7" customWidth="1"/>
    <col min="11543" max="11544" width="9.1796875" style="7" customWidth="1"/>
    <col min="11545" max="11545" width="1.81640625" style="7" customWidth="1"/>
    <col min="11546" max="11546" width="6.54296875" style="7" customWidth="1"/>
    <col min="11547" max="11547" width="9.1796875" style="7" customWidth="1"/>
    <col min="11548" max="11548" width="1.54296875" style="7" customWidth="1"/>
    <col min="11549" max="11776" width="9.1796875" style="7"/>
    <col min="11777" max="11777" width="10.81640625" style="7" customWidth="1"/>
    <col min="11778" max="11779" width="7.54296875" style="7" customWidth="1"/>
    <col min="11780" max="11780" width="1.54296875" style="7" customWidth="1"/>
    <col min="11781" max="11782" width="7.54296875" style="7" customWidth="1"/>
    <col min="11783" max="11783" width="1.54296875" style="7" customWidth="1"/>
    <col min="11784" max="11784" width="6.54296875" style="7" customWidth="1"/>
    <col min="11785" max="11785" width="7.54296875" style="7" customWidth="1"/>
    <col min="11786" max="11786" width="1.54296875" style="7" customWidth="1"/>
    <col min="11787" max="11787" width="6.54296875" style="7" customWidth="1"/>
    <col min="11788" max="11788" width="7.54296875" style="7" customWidth="1"/>
    <col min="11789" max="11789" width="1.54296875" style="7" customWidth="1"/>
    <col min="11790" max="11790" width="6.54296875" style="7" customWidth="1"/>
    <col min="11791" max="11791" width="7.54296875" style="7" customWidth="1"/>
    <col min="11792" max="11792" width="1.54296875" style="7" customWidth="1"/>
    <col min="11793" max="11793" width="6.54296875" style="7" customWidth="1"/>
    <col min="11794" max="11794" width="7.54296875" style="7" customWidth="1"/>
    <col min="11795" max="11795" width="1.54296875" style="7" customWidth="1"/>
    <col min="11796" max="11796" width="6.54296875" style="7" customWidth="1"/>
    <col min="11797" max="11797" width="9.1796875" style="7" customWidth="1"/>
    <col min="11798" max="11798" width="1.81640625" style="7" customWidth="1"/>
    <col min="11799" max="11800" width="9.1796875" style="7" customWidth="1"/>
    <col min="11801" max="11801" width="1.81640625" style="7" customWidth="1"/>
    <col min="11802" max="11802" width="6.54296875" style="7" customWidth="1"/>
    <col min="11803" max="11803" width="9.1796875" style="7" customWidth="1"/>
    <col min="11804" max="11804" width="1.54296875" style="7" customWidth="1"/>
    <col min="11805" max="12032" width="9.1796875" style="7"/>
    <col min="12033" max="12033" width="10.81640625" style="7" customWidth="1"/>
    <col min="12034" max="12035" width="7.54296875" style="7" customWidth="1"/>
    <col min="12036" max="12036" width="1.54296875" style="7" customWidth="1"/>
    <col min="12037" max="12038" width="7.54296875" style="7" customWidth="1"/>
    <col min="12039" max="12039" width="1.54296875" style="7" customWidth="1"/>
    <col min="12040" max="12040" width="6.54296875" style="7" customWidth="1"/>
    <col min="12041" max="12041" width="7.54296875" style="7" customWidth="1"/>
    <col min="12042" max="12042" width="1.54296875" style="7" customWidth="1"/>
    <col min="12043" max="12043" width="6.54296875" style="7" customWidth="1"/>
    <col min="12044" max="12044" width="7.54296875" style="7" customWidth="1"/>
    <col min="12045" max="12045" width="1.54296875" style="7" customWidth="1"/>
    <col min="12046" max="12046" width="6.54296875" style="7" customWidth="1"/>
    <col min="12047" max="12047" width="7.54296875" style="7" customWidth="1"/>
    <col min="12048" max="12048" width="1.54296875" style="7" customWidth="1"/>
    <col min="12049" max="12049" width="6.54296875" style="7" customWidth="1"/>
    <col min="12050" max="12050" width="7.54296875" style="7" customWidth="1"/>
    <col min="12051" max="12051" width="1.54296875" style="7" customWidth="1"/>
    <col min="12052" max="12052" width="6.54296875" style="7" customWidth="1"/>
    <col min="12053" max="12053" width="9.1796875" style="7" customWidth="1"/>
    <col min="12054" max="12054" width="1.81640625" style="7" customWidth="1"/>
    <col min="12055" max="12056" width="9.1796875" style="7" customWidth="1"/>
    <col min="12057" max="12057" width="1.81640625" style="7" customWidth="1"/>
    <col min="12058" max="12058" width="6.54296875" style="7" customWidth="1"/>
    <col min="12059" max="12059" width="9.1796875" style="7" customWidth="1"/>
    <col min="12060" max="12060" width="1.54296875" style="7" customWidth="1"/>
    <col min="12061" max="12288" width="9.1796875" style="7"/>
    <col min="12289" max="12289" width="10.81640625" style="7" customWidth="1"/>
    <col min="12290" max="12291" width="7.54296875" style="7" customWidth="1"/>
    <col min="12292" max="12292" width="1.54296875" style="7" customWidth="1"/>
    <col min="12293" max="12294" width="7.54296875" style="7" customWidth="1"/>
    <col min="12295" max="12295" width="1.54296875" style="7" customWidth="1"/>
    <col min="12296" max="12296" width="6.54296875" style="7" customWidth="1"/>
    <col min="12297" max="12297" width="7.54296875" style="7" customWidth="1"/>
    <col min="12298" max="12298" width="1.54296875" style="7" customWidth="1"/>
    <col min="12299" max="12299" width="6.54296875" style="7" customWidth="1"/>
    <col min="12300" max="12300" width="7.54296875" style="7" customWidth="1"/>
    <col min="12301" max="12301" width="1.54296875" style="7" customWidth="1"/>
    <col min="12302" max="12302" width="6.54296875" style="7" customWidth="1"/>
    <col min="12303" max="12303" width="7.54296875" style="7" customWidth="1"/>
    <col min="12304" max="12304" width="1.54296875" style="7" customWidth="1"/>
    <col min="12305" max="12305" width="6.54296875" style="7" customWidth="1"/>
    <col min="12306" max="12306" width="7.54296875" style="7" customWidth="1"/>
    <col min="12307" max="12307" width="1.54296875" style="7" customWidth="1"/>
    <col min="12308" max="12308" width="6.54296875" style="7" customWidth="1"/>
    <col min="12309" max="12309" width="9.1796875" style="7" customWidth="1"/>
    <col min="12310" max="12310" width="1.81640625" style="7" customWidth="1"/>
    <col min="12311" max="12312" width="9.1796875" style="7" customWidth="1"/>
    <col min="12313" max="12313" width="1.81640625" style="7" customWidth="1"/>
    <col min="12314" max="12314" width="6.54296875" style="7" customWidth="1"/>
    <col min="12315" max="12315" width="9.1796875" style="7" customWidth="1"/>
    <col min="12316" max="12316" width="1.54296875" style="7" customWidth="1"/>
    <col min="12317" max="12544" width="9.1796875" style="7"/>
    <col min="12545" max="12545" width="10.81640625" style="7" customWidth="1"/>
    <col min="12546" max="12547" width="7.54296875" style="7" customWidth="1"/>
    <col min="12548" max="12548" width="1.54296875" style="7" customWidth="1"/>
    <col min="12549" max="12550" width="7.54296875" style="7" customWidth="1"/>
    <col min="12551" max="12551" width="1.54296875" style="7" customWidth="1"/>
    <col min="12552" max="12552" width="6.54296875" style="7" customWidth="1"/>
    <col min="12553" max="12553" width="7.54296875" style="7" customWidth="1"/>
    <col min="12554" max="12554" width="1.54296875" style="7" customWidth="1"/>
    <col min="12555" max="12555" width="6.54296875" style="7" customWidth="1"/>
    <col min="12556" max="12556" width="7.54296875" style="7" customWidth="1"/>
    <col min="12557" max="12557" width="1.54296875" style="7" customWidth="1"/>
    <col min="12558" max="12558" width="6.54296875" style="7" customWidth="1"/>
    <col min="12559" max="12559" width="7.54296875" style="7" customWidth="1"/>
    <col min="12560" max="12560" width="1.54296875" style="7" customWidth="1"/>
    <col min="12561" max="12561" width="6.54296875" style="7" customWidth="1"/>
    <col min="12562" max="12562" width="7.54296875" style="7" customWidth="1"/>
    <col min="12563" max="12563" width="1.54296875" style="7" customWidth="1"/>
    <col min="12564" max="12564" width="6.54296875" style="7" customWidth="1"/>
    <col min="12565" max="12565" width="9.1796875" style="7" customWidth="1"/>
    <col min="12566" max="12566" width="1.81640625" style="7" customWidth="1"/>
    <col min="12567" max="12568" width="9.1796875" style="7" customWidth="1"/>
    <col min="12569" max="12569" width="1.81640625" style="7" customWidth="1"/>
    <col min="12570" max="12570" width="6.54296875" style="7" customWidth="1"/>
    <col min="12571" max="12571" width="9.1796875" style="7" customWidth="1"/>
    <col min="12572" max="12572" width="1.54296875" style="7" customWidth="1"/>
    <col min="12573" max="12800" width="9.1796875" style="7"/>
    <col min="12801" max="12801" width="10.81640625" style="7" customWidth="1"/>
    <col min="12802" max="12803" width="7.54296875" style="7" customWidth="1"/>
    <col min="12804" max="12804" width="1.54296875" style="7" customWidth="1"/>
    <col min="12805" max="12806" width="7.54296875" style="7" customWidth="1"/>
    <col min="12807" max="12807" width="1.54296875" style="7" customWidth="1"/>
    <col min="12808" max="12808" width="6.54296875" style="7" customWidth="1"/>
    <col min="12809" max="12809" width="7.54296875" style="7" customWidth="1"/>
    <col min="12810" max="12810" width="1.54296875" style="7" customWidth="1"/>
    <col min="12811" max="12811" width="6.54296875" style="7" customWidth="1"/>
    <col min="12812" max="12812" width="7.54296875" style="7" customWidth="1"/>
    <col min="12813" max="12813" width="1.54296875" style="7" customWidth="1"/>
    <col min="12814" max="12814" width="6.54296875" style="7" customWidth="1"/>
    <col min="12815" max="12815" width="7.54296875" style="7" customWidth="1"/>
    <col min="12816" max="12816" width="1.54296875" style="7" customWidth="1"/>
    <col min="12817" max="12817" width="6.54296875" style="7" customWidth="1"/>
    <col min="12818" max="12818" width="7.54296875" style="7" customWidth="1"/>
    <col min="12819" max="12819" width="1.54296875" style="7" customWidth="1"/>
    <col min="12820" max="12820" width="6.54296875" style="7" customWidth="1"/>
    <col min="12821" max="12821" width="9.1796875" style="7" customWidth="1"/>
    <col min="12822" max="12822" width="1.81640625" style="7" customWidth="1"/>
    <col min="12823" max="12824" width="9.1796875" style="7" customWidth="1"/>
    <col min="12825" max="12825" width="1.81640625" style="7" customWidth="1"/>
    <col min="12826" max="12826" width="6.54296875" style="7" customWidth="1"/>
    <col min="12827" max="12827" width="9.1796875" style="7" customWidth="1"/>
    <col min="12828" max="12828" width="1.54296875" style="7" customWidth="1"/>
    <col min="12829" max="13056" width="9.1796875" style="7"/>
    <col min="13057" max="13057" width="10.81640625" style="7" customWidth="1"/>
    <col min="13058" max="13059" width="7.54296875" style="7" customWidth="1"/>
    <col min="13060" max="13060" width="1.54296875" style="7" customWidth="1"/>
    <col min="13061" max="13062" width="7.54296875" style="7" customWidth="1"/>
    <col min="13063" max="13063" width="1.54296875" style="7" customWidth="1"/>
    <col min="13064" max="13064" width="6.54296875" style="7" customWidth="1"/>
    <col min="13065" max="13065" width="7.54296875" style="7" customWidth="1"/>
    <col min="13066" max="13066" width="1.54296875" style="7" customWidth="1"/>
    <col min="13067" max="13067" width="6.54296875" style="7" customWidth="1"/>
    <col min="13068" max="13068" width="7.54296875" style="7" customWidth="1"/>
    <col min="13069" max="13069" width="1.54296875" style="7" customWidth="1"/>
    <col min="13070" max="13070" width="6.54296875" style="7" customWidth="1"/>
    <col min="13071" max="13071" width="7.54296875" style="7" customWidth="1"/>
    <col min="13072" max="13072" width="1.54296875" style="7" customWidth="1"/>
    <col min="13073" max="13073" width="6.54296875" style="7" customWidth="1"/>
    <col min="13074" max="13074" width="7.54296875" style="7" customWidth="1"/>
    <col min="13075" max="13075" width="1.54296875" style="7" customWidth="1"/>
    <col min="13076" max="13076" width="6.54296875" style="7" customWidth="1"/>
    <col min="13077" max="13077" width="9.1796875" style="7" customWidth="1"/>
    <col min="13078" max="13078" width="1.81640625" style="7" customWidth="1"/>
    <col min="13079" max="13080" width="9.1796875" style="7" customWidth="1"/>
    <col min="13081" max="13081" width="1.81640625" style="7" customWidth="1"/>
    <col min="13082" max="13082" width="6.54296875" style="7" customWidth="1"/>
    <col min="13083" max="13083" width="9.1796875" style="7" customWidth="1"/>
    <col min="13084" max="13084" width="1.54296875" style="7" customWidth="1"/>
    <col min="13085" max="13312" width="9.1796875" style="7"/>
    <col min="13313" max="13313" width="10.81640625" style="7" customWidth="1"/>
    <col min="13314" max="13315" width="7.54296875" style="7" customWidth="1"/>
    <col min="13316" max="13316" width="1.54296875" style="7" customWidth="1"/>
    <col min="13317" max="13318" width="7.54296875" style="7" customWidth="1"/>
    <col min="13319" max="13319" width="1.54296875" style="7" customWidth="1"/>
    <col min="13320" max="13320" width="6.54296875" style="7" customWidth="1"/>
    <col min="13321" max="13321" width="7.54296875" style="7" customWidth="1"/>
    <col min="13322" max="13322" width="1.54296875" style="7" customWidth="1"/>
    <col min="13323" max="13323" width="6.54296875" style="7" customWidth="1"/>
    <col min="13324" max="13324" width="7.54296875" style="7" customWidth="1"/>
    <col min="13325" max="13325" width="1.54296875" style="7" customWidth="1"/>
    <col min="13326" max="13326" width="6.54296875" style="7" customWidth="1"/>
    <col min="13327" max="13327" width="7.54296875" style="7" customWidth="1"/>
    <col min="13328" max="13328" width="1.54296875" style="7" customWidth="1"/>
    <col min="13329" max="13329" width="6.54296875" style="7" customWidth="1"/>
    <col min="13330" max="13330" width="7.54296875" style="7" customWidth="1"/>
    <col min="13331" max="13331" width="1.54296875" style="7" customWidth="1"/>
    <col min="13332" max="13332" width="6.54296875" style="7" customWidth="1"/>
    <col min="13333" max="13333" width="9.1796875" style="7" customWidth="1"/>
    <col min="13334" max="13334" width="1.81640625" style="7" customWidth="1"/>
    <col min="13335" max="13336" width="9.1796875" style="7" customWidth="1"/>
    <col min="13337" max="13337" width="1.81640625" style="7" customWidth="1"/>
    <col min="13338" max="13338" width="6.54296875" style="7" customWidth="1"/>
    <col min="13339" max="13339" width="9.1796875" style="7" customWidth="1"/>
    <col min="13340" max="13340" width="1.54296875" style="7" customWidth="1"/>
    <col min="13341" max="13568" width="9.1796875" style="7"/>
    <col min="13569" max="13569" width="10.81640625" style="7" customWidth="1"/>
    <col min="13570" max="13571" width="7.54296875" style="7" customWidth="1"/>
    <col min="13572" max="13572" width="1.54296875" style="7" customWidth="1"/>
    <col min="13573" max="13574" width="7.54296875" style="7" customWidth="1"/>
    <col min="13575" max="13575" width="1.54296875" style="7" customWidth="1"/>
    <col min="13576" max="13576" width="6.54296875" style="7" customWidth="1"/>
    <col min="13577" max="13577" width="7.54296875" style="7" customWidth="1"/>
    <col min="13578" max="13578" width="1.54296875" style="7" customWidth="1"/>
    <col min="13579" max="13579" width="6.54296875" style="7" customWidth="1"/>
    <col min="13580" max="13580" width="7.54296875" style="7" customWidth="1"/>
    <col min="13581" max="13581" width="1.54296875" style="7" customWidth="1"/>
    <col min="13582" max="13582" width="6.54296875" style="7" customWidth="1"/>
    <col min="13583" max="13583" width="7.54296875" style="7" customWidth="1"/>
    <col min="13584" max="13584" width="1.54296875" style="7" customWidth="1"/>
    <col min="13585" max="13585" width="6.54296875" style="7" customWidth="1"/>
    <col min="13586" max="13586" width="7.54296875" style="7" customWidth="1"/>
    <col min="13587" max="13587" width="1.54296875" style="7" customWidth="1"/>
    <col min="13588" max="13588" width="6.54296875" style="7" customWidth="1"/>
    <col min="13589" max="13589" width="9.1796875" style="7" customWidth="1"/>
    <col min="13590" max="13590" width="1.81640625" style="7" customWidth="1"/>
    <col min="13591" max="13592" width="9.1796875" style="7" customWidth="1"/>
    <col min="13593" max="13593" width="1.81640625" style="7" customWidth="1"/>
    <col min="13594" max="13594" width="6.54296875" style="7" customWidth="1"/>
    <col min="13595" max="13595" width="9.1796875" style="7" customWidth="1"/>
    <col min="13596" max="13596" width="1.54296875" style="7" customWidth="1"/>
    <col min="13597" max="13824" width="9.1796875" style="7"/>
    <col min="13825" max="13825" width="10.81640625" style="7" customWidth="1"/>
    <col min="13826" max="13827" width="7.54296875" style="7" customWidth="1"/>
    <col min="13828" max="13828" width="1.54296875" style="7" customWidth="1"/>
    <col min="13829" max="13830" width="7.54296875" style="7" customWidth="1"/>
    <col min="13831" max="13831" width="1.54296875" style="7" customWidth="1"/>
    <col min="13832" max="13832" width="6.54296875" style="7" customWidth="1"/>
    <col min="13833" max="13833" width="7.54296875" style="7" customWidth="1"/>
    <col min="13834" max="13834" width="1.54296875" style="7" customWidth="1"/>
    <col min="13835" max="13835" width="6.54296875" style="7" customWidth="1"/>
    <col min="13836" max="13836" width="7.54296875" style="7" customWidth="1"/>
    <col min="13837" max="13837" width="1.54296875" style="7" customWidth="1"/>
    <col min="13838" max="13838" width="6.54296875" style="7" customWidth="1"/>
    <col min="13839" max="13839" width="7.54296875" style="7" customWidth="1"/>
    <col min="13840" max="13840" width="1.54296875" style="7" customWidth="1"/>
    <col min="13841" max="13841" width="6.54296875" style="7" customWidth="1"/>
    <col min="13842" max="13842" width="7.54296875" style="7" customWidth="1"/>
    <col min="13843" max="13843" width="1.54296875" style="7" customWidth="1"/>
    <col min="13844" max="13844" width="6.54296875" style="7" customWidth="1"/>
    <col min="13845" max="13845" width="9.1796875" style="7" customWidth="1"/>
    <col min="13846" max="13846" width="1.81640625" style="7" customWidth="1"/>
    <col min="13847" max="13848" width="9.1796875" style="7" customWidth="1"/>
    <col min="13849" max="13849" width="1.81640625" style="7" customWidth="1"/>
    <col min="13850" max="13850" width="6.54296875" style="7" customWidth="1"/>
    <col min="13851" max="13851" width="9.1796875" style="7" customWidth="1"/>
    <col min="13852" max="13852" width="1.54296875" style="7" customWidth="1"/>
    <col min="13853" max="14080" width="9.1796875" style="7"/>
    <col min="14081" max="14081" width="10.81640625" style="7" customWidth="1"/>
    <col min="14082" max="14083" width="7.54296875" style="7" customWidth="1"/>
    <col min="14084" max="14084" width="1.54296875" style="7" customWidth="1"/>
    <col min="14085" max="14086" width="7.54296875" style="7" customWidth="1"/>
    <col min="14087" max="14087" width="1.54296875" style="7" customWidth="1"/>
    <col min="14088" max="14088" width="6.54296875" style="7" customWidth="1"/>
    <col min="14089" max="14089" width="7.54296875" style="7" customWidth="1"/>
    <col min="14090" max="14090" width="1.54296875" style="7" customWidth="1"/>
    <col min="14091" max="14091" width="6.54296875" style="7" customWidth="1"/>
    <col min="14092" max="14092" width="7.54296875" style="7" customWidth="1"/>
    <col min="14093" max="14093" width="1.54296875" style="7" customWidth="1"/>
    <col min="14094" max="14094" width="6.54296875" style="7" customWidth="1"/>
    <col min="14095" max="14095" width="7.54296875" style="7" customWidth="1"/>
    <col min="14096" max="14096" width="1.54296875" style="7" customWidth="1"/>
    <col min="14097" max="14097" width="6.54296875" style="7" customWidth="1"/>
    <col min="14098" max="14098" width="7.54296875" style="7" customWidth="1"/>
    <col min="14099" max="14099" width="1.54296875" style="7" customWidth="1"/>
    <col min="14100" max="14100" width="6.54296875" style="7" customWidth="1"/>
    <col min="14101" max="14101" width="9.1796875" style="7" customWidth="1"/>
    <col min="14102" max="14102" width="1.81640625" style="7" customWidth="1"/>
    <col min="14103" max="14104" width="9.1796875" style="7" customWidth="1"/>
    <col min="14105" max="14105" width="1.81640625" style="7" customWidth="1"/>
    <col min="14106" max="14106" width="6.54296875" style="7" customWidth="1"/>
    <col min="14107" max="14107" width="9.1796875" style="7" customWidth="1"/>
    <col min="14108" max="14108" width="1.54296875" style="7" customWidth="1"/>
    <col min="14109" max="14336" width="9.1796875" style="7"/>
    <col min="14337" max="14337" width="10.81640625" style="7" customWidth="1"/>
    <col min="14338" max="14339" width="7.54296875" style="7" customWidth="1"/>
    <col min="14340" max="14340" width="1.54296875" style="7" customWidth="1"/>
    <col min="14341" max="14342" width="7.54296875" style="7" customWidth="1"/>
    <col min="14343" max="14343" width="1.54296875" style="7" customWidth="1"/>
    <col min="14344" max="14344" width="6.54296875" style="7" customWidth="1"/>
    <col min="14345" max="14345" width="7.54296875" style="7" customWidth="1"/>
    <col min="14346" max="14346" width="1.54296875" style="7" customWidth="1"/>
    <col min="14347" max="14347" width="6.54296875" style="7" customWidth="1"/>
    <col min="14348" max="14348" width="7.54296875" style="7" customWidth="1"/>
    <col min="14349" max="14349" width="1.54296875" style="7" customWidth="1"/>
    <col min="14350" max="14350" width="6.54296875" style="7" customWidth="1"/>
    <col min="14351" max="14351" width="7.54296875" style="7" customWidth="1"/>
    <col min="14352" max="14352" width="1.54296875" style="7" customWidth="1"/>
    <col min="14353" max="14353" width="6.54296875" style="7" customWidth="1"/>
    <col min="14354" max="14354" width="7.54296875" style="7" customWidth="1"/>
    <col min="14355" max="14355" width="1.54296875" style="7" customWidth="1"/>
    <col min="14356" max="14356" width="6.54296875" style="7" customWidth="1"/>
    <col min="14357" max="14357" width="9.1796875" style="7" customWidth="1"/>
    <col min="14358" max="14358" width="1.81640625" style="7" customWidth="1"/>
    <col min="14359" max="14360" width="9.1796875" style="7" customWidth="1"/>
    <col min="14361" max="14361" width="1.81640625" style="7" customWidth="1"/>
    <col min="14362" max="14362" width="6.54296875" style="7" customWidth="1"/>
    <col min="14363" max="14363" width="9.1796875" style="7" customWidth="1"/>
    <col min="14364" max="14364" width="1.54296875" style="7" customWidth="1"/>
    <col min="14365" max="14592" width="9.1796875" style="7"/>
    <col min="14593" max="14593" width="10.81640625" style="7" customWidth="1"/>
    <col min="14594" max="14595" width="7.54296875" style="7" customWidth="1"/>
    <col min="14596" max="14596" width="1.54296875" style="7" customWidth="1"/>
    <col min="14597" max="14598" width="7.54296875" style="7" customWidth="1"/>
    <col min="14599" max="14599" width="1.54296875" style="7" customWidth="1"/>
    <col min="14600" max="14600" width="6.54296875" style="7" customWidth="1"/>
    <col min="14601" max="14601" width="7.54296875" style="7" customWidth="1"/>
    <col min="14602" max="14602" width="1.54296875" style="7" customWidth="1"/>
    <col min="14603" max="14603" width="6.54296875" style="7" customWidth="1"/>
    <col min="14604" max="14604" width="7.54296875" style="7" customWidth="1"/>
    <col min="14605" max="14605" width="1.54296875" style="7" customWidth="1"/>
    <col min="14606" max="14606" width="6.54296875" style="7" customWidth="1"/>
    <col min="14607" max="14607" width="7.54296875" style="7" customWidth="1"/>
    <col min="14608" max="14608" width="1.54296875" style="7" customWidth="1"/>
    <col min="14609" max="14609" width="6.54296875" style="7" customWidth="1"/>
    <col min="14610" max="14610" width="7.54296875" style="7" customWidth="1"/>
    <col min="14611" max="14611" width="1.54296875" style="7" customWidth="1"/>
    <col min="14612" max="14612" width="6.54296875" style="7" customWidth="1"/>
    <col min="14613" max="14613" width="9.1796875" style="7" customWidth="1"/>
    <col min="14614" max="14614" width="1.81640625" style="7" customWidth="1"/>
    <col min="14615" max="14616" width="9.1796875" style="7" customWidth="1"/>
    <col min="14617" max="14617" width="1.81640625" style="7" customWidth="1"/>
    <col min="14618" max="14618" width="6.54296875" style="7" customWidth="1"/>
    <col min="14619" max="14619" width="9.1796875" style="7" customWidth="1"/>
    <col min="14620" max="14620" width="1.54296875" style="7" customWidth="1"/>
    <col min="14621" max="14848" width="9.1796875" style="7"/>
    <col min="14849" max="14849" width="10.81640625" style="7" customWidth="1"/>
    <col min="14850" max="14851" width="7.54296875" style="7" customWidth="1"/>
    <col min="14852" max="14852" width="1.54296875" style="7" customWidth="1"/>
    <col min="14853" max="14854" width="7.54296875" style="7" customWidth="1"/>
    <col min="14855" max="14855" width="1.54296875" style="7" customWidth="1"/>
    <col min="14856" max="14856" width="6.54296875" style="7" customWidth="1"/>
    <col min="14857" max="14857" width="7.54296875" style="7" customWidth="1"/>
    <col min="14858" max="14858" width="1.54296875" style="7" customWidth="1"/>
    <col min="14859" max="14859" width="6.54296875" style="7" customWidth="1"/>
    <col min="14860" max="14860" width="7.54296875" style="7" customWidth="1"/>
    <col min="14861" max="14861" width="1.54296875" style="7" customWidth="1"/>
    <col min="14862" max="14862" width="6.54296875" style="7" customWidth="1"/>
    <col min="14863" max="14863" width="7.54296875" style="7" customWidth="1"/>
    <col min="14864" max="14864" width="1.54296875" style="7" customWidth="1"/>
    <col min="14865" max="14865" width="6.54296875" style="7" customWidth="1"/>
    <col min="14866" max="14866" width="7.54296875" style="7" customWidth="1"/>
    <col min="14867" max="14867" width="1.54296875" style="7" customWidth="1"/>
    <col min="14868" max="14868" width="6.54296875" style="7" customWidth="1"/>
    <col min="14869" max="14869" width="9.1796875" style="7" customWidth="1"/>
    <col min="14870" max="14870" width="1.81640625" style="7" customWidth="1"/>
    <col min="14871" max="14872" width="9.1796875" style="7" customWidth="1"/>
    <col min="14873" max="14873" width="1.81640625" style="7" customWidth="1"/>
    <col min="14874" max="14874" width="6.54296875" style="7" customWidth="1"/>
    <col min="14875" max="14875" width="9.1796875" style="7" customWidth="1"/>
    <col min="14876" max="14876" width="1.54296875" style="7" customWidth="1"/>
    <col min="14877" max="15104" width="9.1796875" style="7"/>
    <col min="15105" max="15105" width="10.81640625" style="7" customWidth="1"/>
    <col min="15106" max="15107" width="7.54296875" style="7" customWidth="1"/>
    <col min="15108" max="15108" width="1.54296875" style="7" customWidth="1"/>
    <col min="15109" max="15110" width="7.54296875" style="7" customWidth="1"/>
    <col min="15111" max="15111" width="1.54296875" style="7" customWidth="1"/>
    <col min="15112" max="15112" width="6.54296875" style="7" customWidth="1"/>
    <col min="15113" max="15113" width="7.54296875" style="7" customWidth="1"/>
    <col min="15114" max="15114" width="1.54296875" style="7" customWidth="1"/>
    <col min="15115" max="15115" width="6.54296875" style="7" customWidth="1"/>
    <col min="15116" max="15116" width="7.54296875" style="7" customWidth="1"/>
    <col min="15117" max="15117" width="1.54296875" style="7" customWidth="1"/>
    <col min="15118" max="15118" width="6.54296875" style="7" customWidth="1"/>
    <col min="15119" max="15119" width="7.54296875" style="7" customWidth="1"/>
    <col min="15120" max="15120" width="1.54296875" style="7" customWidth="1"/>
    <col min="15121" max="15121" width="6.54296875" style="7" customWidth="1"/>
    <col min="15122" max="15122" width="7.54296875" style="7" customWidth="1"/>
    <col min="15123" max="15123" width="1.54296875" style="7" customWidth="1"/>
    <col min="15124" max="15124" width="6.54296875" style="7" customWidth="1"/>
    <col min="15125" max="15125" width="9.1796875" style="7" customWidth="1"/>
    <col min="15126" max="15126" width="1.81640625" style="7" customWidth="1"/>
    <col min="15127" max="15128" width="9.1796875" style="7" customWidth="1"/>
    <col min="15129" max="15129" width="1.81640625" style="7" customWidth="1"/>
    <col min="15130" max="15130" width="6.54296875" style="7" customWidth="1"/>
    <col min="15131" max="15131" width="9.1796875" style="7" customWidth="1"/>
    <col min="15132" max="15132" width="1.54296875" style="7" customWidth="1"/>
    <col min="15133" max="15360" width="9.1796875" style="7"/>
    <col min="15361" max="15361" width="10.81640625" style="7" customWidth="1"/>
    <col min="15362" max="15363" width="7.54296875" style="7" customWidth="1"/>
    <col min="15364" max="15364" width="1.54296875" style="7" customWidth="1"/>
    <col min="15365" max="15366" width="7.54296875" style="7" customWidth="1"/>
    <col min="15367" max="15367" width="1.54296875" style="7" customWidth="1"/>
    <col min="15368" max="15368" width="6.54296875" style="7" customWidth="1"/>
    <col min="15369" max="15369" width="7.54296875" style="7" customWidth="1"/>
    <col min="15370" max="15370" width="1.54296875" style="7" customWidth="1"/>
    <col min="15371" max="15371" width="6.54296875" style="7" customWidth="1"/>
    <col min="15372" max="15372" width="7.54296875" style="7" customWidth="1"/>
    <col min="15373" max="15373" width="1.54296875" style="7" customWidth="1"/>
    <col min="15374" max="15374" width="6.54296875" style="7" customWidth="1"/>
    <col min="15375" max="15375" width="7.54296875" style="7" customWidth="1"/>
    <col min="15376" max="15376" width="1.54296875" style="7" customWidth="1"/>
    <col min="15377" max="15377" width="6.54296875" style="7" customWidth="1"/>
    <col min="15378" max="15378" width="7.54296875" style="7" customWidth="1"/>
    <col min="15379" max="15379" width="1.54296875" style="7" customWidth="1"/>
    <col min="15380" max="15380" width="6.54296875" style="7" customWidth="1"/>
    <col min="15381" max="15381" width="9.1796875" style="7" customWidth="1"/>
    <col min="15382" max="15382" width="1.81640625" style="7" customWidth="1"/>
    <col min="15383" max="15384" width="9.1796875" style="7" customWidth="1"/>
    <col min="15385" max="15385" width="1.81640625" style="7" customWidth="1"/>
    <col min="15386" max="15386" width="6.54296875" style="7" customWidth="1"/>
    <col min="15387" max="15387" width="9.1796875" style="7" customWidth="1"/>
    <col min="15388" max="15388" width="1.54296875" style="7" customWidth="1"/>
    <col min="15389" max="15616" width="9.1796875" style="7"/>
    <col min="15617" max="15617" width="10.81640625" style="7" customWidth="1"/>
    <col min="15618" max="15619" width="7.54296875" style="7" customWidth="1"/>
    <col min="15620" max="15620" width="1.54296875" style="7" customWidth="1"/>
    <col min="15621" max="15622" width="7.54296875" style="7" customWidth="1"/>
    <col min="15623" max="15623" width="1.54296875" style="7" customWidth="1"/>
    <col min="15624" max="15624" width="6.54296875" style="7" customWidth="1"/>
    <col min="15625" max="15625" width="7.54296875" style="7" customWidth="1"/>
    <col min="15626" max="15626" width="1.54296875" style="7" customWidth="1"/>
    <col min="15627" max="15627" width="6.54296875" style="7" customWidth="1"/>
    <col min="15628" max="15628" width="7.54296875" style="7" customWidth="1"/>
    <col min="15629" max="15629" width="1.54296875" style="7" customWidth="1"/>
    <col min="15630" max="15630" width="6.54296875" style="7" customWidth="1"/>
    <col min="15631" max="15631" width="7.54296875" style="7" customWidth="1"/>
    <col min="15632" max="15632" width="1.54296875" style="7" customWidth="1"/>
    <col min="15633" max="15633" width="6.54296875" style="7" customWidth="1"/>
    <col min="15634" max="15634" width="7.54296875" style="7" customWidth="1"/>
    <col min="15635" max="15635" width="1.54296875" style="7" customWidth="1"/>
    <col min="15636" max="15636" width="6.54296875" style="7" customWidth="1"/>
    <col min="15637" max="15637" width="9.1796875" style="7" customWidth="1"/>
    <col min="15638" max="15638" width="1.81640625" style="7" customWidth="1"/>
    <col min="15639" max="15640" width="9.1796875" style="7" customWidth="1"/>
    <col min="15641" max="15641" width="1.81640625" style="7" customWidth="1"/>
    <col min="15642" max="15642" width="6.54296875" style="7" customWidth="1"/>
    <col min="15643" max="15643" width="9.1796875" style="7" customWidth="1"/>
    <col min="15644" max="15644" width="1.54296875" style="7" customWidth="1"/>
    <col min="15645" max="15872" width="9.1796875" style="7"/>
    <col min="15873" max="15873" width="10.81640625" style="7" customWidth="1"/>
    <col min="15874" max="15875" width="7.54296875" style="7" customWidth="1"/>
    <col min="15876" max="15876" width="1.54296875" style="7" customWidth="1"/>
    <col min="15877" max="15878" width="7.54296875" style="7" customWidth="1"/>
    <col min="15879" max="15879" width="1.54296875" style="7" customWidth="1"/>
    <col min="15880" max="15880" width="6.54296875" style="7" customWidth="1"/>
    <col min="15881" max="15881" width="7.54296875" style="7" customWidth="1"/>
    <col min="15882" max="15882" width="1.54296875" style="7" customWidth="1"/>
    <col min="15883" max="15883" width="6.54296875" style="7" customWidth="1"/>
    <col min="15884" max="15884" width="7.54296875" style="7" customWidth="1"/>
    <col min="15885" max="15885" width="1.54296875" style="7" customWidth="1"/>
    <col min="15886" max="15886" width="6.54296875" style="7" customWidth="1"/>
    <col min="15887" max="15887" width="7.54296875" style="7" customWidth="1"/>
    <col min="15888" max="15888" width="1.54296875" style="7" customWidth="1"/>
    <col min="15889" max="15889" width="6.54296875" style="7" customWidth="1"/>
    <col min="15890" max="15890" width="7.54296875" style="7" customWidth="1"/>
    <col min="15891" max="15891" width="1.54296875" style="7" customWidth="1"/>
    <col min="15892" max="15892" width="6.54296875" style="7" customWidth="1"/>
    <col min="15893" max="15893" width="9.1796875" style="7" customWidth="1"/>
    <col min="15894" max="15894" width="1.81640625" style="7" customWidth="1"/>
    <col min="15895" max="15896" width="9.1796875" style="7" customWidth="1"/>
    <col min="15897" max="15897" width="1.81640625" style="7" customWidth="1"/>
    <col min="15898" max="15898" width="6.54296875" style="7" customWidth="1"/>
    <col min="15899" max="15899" width="9.1796875" style="7" customWidth="1"/>
    <col min="15900" max="15900" width="1.54296875" style="7" customWidth="1"/>
    <col min="15901" max="16128" width="9.1796875" style="7"/>
    <col min="16129" max="16129" width="10.81640625" style="7" customWidth="1"/>
    <col min="16130" max="16131" width="7.54296875" style="7" customWidth="1"/>
    <col min="16132" max="16132" width="1.54296875" style="7" customWidth="1"/>
    <col min="16133" max="16134" width="7.54296875" style="7" customWidth="1"/>
    <col min="16135" max="16135" width="1.54296875" style="7" customWidth="1"/>
    <col min="16136" max="16136" width="6.54296875" style="7" customWidth="1"/>
    <col min="16137" max="16137" width="7.54296875" style="7" customWidth="1"/>
    <col min="16138" max="16138" width="1.54296875" style="7" customWidth="1"/>
    <col min="16139" max="16139" width="6.54296875" style="7" customWidth="1"/>
    <col min="16140" max="16140" width="7.54296875" style="7" customWidth="1"/>
    <col min="16141" max="16141" width="1.54296875" style="7" customWidth="1"/>
    <col min="16142" max="16142" width="6.54296875" style="7" customWidth="1"/>
    <col min="16143" max="16143" width="7.54296875" style="7" customWidth="1"/>
    <col min="16144" max="16144" width="1.54296875" style="7" customWidth="1"/>
    <col min="16145" max="16145" width="6.54296875" style="7" customWidth="1"/>
    <col min="16146" max="16146" width="7.54296875" style="7" customWidth="1"/>
    <col min="16147" max="16147" width="1.54296875" style="7" customWidth="1"/>
    <col min="16148" max="16148" width="6.54296875" style="7" customWidth="1"/>
    <col min="16149" max="16149" width="9.1796875" style="7" customWidth="1"/>
    <col min="16150" max="16150" width="1.81640625" style="7" customWidth="1"/>
    <col min="16151" max="16152" width="9.1796875" style="7" customWidth="1"/>
    <col min="16153" max="16153" width="1.81640625" style="7" customWidth="1"/>
    <col min="16154" max="16154" width="6.54296875" style="7" customWidth="1"/>
    <col min="16155" max="16155" width="9.1796875" style="7" customWidth="1"/>
    <col min="16156" max="16156" width="1.54296875" style="7" customWidth="1"/>
    <col min="16157" max="16384" width="9.1796875" style="7"/>
  </cols>
  <sheetData>
    <row r="1" spans="1:28">
      <c r="A1" s="7" t="s">
        <v>251</v>
      </c>
    </row>
    <row r="2" spans="1:28">
      <c r="A2" s="7" t="s">
        <v>263</v>
      </c>
    </row>
    <row r="3" spans="1:28" ht="10.5" customHeight="1"/>
    <row r="4" spans="1:28" ht="13" customHeight="1">
      <c r="A4" s="9" t="s">
        <v>391</v>
      </c>
    </row>
    <row r="5" spans="1:28" ht="13" customHeight="1" thickBot="1">
      <c r="L5" s="23"/>
      <c r="O5" s="23"/>
      <c r="P5" s="23"/>
      <c r="R5" s="23"/>
      <c r="S5" s="23"/>
    </row>
    <row r="6" spans="1:28" ht="13" customHeight="1">
      <c r="A6" s="10"/>
      <c r="B6" s="36"/>
      <c r="C6" s="37"/>
      <c r="D6" s="10"/>
      <c r="E6" s="36"/>
      <c r="F6" s="37"/>
      <c r="G6" s="10"/>
      <c r="H6" s="36"/>
      <c r="I6" s="37"/>
      <c r="J6" s="37"/>
      <c r="K6" s="36"/>
      <c r="L6" s="37"/>
      <c r="M6" s="10"/>
      <c r="N6" s="36"/>
      <c r="O6" s="37"/>
      <c r="P6" s="37"/>
      <c r="Q6" s="36"/>
      <c r="R6" s="37"/>
      <c r="S6" s="37"/>
      <c r="T6" s="37"/>
      <c r="U6" s="37"/>
      <c r="V6" s="37"/>
      <c r="W6" s="37"/>
      <c r="X6" s="37"/>
      <c r="Y6" s="37"/>
      <c r="Z6" s="37"/>
      <c r="AA6" s="37"/>
      <c r="AB6" s="37"/>
    </row>
    <row r="7" spans="1:28" ht="13" customHeight="1">
      <c r="A7" s="7" t="s">
        <v>373</v>
      </c>
      <c r="B7" s="40" t="s">
        <v>374</v>
      </c>
      <c r="C7" s="40"/>
      <c r="E7" s="40" t="s">
        <v>375</v>
      </c>
      <c r="F7" s="40"/>
      <c r="H7" s="40" t="s">
        <v>376</v>
      </c>
      <c r="I7" s="40"/>
      <c r="K7" s="40" t="s">
        <v>377</v>
      </c>
      <c r="L7" s="40"/>
      <c r="N7" s="40" t="s">
        <v>378</v>
      </c>
      <c r="O7" s="40"/>
      <c r="Q7" s="58" t="s">
        <v>379</v>
      </c>
      <c r="R7" s="40"/>
      <c r="T7" s="40" t="s">
        <v>380</v>
      </c>
      <c r="U7" s="40"/>
      <c r="V7" s="44"/>
      <c r="W7" s="58" t="s">
        <v>381</v>
      </c>
      <c r="X7" s="40"/>
      <c r="Z7" s="40" t="s">
        <v>382</v>
      </c>
      <c r="AA7" s="40"/>
    </row>
    <row r="8" spans="1:28" ht="13" customHeight="1">
      <c r="A8" s="7" t="s">
        <v>383</v>
      </c>
      <c r="B8" s="41" t="s">
        <v>98</v>
      </c>
      <c r="C8" s="42" t="s">
        <v>99</v>
      </c>
      <c r="E8" s="41" t="s">
        <v>98</v>
      </c>
      <c r="F8" s="42" t="s">
        <v>99</v>
      </c>
      <c r="H8" s="41" t="s">
        <v>98</v>
      </c>
      <c r="I8" s="42" t="s">
        <v>99</v>
      </c>
      <c r="J8" s="42"/>
      <c r="K8" s="41" t="s">
        <v>98</v>
      </c>
      <c r="L8" s="42" t="s">
        <v>99</v>
      </c>
      <c r="N8" s="41" t="s">
        <v>98</v>
      </c>
      <c r="O8" s="42" t="s">
        <v>99</v>
      </c>
      <c r="Q8" s="41" t="s">
        <v>98</v>
      </c>
      <c r="R8" s="42" t="s">
        <v>99</v>
      </c>
      <c r="T8" s="41" t="s">
        <v>98</v>
      </c>
      <c r="U8" s="42" t="s">
        <v>99</v>
      </c>
      <c r="V8" s="93"/>
      <c r="W8" s="41" t="s">
        <v>98</v>
      </c>
      <c r="X8" s="42" t="s">
        <v>99</v>
      </c>
      <c r="Z8" s="41" t="s">
        <v>98</v>
      </c>
      <c r="AA8" s="42" t="s">
        <v>99</v>
      </c>
    </row>
    <row r="9" spans="1:28" ht="13" customHeight="1" thickBot="1">
      <c r="A9" s="21"/>
      <c r="B9" s="45"/>
      <c r="C9" s="46"/>
      <c r="D9" s="21"/>
      <c r="E9" s="45"/>
      <c r="F9" s="46"/>
      <c r="G9" s="21"/>
      <c r="H9" s="45"/>
      <c r="I9" s="46"/>
      <c r="J9" s="46"/>
      <c r="K9" s="45"/>
      <c r="L9" s="46"/>
      <c r="M9" s="21"/>
      <c r="N9" s="45"/>
      <c r="O9" s="46"/>
      <c r="P9" s="46"/>
      <c r="Q9" s="45"/>
      <c r="R9" s="46"/>
      <c r="S9" s="46"/>
      <c r="T9" s="46"/>
      <c r="U9" s="46"/>
      <c r="V9" s="46"/>
      <c r="W9" s="46"/>
      <c r="X9" s="46"/>
      <c r="Y9" s="46"/>
      <c r="Z9" s="46"/>
      <c r="AA9" s="46"/>
      <c r="AB9" s="46"/>
    </row>
    <row r="10" spans="1:28" ht="13" customHeight="1">
      <c r="L10" s="23"/>
      <c r="O10" s="23"/>
      <c r="R10" s="23"/>
    </row>
    <row r="11" spans="1:28" ht="13" customHeight="1">
      <c r="A11" s="167" t="s">
        <v>63</v>
      </c>
      <c r="B11" s="139">
        <f>IF($A11&lt;&gt;0,SUM(B13:B21),"")</f>
        <v>23445</v>
      </c>
      <c r="C11" s="13">
        <f>IF($A11&lt;&gt;0,SUM(C13:C21),"")</f>
        <v>100</v>
      </c>
      <c r="D11" s="14"/>
      <c r="E11" s="139">
        <f>IF($A11&lt;&gt;0,SUM(E13:E21),"")</f>
        <v>14613</v>
      </c>
      <c r="F11" s="13">
        <f>IF($A11&lt;&gt;0,SUM(F13:F21),"")</f>
        <v>100</v>
      </c>
      <c r="G11" s="14"/>
      <c r="H11" s="139">
        <f>IF($A11&lt;&gt;0,SUM(H13:H21),"")</f>
        <v>2334</v>
      </c>
      <c r="I11" s="13">
        <f>IF($A11&lt;&gt;0,SUM(I13:I21),"")</f>
        <v>100</v>
      </c>
      <c r="J11" s="186"/>
      <c r="K11" s="139">
        <f>IF($A11&lt;&gt;0,SUM(K13:K21),"")</f>
        <v>1700</v>
      </c>
      <c r="L11" s="13">
        <f>IF($A11&lt;&gt;0,SUM(L13:L21),"")</f>
        <v>100</v>
      </c>
      <c r="M11" s="14"/>
      <c r="N11" s="139">
        <f>IF($A11&lt;&gt;0,SUM(N13:N21),"")</f>
        <v>1738</v>
      </c>
      <c r="O11" s="13">
        <f>IF($A11&lt;&gt;0,SUM(O13:O21),"")</f>
        <v>100</v>
      </c>
      <c r="P11" s="14"/>
      <c r="Q11" s="139">
        <f>IF($A11&lt;&gt;0,SUM(Q13:Q21),"")</f>
        <v>1120</v>
      </c>
      <c r="R11" s="13">
        <f>IF($A11&lt;&gt;0,SUM(R13:R21),"")</f>
        <v>100</v>
      </c>
      <c r="S11" s="14"/>
      <c r="T11" s="139">
        <f>IF($A11&lt;&gt;0,SUM(T13:T21),"")</f>
        <v>1094</v>
      </c>
      <c r="U11" s="13">
        <f>IF($A11&lt;&gt;0,SUM(U13:U21),"")</f>
        <v>100</v>
      </c>
      <c r="V11" s="13"/>
      <c r="W11" s="139">
        <f>IF($A11&lt;&gt;0,SUM(W13:W21),"")</f>
        <v>453</v>
      </c>
      <c r="X11" s="13">
        <f>IF($A11&lt;&gt;0,SUM(X13:X21),"")</f>
        <v>100</v>
      </c>
      <c r="Y11" s="14"/>
      <c r="Z11" s="139">
        <f>IF($A11&lt;&gt;0,SUM(Z13:Z21),"")</f>
        <v>393</v>
      </c>
      <c r="AA11" s="13">
        <f>IF($A11&lt;&gt;0,SUM(AA13:AA21),"")</f>
        <v>100</v>
      </c>
      <c r="AB11" s="14"/>
    </row>
    <row r="12" spans="1:28" ht="13" customHeight="1">
      <c r="A12" s="128"/>
      <c r="B12" s="34" t="str">
        <f>IF(A12&lt;&gt;"",E12+H12+K12+N12+Q12+T12+Z12,"")</f>
        <v/>
      </c>
      <c r="C12" s="23" t="str">
        <f>IF($A12&lt;&gt;0,B12/$B$11*100,"")</f>
        <v/>
      </c>
      <c r="E12" s="34"/>
      <c r="F12" s="33" t="str">
        <f>IF(E12&lt;&gt;0,I12+L12+O12+R12+U12,"")</f>
        <v/>
      </c>
      <c r="H12" s="34"/>
      <c r="I12" s="23" t="str">
        <f>IF(A12&lt;&gt;0,H12/B12*100,"")</f>
        <v/>
      </c>
      <c r="K12" s="34"/>
      <c r="L12" s="23" t="str">
        <f>IF(A12&lt;&gt;0,K12/B12*100,"")</f>
        <v/>
      </c>
      <c r="N12" s="34"/>
      <c r="O12" s="23" t="str">
        <f>IF(A12&lt;&gt;0,N12/B12*100,"")</f>
        <v/>
      </c>
      <c r="Q12" s="34"/>
      <c r="R12" s="23" t="str">
        <f>IF(A12&lt;&gt;0,Q12/B12*100,"")</f>
        <v/>
      </c>
      <c r="T12" s="34"/>
      <c r="W12" s="34"/>
      <c r="Z12" s="34"/>
    </row>
    <row r="13" spans="1:28" ht="13" customHeight="1">
      <c r="A13" s="71">
        <v>1</v>
      </c>
      <c r="B13" s="34">
        <f>IF(A13&lt;&gt;"",E13+H13+K13+N13+Q13+T13+W13+Z13,"")</f>
        <v>1081</v>
      </c>
      <c r="C13" s="23">
        <f t="shared" ref="C13:C21" si="0">IF($A13&lt;&gt;"",B13/$B$11*100,"")</f>
        <v>4.610791213478354</v>
      </c>
      <c r="E13" s="234">
        <v>863</v>
      </c>
      <c r="F13" s="23">
        <f t="shared" ref="F13:F21" si="1">IF($A13&lt;&gt;"",E13/$E$11*100,"")</f>
        <v>5.9057004037500853</v>
      </c>
      <c r="H13" s="234">
        <v>63</v>
      </c>
      <c r="I13" s="23">
        <f t="shared" ref="I13:I21" si="2">IF($A13&lt;&gt;"",H13/$H$11*100,"")</f>
        <v>2.6992287917737787</v>
      </c>
      <c r="K13" s="234">
        <v>25</v>
      </c>
      <c r="L13" s="23">
        <f t="shared" ref="L13:L21" si="3">IF($A13&lt;&gt;"",K13/$K$11*100,"")</f>
        <v>1.4705882352941175</v>
      </c>
      <c r="N13" s="234">
        <v>49</v>
      </c>
      <c r="O13" s="23">
        <f t="shared" ref="O13:O21" si="4">IF($A13&lt;&gt;"",N13/$N$11*100,"")</f>
        <v>2.8193325661680091</v>
      </c>
      <c r="Q13" s="234">
        <v>14</v>
      </c>
      <c r="R13" s="23">
        <f t="shared" ref="R13:R21" si="5">IF($A13&lt;&gt;"",Q13/$Q$11*100,"")</f>
        <v>1.25</v>
      </c>
      <c r="T13" s="234">
        <v>41</v>
      </c>
      <c r="U13" s="23">
        <f t="shared" ref="U13:U21" si="6">IF($A13&lt;&gt;"",T13/$T$11*100,"")</f>
        <v>3.7477148080438756</v>
      </c>
      <c r="V13" s="23"/>
      <c r="W13" s="234">
        <v>4</v>
      </c>
      <c r="X13" s="23">
        <f>IF($A13&lt;&gt;"",W13/$W$11*100,"")</f>
        <v>0.88300220750551872</v>
      </c>
      <c r="Z13" s="234">
        <v>22</v>
      </c>
      <c r="AA13" s="23">
        <f>IF($A13&lt;&gt;"",Z13/$Z$11*100,"")</f>
        <v>5.5979643765903306</v>
      </c>
    </row>
    <row r="14" spans="1:28" ht="13" customHeight="1">
      <c r="A14" s="71"/>
      <c r="B14" s="34" t="str">
        <f t="shared" ref="B14:B26" si="7">IF(A14&lt;&gt;"",E14+H14+K14+N14+Q14+T14+W14+Z14,"")</f>
        <v/>
      </c>
      <c r="C14" s="23" t="str">
        <f t="shared" si="0"/>
        <v/>
      </c>
      <c r="E14" s="234"/>
      <c r="F14" s="23" t="str">
        <f t="shared" si="1"/>
        <v/>
      </c>
      <c r="H14" s="234"/>
      <c r="I14" s="23" t="str">
        <f t="shared" si="2"/>
        <v/>
      </c>
      <c r="K14" s="234"/>
      <c r="L14" s="23" t="str">
        <f t="shared" si="3"/>
        <v/>
      </c>
      <c r="N14" s="234"/>
      <c r="O14" s="23" t="str">
        <f t="shared" si="4"/>
        <v/>
      </c>
      <c r="Q14" s="234"/>
      <c r="R14" s="23" t="str">
        <f t="shared" si="5"/>
        <v/>
      </c>
      <c r="T14" s="234"/>
      <c r="U14" s="23" t="str">
        <f t="shared" si="6"/>
        <v/>
      </c>
      <c r="V14" s="23"/>
      <c r="W14" s="234"/>
      <c r="X14" s="23" t="str">
        <f t="shared" ref="X14:X22" si="8">IF($A14&lt;&gt;"",W14/$W$11*100,"")</f>
        <v/>
      </c>
      <c r="Z14" s="234"/>
      <c r="AA14" s="23" t="str">
        <f>IF($A14&lt;&gt;"",Z14/$T$11*100,"")</f>
        <v/>
      </c>
    </row>
    <row r="15" spans="1:28" ht="13" customHeight="1">
      <c r="A15" s="71">
        <v>2</v>
      </c>
      <c r="B15" s="34">
        <f t="shared" si="7"/>
        <v>1253</v>
      </c>
      <c r="C15" s="23">
        <f t="shared" si="0"/>
        <v>5.3444231179355945</v>
      </c>
      <c r="E15" s="234">
        <v>987</v>
      </c>
      <c r="F15" s="23">
        <f t="shared" si="1"/>
        <v>6.7542599055635391</v>
      </c>
      <c r="H15" s="234">
        <v>81</v>
      </c>
      <c r="I15" s="23">
        <f t="shared" si="2"/>
        <v>3.4704370179948589</v>
      </c>
      <c r="K15" s="234">
        <v>34</v>
      </c>
      <c r="L15" s="23">
        <f t="shared" si="3"/>
        <v>2</v>
      </c>
      <c r="N15" s="234">
        <v>57</v>
      </c>
      <c r="O15" s="23">
        <f t="shared" si="4"/>
        <v>3.2796317606444192</v>
      </c>
      <c r="Q15" s="234">
        <v>27</v>
      </c>
      <c r="R15" s="23">
        <f t="shared" si="5"/>
        <v>2.410714285714286</v>
      </c>
      <c r="T15" s="234">
        <v>33</v>
      </c>
      <c r="U15" s="23">
        <f t="shared" si="6"/>
        <v>3.0164533820840953</v>
      </c>
      <c r="V15" s="23"/>
      <c r="W15" s="234">
        <v>2</v>
      </c>
      <c r="X15" s="23">
        <f t="shared" si="8"/>
        <v>0.44150110375275936</v>
      </c>
      <c r="Z15" s="234">
        <v>32</v>
      </c>
      <c r="AA15" s="23">
        <f t="shared" ref="AA15:AA21" si="9">IF($A15&lt;&gt;"",Z15/$Z$11*100,"")</f>
        <v>8.1424936386768447</v>
      </c>
    </row>
    <row r="16" spans="1:28" ht="13" customHeight="1">
      <c r="A16" s="71"/>
      <c r="B16" s="34" t="str">
        <f t="shared" si="7"/>
        <v/>
      </c>
      <c r="C16" s="23" t="str">
        <f t="shared" si="0"/>
        <v/>
      </c>
      <c r="E16" s="234"/>
      <c r="F16" s="23" t="str">
        <f t="shared" si="1"/>
        <v/>
      </c>
      <c r="H16" s="234"/>
      <c r="I16" s="23" t="str">
        <f t="shared" si="2"/>
        <v/>
      </c>
      <c r="K16" s="234"/>
      <c r="L16" s="23" t="str">
        <f t="shared" si="3"/>
        <v/>
      </c>
      <c r="N16" s="234"/>
      <c r="O16" s="23" t="str">
        <f t="shared" si="4"/>
        <v/>
      </c>
      <c r="Q16" s="234"/>
      <c r="R16" s="23" t="str">
        <f t="shared" si="5"/>
        <v/>
      </c>
      <c r="T16" s="234"/>
      <c r="U16" s="23" t="str">
        <f t="shared" si="6"/>
        <v/>
      </c>
      <c r="V16" s="23"/>
      <c r="W16" s="234"/>
      <c r="X16" s="23" t="str">
        <f t="shared" si="8"/>
        <v/>
      </c>
      <c r="Z16" s="234"/>
      <c r="AA16" s="23" t="str">
        <f t="shared" si="9"/>
        <v/>
      </c>
    </row>
    <row r="17" spans="1:28" ht="13" customHeight="1">
      <c r="A17" s="71">
        <v>3</v>
      </c>
      <c r="B17" s="34">
        <f t="shared" si="7"/>
        <v>1625</v>
      </c>
      <c r="C17" s="23">
        <f t="shared" si="0"/>
        <v>6.9311153764128814</v>
      </c>
      <c r="E17" s="234">
        <v>1174</v>
      </c>
      <c r="F17" s="23">
        <f t="shared" si="1"/>
        <v>8.0339423800725385</v>
      </c>
      <c r="G17" s="85"/>
      <c r="H17" s="234">
        <v>139</v>
      </c>
      <c r="I17" s="23">
        <f t="shared" si="2"/>
        <v>5.9554413024850046</v>
      </c>
      <c r="J17" s="61"/>
      <c r="K17" s="234">
        <v>95</v>
      </c>
      <c r="L17" s="23">
        <f t="shared" si="3"/>
        <v>5.5882352941176476</v>
      </c>
      <c r="M17" s="85"/>
      <c r="N17" s="234">
        <v>74</v>
      </c>
      <c r="O17" s="23">
        <f t="shared" si="4"/>
        <v>4.2577675489067897</v>
      </c>
      <c r="P17" s="85"/>
      <c r="Q17" s="234">
        <v>41</v>
      </c>
      <c r="R17" s="23">
        <f t="shared" si="5"/>
        <v>3.660714285714286</v>
      </c>
      <c r="T17" s="234">
        <v>51</v>
      </c>
      <c r="U17" s="23">
        <f t="shared" si="6"/>
        <v>4.6617915904936016</v>
      </c>
      <c r="V17" s="23"/>
      <c r="W17" s="234">
        <v>10</v>
      </c>
      <c r="X17" s="23">
        <f t="shared" si="8"/>
        <v>2.2075055187637971</v>
      </c>
      <c r="Z17" s="234">
        <v>41</v>
      </c>
      <c r="AA17" s="23">
        <f t="shared" si="9"/>
        <v>10.432569974554708</v>
      </c>
    </row>
    <row r="18" spans="1:28" ht="13" customHeight="1">
      <c r="A18" s="71"/>
      <c r="B18" s="34" t="str">
        <f t="shared" si="7"/>
        <v/>
      </c>
      <c r="C18" s="23" t="str">
        <f t="shared" si="0"/>
        <v/>
      </c>
      <c r="E18" s="234"/>
      <c r="F18" s="23" t="str">
        <f t="shared" si="1"/>
        <v/>
      </c>
      <c r="G18" s="85"/>
      <c r="H18" s="234"/>
      <c r="I18" s="23" t="str">
        <f t="shared" si="2"/>
        <v/>
      </c>
      <c r="J18" s="61"/>
      <c r="K18" s="234"/>
      <c r="L18" s="23" t="str">
        <f t="shared" si="3"/>
        <v/>
      </c>
      <c r="M18" s="85"/>
      <c r="N18" s="234"/>
      <c r="O18" s="23" t="str">
        <f t="shared" si="4"/>
        <v/>
      </c>
      <c r="P18" s="85"/>
      <c r="Q18" s="234"/>
      <c r="R18" s="23" t="str">
        <f t="shared" si="5"/>
        <v/>
      </c>
      <c r="T18" s="234"/>
      <c r="U18" s="23" t="str">
        <f t="shared" si="6"/>
        <v/>
      </c>
      <c r="V18" s="23"/>
      <c r="W18" s="234"/>
      <c r="X18" s="23" t="str">
        <f t="shared" si="8"/>
        <v/>
      </c>
      <c r="Z18" s="234"/>
      <c r="AA18" s="23" t="str">
        <f t="shared" si="9"/>
        <v/>
      </c>
    </row>
    <row r="19" spans="1:28" ht="13" customHeight="1">
      <c r="A19" s="71">
        <v>4</v>
      </c>
      <c r="B19" s="34">
        <f t="shared" si="7"/>
        <v>2460</v>
      </c>
      <c r="C19" s="23">
        <f t="shared" si="0"/>
        <v>10.492642354446577</v>
      </c>
      <c r="E19" s="234">
        <v>1750</v>
      </c>
      <c r="F19" s="23">
        <f t="shared" si="1"/>
        <v>11.975638130431808</v>
      </c>
      <c r="G19" s="85"/>
      <c r="H19" s="234">
        <v>189</v>
      </c>
      <c r="I19" s="23">
        <f t="shared" si="2"/>
        <v>8.0976863753213362</v>
      </c>
      <c r="J19" s="61"/>
      <c r="K19" s="234">
        <v>129</v>
      </c>
      <c r="L19" s="23">
        <f t="shared" si="3"/>
        <v>7.5882352941176467</v>
      </c>
      <c r="M19" s="85"/>
      <c r="N19" s="234">
        <v>158</v>
      </c>
      <c r="O19" s="23">
        <f t="shared" si="4"/>
        <v>9.0909090909090917</v>
      </c>
      <c r="P19" s="85"/>
      <c r="Q19" s="234">
        <v>79</v>
      </c>
      <c r="R19" s="23">
        <f t="shared" si="5"/>
        <v>7.0535714285714288</v>
      </c>
      <c r="T19" s="234">
        <v>88</v>
      </c>
      <c r="U19" s="23">
        <f t="shared" si="6"/>
        <v>8.0438756855575875</v>
      </c>
      <c r="V19" s="23"/>
      <c r="W19" s="234">
        <v>15</v>
      </c>
      <c r="X19" s="23">
        <f t="shared" si="8"/>
        <v>3.3112582781456954</v>
      </c>
      <c r="Z19" s="234">
        <v>52</v>
      </c>
      <c r="AA19" s="23">
        <f t="shared" si="9"/>
        <v>13.231552162849871</v>
      </c>
    </row>
    <row r="20" spans="1:28" ht="13" customHeight="1">
      <c r="A20" s="71"/>
      <c r="B20" s="34" t="str">
        <f t="shared" si="7"/>
        <v/>
      </c>
      <c r="C20" s="23" t="str">
        <f t="shared" si="0"/>
        <v/>
      </c>
      <c r="E20" s="234"/>
      <c r="F20" s="23" t="str">
        <f t="shared" si="1"/>
        <v/>
      </c>
      <c r="H20" s="234"/>
      <c r="I20" s="23" t="str">
        <f t="shared" si="2"/>
        <v/>
      </c>
      <c r="K20" s="234"/>
      <c r="L20" s="23" t="str">
        <f t="shared" si="3"/>
        <v/>
      </c>
      <c r="N20" s="234"/>
      <c r="O20" s="23" t="str">
        <f t="shared" si="4"/>
        <v/>
      </c>
      <c r="Q20" s="234"/>
      <c r="R20" s="23" t="str">
        <f t="shared" si="5"/>
        <v/>
      </c>
      <c r="T20" s="234"/>
      <c r="U20" s="23" t="str">
        <f t="shared" si="6"/>
        <v/>
      </c>
      <c r="V20" s="23"/>
      <c r="W20" s="234"/>
      <c r="X20" s="23" t="str">
        <f t="shared" si="8"/>
        <v/>
      </c>
      <c r="Z20" s="234"/>
      <c r="AA20" s="23" t="str">
        <f t="shared" si="9"/>
        <v/>
      </c>
    </row>
    <row r="21" spans="1:28" ht="13" customHeight="1">
      <c r="A21" s="71">
        <v>5</v>
      </c>
      <c r="B21" s="34">
        <f t="shared" si="7"/>
        <v>17026</v>
      </c>
      <c r="C21" s="23">
        <f t="shared" si="0"/>
        <v>72.621027937726595</v>
      </c>
      <c r="E21" s="234">
        <v>9839</v>
      </c>
      <c r="F21" s="23">
        <f t="shared" si="1"/>
        <v>67.330459180182032</v>
      </c>
      <c r="H21" s="234">
        <v>1862</v>
      </c>
      <c r="I21" s="23">
        <f t="shared" si="2"/>
        <v>79.777206512425025</v>
      </c>
      <c r="K21" s="234">
        <v>1417</v>
      </c>
      <c r="L21" s="23">
        <f t="shared" si="3"/>
        <v>83.35294117647058</v>
      </c>
      <c r="N21" s="234">
        <v>1400</v>
      </c>
      <c r="O21" s="23">
        <f t="shared" si="4"/>
        <v>80.552359033371687</v>
      </c>
      <c r="Q21" s="234">
        <v>959</v>
      </c>
      <c r="R21" s="23">
        <f t="shared" si="5"/>
        <v>85.625</v>
      </c>
      <c r="T21" s="234">
        <v>881</v>
      </c>
      <c r="U21" s="23">
        <f t="shared" si="6"/>
        <v>80.530164533820837</v>
      </c>
      <c r="V21" s="23"/>
      <c r="W21" s="234">
        <v>422</v>
      </c>
      <c r="X21" s="23">
        <f t="shared" si="8"/>
        <v>93.156732891832235</v>
      </c>
      <c r="Z21" s="234">
        <v>246</v>
      </c>
      <c r="AA21" s="23">
        <f t="shared" si="9"/>
        <v>62.595419847328252</v>
      </c>
    </row>
    <row r="22" spans="1:28" ht="13" customHeight="1">
      <c r="B22" s="34" t="str">
        <f t="shared" si="7"/>
        <v/>
      </c>
      <c r="E22" s="234"/>
      <c r="H22" s="234"/>
      <c r="K22" s="234"/>
      <c r="N22" s="234"/>
      <c r="Q22" s="234"/>
      <c r="T22" s="234"/>
      <c r="W22" s="234"/>
      <c r="X22" s="23" t="str">
        <f t="shared" si="8"/>
        <v/>
      </c>
      <c r="Z22" s="234"/>
    </row>
    <row r="23" spans="1:28" ht="13" customHeight="1">
      <c r="A23" s="71" t="s">
        <v>390</v>
      </c>
      <c r="B23" s="34">
        <f t="shared" si="7"/>
        <v>0</v>
      </c>
      <c r="C23" s="23">
        <f>F23+I23+L23+O23+R23+U23+X23+AA23</f>
        <v>100</v>
      </c>
      <c r="E23" s="235"/>
      <c r="F23" s="23">
        <f>E11/B11*100</f>
        <v>62.328854766474727</v>
      </c>
      <c r="H23" s="235"/>
      <c r="I23" s="23">
        <f>H11/B11*100</f>
        <v>9.9552143314139467</v>
      </c>
      <c r="K23" s="235"/>
      <c r="L23" s="23">
        <f>K11/B11*100</f>
        <v>7.2510130091703981</v>
      </c>
      <c r="N23" s="236"/>
      <c r="O23" s="23">
        <f>N11/B11*100</f>
        <v>7.4130944764342077</v>
      </c>
      <c r="Q23" s="236"/>
      <c r="R23" s="23">
        <f>Q11/B11*100</f>
        <v>4.7771379825122624</v>
      </c>
      <c r="T23" s="236"/>
      <c r="U23" s="23">
        <f>T11/B11*100</f>
        <v>4.6662401364896562</v>
      </c>
      <c r="V23" s="23"/>
      <c r="W23" s="236"/>
      <c r="X23" s="23">
        <f>W11/B11*100</f>
        <v>1.9321817018554062</v>
      </c>
      <c r="Z23" s="236"/>
      <c r="AA23" s="23">
        <f>Z11/B11*100</f>
        <v>1.6762635956493921</v>
      </c>
    </row>
    <row r="24" spans="1:28" ht="13" customHeight="1">
      <c r="A24" s="71"/>
      <c r="B24" s="34" t="str">
        <f t="shared" si="7"/>
        <v/>
      </c>
      <c r="E24" s="235"/>
      <c r="H24" s="235"/>
      <c r="K24" s="235"/>
      <c r="L24" s="23"/>
      <c r="N24" s="236"/>
      <c r="O24" s="23"/>
      <c r="Q24" s="236"/>
      <c r="R24" s="23"/>
      <c r="T24" s="236"/>
      <c r="U24" s="23"/>
      <c r="V24" s="23"/>
      <c r="W24" s="236"/>
      <c r="X24" s="23"/>
      <c r="Z24" s="236"/>
      <c r="AA24" s="23"/>
    </row>
    <row r="25" spans="1:28" ht="13" customHeight="1">
      <c r="A25" s="71" t="s">
        <v>392</v>
      </c>
      <c r="B25" s="34"/>
      <c r="E25" s="235"/>
      <c r="H25" s="235"/>
      <c r="K25" s="235"/>
      <c r="L25" s="23"/>
      <c r="N25" s="236"/>
      <c r="O25" s="23"/>
      <c r="Q25" s="236"/>
      <c r="R25" s="23"/>
      <c r="T25" s="235"/>
      <c r="U25" s="23"/>
      <c r="V25" s="23"/>
      <c r="W25" s="236"/>
      <c r="X25" s="23"/>
      <c r="Z25" s="236"/>
      <c r="AA25" s="23"/>
    </row>
    <row r="26" spans="1:28" ht="13" customHeight="1">
      <c r="A26" s="71" t="s">
        <v>393</v>
      </c>
      <c r="B26" s="34">
        <f t="shared" si="7"/>
        <v>42827</v>
      </c>
      <c r="C26" s="23">
        <f>B11/B26*100</f>
        <v>54.743502930394371</v>
      </c>
      <c r="E26" s="237">
        <v>31793</v>
      </c>
      <c r="F26" s="23">
        <f>E11/E26*100</f>
        <v>45.962947818702233</v>
      </c>
      <c r="G26" s="123"/>
      <c r="H26" s="227">
        <v>2958</v>
      </c>
      <c r="I26" s="23">
        <f>H11/H26*100</f>
        <v>78.904665314401626</v>
      </c>
      <c r="J26" s="123"/>
      <c r="K26" s="225">
        <v>2078</v>
      </c>
      <c r="L26" s="23">
        <f>K11/K26*100</f>
        <v>81.809432146294512</v>
      </c>
      <c r="M26" s="123"/>
      <c r="N26" s="225">
        <v>2229</v>
      </c>
      <c r="O26" s="23">
        <f>N11/N26*100</f>
        <v>77.97218483624944</v>
      </c>
      <c r="P26" s="123"/>
      <c r="Q26" s="225">
        <v>1286</v>
      </c>
      <c r="R26" s="23">
        <f>Q11/Q26*100</f>
        <v>87.091757387247284</v>
      </c>
      <c r="S26" s="123"/>
      <c r="T26" s="225">
        <v>1351</v>
      </c>
      <c r="U26" s="23">
        <f>T11/T26*100</f>
        <v>80.977054034048862</v>
      </c>
      <c r="V26" s="23"/>
      <c r="W26" s="227">
        <v>478</v>
      </c>
      <c r="X26" s="23">
        <f>W11/W26*100</f>
        <v>94.769874476987454</v>
      </c>
      <c r="Y26" s="238"/>
      <c r="Z26" s="225">
        <v>654</v>
      </c>
      <c r="AA26" s="23">
        <f>Z11/Z26*100</f>
        <v>60.091743119266049</v>
      </c>
    </row>
    <row r="27" spans="1:28" ht="9" customHeight="1" thickBot="1"/>
    <row r="28" spans="1:28" ht="8.25" customHeight="1">
      <c r="A28" s="10"/>
      <c r="B28" s="36"/>
      <c r="C28" s="37"/>
      <c r="D28" s="10"/>
      <c r="E28" s="36"/>
      <c r="F28" s="37"/>
      <c r="G28" s="10"/>
      <c r="H28" s="36"/>
      <c r="I28" s="37"/>
      <c r="J28" s="37"/>
      <c r="K28" s="36"/>
      <c r="L28" s="10"/>
      <c r="M28" s="10"/>
      <c r="N28" s="36"/>
      <c r="O28" s="10"/>
      <c r="P28" s="10"/>
      <c r="Q28" s="36"/>
      <c r="R28" s="10"/>
      <c r="S28" s="10"/>
      <c r="T28" s="10"/>
      <c r="U28" s="10"/>
      <c r="V28" s="10"/>
      <c r="W28" s="10"/>
      <c r="X28" s="10"/>
      <c r="Y28" s="10"/>
      <c r="Z28" s="10"/>
      <c r="AA28" s="10"/>
      <c r="AB28" s="10"/>
    </row>
    <row r="29" spans="1:28" ht="13" customHeight="1">
      <c r="A29" s="9" t="s">
        <v>394</v>
      </c>
    </row>
    <row r="30" spans="1:28" ht="7.5" customHeight="1">
      <c r="E30" s="34"/>
      <c r="H30" s="34"/>
      <c r="K30" s="34"/>
      <c r="N30" s="34"/>
      <c r="Q30" s="34"/>
      <c r="T30" s="94"/>
    </row>
    <row r="31" spans="1:28" ht="13" customHeight="1">
      <c r="A31" s="7" t="s">
        <v>276</v>
      </c>
    </row>
    <row r="32" spans="1:28" ht="13" customHeight="1">
      <c r="A32" s="7" t="s">
        <v>395</v>
      </c>
    </row>
    <row r="33" spans="2:17">
      <c r="B33" s="7"/>
      <c r="C33" s="7"/>
      <c r="E33" s="7"/>
      <c r="F33" s="7"/>
      <c r="H33" s="7"/>
      <c r="I33" s="7"/>
      <c r="J33" s="7"/>
      <c r="K33" s="7"/>
      <c r="N33" s="7"/>
      <c r="Q33" s="7"/>
    </row>
    <row r="35" spans="2:17" ht="13">
      <c r="B35" s="239"/>
      <c r="E35" s="240"/>
      <c r="F35" s="240"/>
      <c r="G35" s="240"/>
      <c r="H35" s="240"/>
      <c r="I35" s="240"/>
      <c r="J35" s="240"/>
      <c r="K35" s="240"/>
    </row>
  </sheetData>
  <mergeCells count="9">
    <mergeCell ref="T7:U7"/>
    <mergeCell ref="W7:X7"/>
    <mergeCell ref="Z7:AA7"/>
    <mergeCell ref="B7:C7"/>
    <mergeCell ref="E7:F7"/>
    <mergeCell ref="H7:I7"/>
    <mergeCell ref="K7:L7"/>
    <mergeCell ref="N7:O7"/>
    <mergeCell ref="Q7:R7"/>
  </mergeCells>
  <pageMargins left="0.7" right="0.7" top="0.75" bottom="0.75" header="0.3" footer="0.3"/>
  <pageSetup orientation="portrait" horizontalDpi="4294967293" vertic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7C9C-95DB-483A-BE2C-616F87B73AF5}">
  <sheetPr>
    <tabColor rgb="FFFFC000"/>
  </sheetPr>
  <dimension ref="A1:L40"/>
  <sheetViews>
    <sheetView workbookViewId="0">
      <selection activeCell="J5" sqref="J5"/>
    </sheetView>
  </sheetViews>
  <sheetFormatPr baseColWidth="10" defaultRowHeight="14.5"/>
  <sheetData>
    <row r="1" spans="2:12">
      <c r="C1" s="9"/>
      <c r="D1" s="9"/>
    </row>
    <row r="2" spans="2:12">
      <c r="C2" s="72"/>
      <c r="D2" s="62"/>
      <c r="E2" s="72"/>
      <c r="G2" s="62"/>
    </row>
    <row r="3" spans="2:12">
      <c r="B3" s="9"/>
      <c r="C3" s="72"/>
      <c r="D3" s="62"/>
      <c r="E3" s="139"/>
      <c r="G3" s="62"/>
    </row>
    <row r="4" spans="2:12">
      <c r="B4" s="9"/>
      <c r="C4" s="72"/>
      <c r="D4" s="62"/>
      <c r="E4" s="139"/>
      <c r="F4" s="9"/>
      <c r="G4" s="62"/>
      <c r="L4" s="139"/>
    </row>
    <row r="5" spans="2:12">
      <c r="B5" s="9"/>
      <c r="C5" s="72"/>
      <c r="D5" s="62"/>
      <c r="E5" s="139"/>
      <c r="F5" s="9"/>
      <c r="G5" s="62"/>
    </row>
    <row r="6" spans="2:12">
      <c r="B6" s="9"/>
      <c r="C6" s="72"/>
      <c r="D6" s="62"/>
      <c r="E6" s="139"/>
      <c r="F6" s="9"/>
      <c r="G6" s="62"/>
    </row>
    <row r="7" spans="2:12">
      <c r="B7" s="9"/>
      <c r="C7" s="72"/>
      <c r="D7" s="62"/>
      <c r="E7" s="139"/>
      <c r="F7" s="9"/>
      <c r="G7" s="62"/>
      <c r="I7" s="72"/>
    </row>
    <row r="8" spans="2:12">
      <c r="B8" s="9"/>
      <c r="C8" s="72"/>
      <c r="D8" s="62"/>
      <c r="E8" s="139"/>
      <c r="F8" s="9"/>
      <c r="G8" s="62"/>
      <c r="I8" s="72"/>
    </row>
    <row r="19" spans="2:4">
      <c r="B19" s="9"/>
      <c r="C19" s="72"/>
      <c r="D19" s="62"/>
    </row>
    <row r="20" spans="2:4">
      <c r="B20" s="9"/>
      <c r="C20" s="72"/>
      <c r="D20" s="62"/>
    </row>
    <row r="21" spans="2:4">
      <c r="B21" s="9"/>
      <c r="C21" s="72"/>
      <c r="D21" s="62"/>
    </row>
    <row r="22" spans="2:4">
      <c r="B22" s="9"/>
      <c r="C22" s="72"/>
      <c r="D22" s="62"/>
    </row>
    <row r="23" spans="2:4">
      <c r="B23" s="9"/>
      <c r="C23" s="72"/>
      <c r="D23" s="62"/>
    </row>
    <row r="24" spans="2:4">
      <c r="B24" s="9"/>
      <c r="C24" s="72"/>
      <c r="D24" s="62"/>
    </row>
    <row r="25" spans="2:4">
      <c r="B25" s="9"/>
      <c r="C25" s="72"/>
      <c r="D25" s="62"/>
    </row>
    <row r="40" spans="1:7">
      <c r="A40" s="139">
        <v>14546</v>
      </c>
      <c r="B40" s="139">
        <v>2394</v>
      </c>
      <c r="C40" s="139">
        <v>1582</v>
      </c>
      <c r="D40" s="139">
        <v>1630</v>
      </c>
      <c r="E40" s="139">
        <v>1208</v>
      </c>
      <c r="F40" s="139">
        <v>1033</v>
      </c>
      <c r="G40" s="139">
        <v>401</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4D00-341A-4C19-BB40-F19AEFFB6BCD}">
  <sheetPr>
    <tabColor theme="4" tint="-0.249977111117893"/>
  </sheetPr>
  <dimension ref="A1:AB27"/>
  <sheetViews>
    <sheetView workbookViewId="0">
      <selection activeCell="A2" sqref="A2"/>
    </sheetView>
  </sheetViews>
  <sheetFormatPr baseColWidth="10" defaultColWidth="9.1796875" defaultRowHeight="12.5"/>
  <cols>
    <col min="1" max="1" width="12.453125" style="7" customWidth="1"/>
    <col min="2" max="2" width="7.81640625" style="33" customWidth="1"/>
    <col min="3" max="3" width="7.81640625" style="23" customWidth="1"/>
    <col min="4" max="4" width="1.81640625" style="7" customWidth="1"/>
    <col min="5" max="5" width="7.81640625" style="33" customWidth="1"/>
    <col min="6" max="6" width="7.81640625" style="23" customWidth="1"/>
    <col min="7" max="7" width="1.81640625" style="7" customWidth="1"/>
    <col min="8" max="8" width="6.81640625" style="33" customWidth="1"/>
    <col min="9" max="9" width="7.81640625" style="23" customWidth="1"/>
    <col min="10" max="10" width="1.81640625" style="23" customWidth="1"/>
    <col min="11" max="11" width="6.81640625" style="33" customWidth="1"/>
    <col min="12" max="12" width="7.81640625" style="7" customWidth="1"/>
    <col min="13" max="13" width="1.81640625" style="7" customWidth="1"/>
    <col min="14" max="14" width="6.81640625" style="33" customWidth="1"/>
    <col min="15" max="15" width="7.81640625" style="7" customWidth="1"/>
    <col min="16" max="16" width="1.81640625" style="7" customWidth="1"/>
    <col min="17" max="17" width="6.81640625" style="33" customWidth="1"/>
    <col min="18" max="18" width="7.81640625" style="7" customWidth="1"/>
    <col min="19" max="19" width="1.81640625" style="7" customWidth="1"/>
    <col min="20" max="20" width="6.81640625" style="7" customWidth="1"/>
    <col min="21" max="21" width="7.81640625" style="7" customWidth="1"/>
    <col min="22" max="22" width="1.7265625" style="7" customWidth="1"/>
    <col min="23" max="24" width="7.81640625" style="7" customWidth="1"/>
    <col min="25" max="25" width="1.81640625" style="7" customWidth="1"/>
    <col min="26" max="26" width="6.81640625" style="7" customWidth="1"/>
    <col min="27" max="27" width="7.81640625" style="7" customWidth="1"/>
    <col min="28" max="28" width="1.81640625" style="7" customWidth="1"/>
    <col min="29" max="256" width="9.1796875" style="7"/>
    <col min="257" max="257" width="12.453125" style="7" customWidth="1"/>
    <col min="258" max="259" width="7.81640625" style="7" customWidth="1"/>
    <col min="260" max="260" width="1.81640625" style="7" customWidth="1"/>
    <col min="261" max="262" width="7.81640625" style="7" customWidth="1"/>
    <col min="263" max="263" width="1.81640625" style="7" customWidth="1"/>
    <col min="264" max="264" width="6.81640625" style="7" customWidth="1"/>
    <col min="265" max="265" width="7.81640625" style="7" customWidth="1"/>
    <col min="266" max="266" width="1.81640625" style="7" customWidth="1"/>
    <col min="267" max="267" width="6.81640625" style="7" customWidth="1"/>
    <col min="268" max="268" width="7.81640625" style="7" customWidth="1"/>
    <col min="269" max="269" width="1.81640625" style="7" customWidth="1"/>
    <col min="270" max="270" width="6.81640625" style="7" customWidth="1"/>
    <col min="271" max="271" width="7.81640625" style="7" customWidth="1"/>
    <col min="272" max="272" width="1.81640625" style="7" customWidth="1"/>
    <col min="273" max="273" width="6.81640625" style="7" customWidth="1"/>
    <col min="274" max="274" width="7.81640625" style="7" customWidth="1"/>
    <col min="275" max="275" width="1.81640625" style="7" customWidth="1"/>
    <col min="276" max="276" width="6.81640625" style="7" customWidth="1"/>
    <col min="277" max="277" width="7.81640625" style="7" customWidth="1"/>
    <col min="278" max="278" width="1.7265625" style="7" customWidth="1"/>
    <col min="279" max="280" width="7.81640625" style="7" customWidth="1"/>
    <col min="281" max="281" width="1.81640625" style="7" customWidth="1"/>
    <col min="282" max="282" width="6.81640625" style="7" customWidth="1"/>
    <col min="283" max="283" width="7.81640625" style="7" customWidth="1"/>
    <col min="284" max="284" width="1.81640625" style="7" customWidth="1"/>
    <col min="285" max="512" width="9.1796875" style="7"/>
    <col min="513" max="513" width="12.453125" style="7" customWidth="1"/>
    <col min="514" max="515" width="7.81640625" style="7" customWidth="1"/>
    <col min="516" max="516" width="1.81640625" style="7" customWidth="1"/>
    <col min="517" max="518" width="7.81640625" style="7" customWidth="1"/>
    <col min="519" max="519" width="1.81640625" style="7" customWidth="1"/>
    <col min="520" max="520" width="6.81640625" style="7" customWidth="1"/>
    <col min="521" max="521" width="7.81640625" style="7" customWidth="1"/>
    <col min="522" max="522" width="1.81640625" style="7" customWidth="1"/>
    <col min="523" max="523" width="6.81640625" style="7" customWidth="1"/>
    <col min="524" max="524" width="7.81640625" style="7" customWidth="1"/>
    <col min="525" max="525" width="1.81640625" style="7" customWidth="1"/>
    <col min="526" max="526" width="6.81640625" style="7" customWidth="1"/>
    <col min="527" max="527" width="7.81640625" style="7" customWidth="1"/>
    <col min="528" max="528" width="1.81640625" style="7" customWidth="1"/>
    <col min="529" max="529" width="6.81640625" style="7" customWidth="1"/>
    <col min="530" max="530" width="7.81640625" style="7" customWidth="1"/>
    <col min="531" max="531" width="1.81640625" style="7" customWidth="1"/>
    <col min="532" max="532" width="6.81640625" style="7" customWidth="1"/>
    <col min="533" max="533" width="7.81640625" style="7" customWidth="1"/>
    <col min="534" max="534" width="1.7265625" style="7" customWidth="1"/>
    <col min="535" max="536" width="7.81640625" style="7" customWidth="1"/>
    <col min="537" max="537" width="1.81640625" style="7" customWidth="1"/>
    <col min="538" max="538" width="6.81640625" style="7" customWidth="1"/>
    <col min="539" max="539" width="7.81640625" style="7" customWidth="1"/>
    <col min="540" max="540" width="1.81640625" style="7" customWidth="1"/>
    <col min="541" max="768" width="9.1796875" style="7"/>
    <col min="769" max="769" width="12.453125" style="7" customWidth="1"/>
    <col min="770" max="771" width="7.81640625" style="7" customWidth="1"/>
    <col min="772" max="772" width="1.81640625" style="7" customWidth="1"/>
    <col min="773" max="774" width="7.81640625" style="7" customWidth="1"/>
    <col min="775" max="775" width="1.81640625" style="7" customWidth="1"/>
    <col min="776" max="776" width="6.81640625" style="7" customWidth="1"/>
    <col min="777" max="777" width="7.81640625" style="7" customWidth="1"/>
    <col min="778" max="778" width="1.81640625" style="7" customWidth="1"/>
    <col min="779" max="779" width="6.81640625" style="7" customWidth="1"/>
    <col min="780" max="780" width="7.81640625" style="7" customWidth="1"/>
    <col min="781" max="781" width="1.81640625" style="7" customWidth="1"/>
    <col min="782" max="782" width="6.81640625" style="7" customWidth="1"/>
    <col min="783" max="783" width="7.81640625" style="7" customWidth="1"/>
    <col min="784" max="784" width="1.81640625" style="7" customWidth="1"/>
    <col min="785" max="785" width="6.81640625" style="7" customWidth="1"/>
    <col min="786" max="786" width="7.81640625" style="7" customWidth="1"/>
    <col min="787" max="787" width="1.81640625" style="7" customWidth="1"/>
    <col min="788" max="788" width="6.81640625" style="7" customWidth="1"/>
    <col min="789" max="789" width="7.81640625" style="7" customWidth="1"/>
    <col min="790" max="790" width="1.7265625" style="7" customWidth="1"/>
    <col min="791" max="792" width="7.81640625" style="7" customWidth="1"/>
    <col min="793" max="793" width="1.81640625" style="7" customWidth="1"/>
    <col min="794" max="794" width="6.81640625" style="7" customWidth="1"/>
    <col min="795" max="795" width="7.81640625" style="7" customWidth="1"/>
    <col min="796" max="796" width="1.81640625" style="7" customWidth="1"/>
    <col min="797" max="1024" width="9.1796875" style="7"/>
    <col min="1025" max="1025" width="12.453125" style="7" customWidth="1"/>
    <col min="1026" max="1027" width="7.81640625" style="7" customWidth="1"/>
    <col min="1028" max="1028" width="1.81640625" style="7" customWidth="1"/>
    <col min="1029" max="1030" width="7.81640625" style="7" customWidth="1"/>
    <col min="1031" max="1031" width="1.81640625" style="7" customWidth="1"/>
    <col min="1032" max="1032" width="6.81640625" style="7" customWidth="1"/>
    <col min="1033" max="1033" width="7.81640625" style="7" customWidth="1"/>
    <col min="1034" max="1034" width="1.81640625" style="7" customWidth="1"/>
    <col min="1035" max="1035" width="6.81640625" style="7" customWidth="1"/>
    <col min="1036" max="1036" width="7.81640625" style="7" customWidth="1"/>
    <col min="1037" max="1037" width="1.81640625" style="7" customWidth="1"/>
    <col min="1038" max="1038" width="6.81640625" style="7" customWidth="1"/>
    <col min="1039" max="1039" width="7.81640625" style="7" customWidth="1"/>
    <col min="1040" max="1040" width="1.81640625" style="7" customWidth="1"/>
    <col min="1041" max="1041" width="6.81640625" style="7" customWidth="1"/>
    <col min="1042" max="1042" width="7.81640625" style="7" customWidth="1"/>
    <col min="1043" max="1043" width="1.81640625" style="7" customWidth="1"/>
    <col min="1044" max="1044" width="6.81640625" style="7" customWidth="1"/>
    <col min="1045" max="1045" width="7.81640625" style="7" customWidth="1"/>
    <col min="1046" max="1046" width="1.7265625" style="7" customWidth="1"/>
    <col min="1047" max="1048" width="7.81640625" style="7" customWidth="1"/>
    <col min="1049" max="1049" width="1.81640625" style="7" customWidth="1"/>
    <col min="1050" max="1050" width="6.81640625" style="7" customWidth="1"/>
    <col min="1051" max="1051" width="7.81640625" style="7" customWidth="1"/>
    <col min="1052" max="1052" width="1.81640625" style="7" customWidth="1"/>
    <col min="1053" max="1280" width="9.1796875" style="7"/>
    <col min="1281" max="1281" width="12.453125" style="7" customWidth="1"/>
    <col min="1282" max="1283" width="7.81640625" style="7" customWidth="1"/>
    <col min="1284" max="1284" width="1.81640625" style="7" customWidth="1"/>
    <col min="1285" max="1286" width="7.81640625" style="7" customWidth="1"/>
    <col min="1287" max="1287" width="1.81640625" style="7" customWidth="1"/>
    <col min="1288" max="1288" width="6.81640625" style="7" customWidth="1"/>
    <col min="1289" max="1289" width="7.81640625" style="7" customWidth="1"/>
    <col min="1290" max="1290" width="1.81640625" style="7" customWidth="1"/>
    <col min="1291" max="1291" width="6.81640625" style="7" customWidth="1"/>
    <col min="1292" max="1292" width="7.81640625" style="7" customWidth="1"/>
    <col min="1293" max="1293" width="1.81640625" style="7" customWidth="1"/>
    <col min="1294" max="1294" width="6.81640625" style="7" customWidth="1"/>
    <col min="1295" max="1295" width="7.81640625" style="7" customWidth="1"/>
    <col min="1296" max="1296" width="1.81640625" style="7" customWidth="1"/>
    <col min="1297" max="1297" width="6.81640625" style="7" customWidth="1"/>
    <col min="1298" max="1298" width="7.81640625" style="7" customWidth="1"/>
    <col min="1299" max="1299" width="1.81640625" style="7" customWidth="1"/>
    <col min="1300" max="1300" width="6.81640625" style="7" customWidth="1"/>
    <col min="1301" max="1301" width="7.81640625" style="7" customWidth="1"/>
    <col min="1302" max="1302" width="1.7265625" style="7" customWidth="1"/>
    <col min="1303" max="1304" width="7.81640625" style="7" customWidth="1"/>
    <col min="1305" max="1305" width="1.81640625" style="7" customWidth="1"/>
    <col min="1306" max="1306" width="6.81640625" style="7" customWidth="1"/>
    <col min="1307" max="1307" width="7.81640625" style="7" customWidth="1"/>
    <col min="1308" max="1308" width="1.81640625" style="7" customWidth="1"/>
    <col min="1309" max="1536" width="9.1796875" style="7"/>
    <col min="1537" max="1537" width="12.453125" style="7" customWidth="1"/>
    <col min="1538" max="1539" width="7.81640625" style="7" customWidth="1"/>
    <col min="1540" max="1540" width="1.81640625" style="7" customWidth="1"/>
    <col min="1541" max="1542" width="7.81640625" style="7" customWidth="1"/>
    <col min="1543" max="1543" width="1.81640625" style="7" customWidth="1"/>
    <col min="1544" max="1544" width="6.81640625" style="7" customWidth="1"/>
    <col min="1545" max="1545" width="7.81640625" style="7" customWidth="1"/>
    <col min="1546" max="1546" width="1.81640625" style="7" customWidth="1"/>
    <col min="1547" max="1547" width="6.81640625" style="7" customWidth="1"/>
    <col min="1548" max="1548" width="7.81640625" style="7" customWidth="1"/>
    <col min="1549" max="1549" width="1.81640625" style="7" customWidth="1"/>
    <col min="1550" max="1550" width="6.81640625" style="7" customWidth="1"/>
    <col min="1551" max="1551" width="7.81640625" style="7" customWidth="1"/>
    <col min="1552" max="1552" width="1.81640625" style="7" customWidth="1"/>
    <col min="1553" max="1553" width="6.81640625" style="7" customWidth="1"/>
    <col min="1554" max="1554" width="7.81640625" style="7" customWidth="1"/>
    <col min="1555" max="1555" width="1.81640625" style="7" customWidth="1"/>
    <col min="1556" max="1556" width="6.81640625" style="7" customWidth="1"/>
    <col min="1557" max="1557" width="7.81640625" style="7" customWidth="1"/>
    <col min="1558" max="1558" width="1.7265625" style="7" customWidth="1"/>
    <col min="1559" max="1560" width="7.81640625" style="7" customWidth="1"/>
    <col min="1561" max="1561" width="1.81640625" style="7" customWidth="1"/>
    <col min="1562" max="1562" width="6.81640625" style="7" customWidth="1"/>
    <col min="1563" max="1563" width="7.81640625" style="7" customWidth="1"/>
    <col min="1564" max="1564" width="1.81640625" style="7" customWidth="1"/>
    <col min="1565" max="1792" width="9.1796875" style="7"/>
    <col min="1793" max="1793" width="12.453125" style="7" customWidth="1"/>
    <col min="1794" max="1795" width="7.81640625" style="7" customWidth="1"/>
    <col min="1796" max="1796" width="1.81640625" style="7" customWidth="1"/>
    <col min="1797" max="1798" width="7.81640625" style="7" customWidth="1"/>
    <col min="1799" max="1799" width="1.81640625" style="7" customWidth="1"/>
    <col min="1800" max="1800" width="6.81640625" style="7" customWidth="1"/>
    <col min="1801" max="1801" width="7.81640625" style="7" customWidth="1"/>
    <col min="1802" max="1802" width="1.81640625" style="7" customWidth="1"/>
    <col min="1803" max="1803" width="6.81640625" style="7" customWidth="1"/>
    <col min="1804" max="1804" width="7.81640625" style="7" customWidth="1"/>
    <col min="1805" max="1805" width="1.81640625" style="7" customWidth="1"/>
    <col min="1806" max="1806" width="6.81640625" style="7" customWidth="1"/>
    <col min="1807" max="1807" width="7.81640625" style="7" customWidth="1"/>
    <col min="1808" max="1808" width="1.81640625" style="7" customWidth="1"/>
    <col min="1809" max="1809" width="6.81640625" style="7" customWidth="1"/>
    <col min="1810" max="1810" width="7.81640625" style="7" customWidth="1"/>
    <col min="1811" max="1811" width="1.81640625" style="7" customWidth="1"/>
    <col min="1812" max="1812" width="6.81640625" style="7" customWidth="1"/>
    <col min="1813" max="1813" width="7.81640625" style="7" customWidth="1"/>
    <col min="1814" max="1814" width="1.7265625" style="7" customWidth="1"/>
    <col min="1815" max="1816" width="7.81640625" style="7" customWidth="1"/>
    <col min="1817" max="1817" width="1.81640625" style="7" customWidth="1"/>
    <col min="1818" max="1818" width="6.81640625" style="7" customWidth="1"/>
    <col min="1819" max="1819" width="7.81640625" style="7" customWidth="1"/>
    <col min="1820" max="1820" width="1.81640625" style="7" customWidth="1"/>
    <col min="1821" max="2048" width="9.1796875" style="7"/>
    <col min="2049" max="2049" width="12.453125" style="7" customWidth="1"/>
    <col min="2050" max="2051" width="7.81640625" style="7" customWidth="1"/>
    <col min="2052" max="2052" width="1.81640625" style="7" customWidth="1"/>
    <col min="2053" max="2054" width="7.81640625" style="7" customWidth="1"/>
    <col min="2055" max="2055" width="1.81640625" style="7" customWidth="1"/>
    <col min="2056" max="2056" width="6.81640625" style="7" customWidth="1"/>
    <col min="2057" max="2057" width="7.81640625" style="7" customWidth="1"/>
    <col min="2058" max="2058" width="1.81640625" style="7" customWidth="1"/>
    <col min="2059" max="2059" width="6.81640625" style="7" customWidth="1"/>
    <col min="2060" max="2060" width="7.81640625" style="7" customWidth="1"/>
    <col min="2061" max="2061" width="1.81640625" style="7" customWidth="1"/>
    <col min="2062" max="2062" width="6.81640625" style="7" customWidth="1"/>
    <col min="2063" max="2063" width="7.81640625" style="7" customWidth="1"/>
    <col min="2064" max="2064" width="1.81640625" style="7" customWidth="1"/>
    <col min="2065" max="2065" width="6.81640625" style="7" customWidth="1"/>
    <col min="2066" max="2066" width="7.81640625" style="7" customWidth="1"/>
    <col min="2067" max="2067" width="1.81640625" style="7" customWidth="1"/>
    <col min="2068" max="2068" width="6.81640625" style="7" customWidth="1"/>
    <col min="2069" max="2069" width="7.81640625" style="7" customWidth="1"/>
    <col min="2070" max="2070" width="1.7265625" style="7" customWidth="1"/>
    <col min="2071" max="2072" width="7.81640625" style="7" customWidth="1"/>
    <col min="2073" max="2073" width="1.81640625" style="7" customWidth="1"/>
    <col min="2074" max="2074" width="6.81640625" style="7" customWidth="1"/>
    <col min="2075" max="2075" width="7.81640625" style="7" customWidth="1"/>
    <col min="2076" max="2076" width="1.81640625" style="7" customWidth="1"/>
    <col min="2077" max="2304" width="9.1796875" style="7"/>
    <col min="2305" max="2305" width="12.453125" style="7" customWidth="1"/>
    <col min="2306" max="2307" width="7.81640625" style="7" customWidth="1"/>
    <col min="2308" max="2308" width="1.81640625" style="7" customWidth="1"/>
    <col min="2309" max="2310" width="7.81640625" style="7" customWidth="1"/>
    <col min="2311" max="2311" width="1.81640625" style="7" customWidth="1"/>
    <col min="2312" max="2312" width="6.81640625" style="7" customWidth="1"/>
    <col min="2313" max="2313" width="7.81640625" style="7" customWidth="1"/>
    <col min="2314" max="2314" width="1.81640625" style="7" customWidth="1"/>
    <col min="2315" max="2315" width="6.81640625" style="7" customWidth="1"/>
    <col min="2316" max="2316" width="7.81640625" style="7" customWidth="1"/>
    <col min="2317" max="2317" width="1.81640625" style="7" customWidth="1"/>
    <col min="2318" max="2318" width="6.81640625" style="7" customWidth="1"/>
    <col min="2319" max="2319" width="7.81640625" style="7" customWidth="1"/>
    <col min="2320" max="2320" width="1.81640625" style="7" customWidth="1"/>
    <col min="2321" max="2321" width="6.81640625" style="7" customWidth="1"/>
    <col min="2322" max="2322" width="7.81640625" style="7" customWidth="1"/>
    <col min="2323" max="2323" width="1.81640625" style="7" customWidth="1"/>
    <col min="2324" max="2324" width="6.81640625" style="7" customWidth="1"/>
    <col min="2325" max="2325" width="7.81640625" style="7" customWidth="1"/>
    <col min="2326" max="2326" width="1.7265625" style="7" customWidth="1"/>
    <col min="2327" max="2328" width="7.81640625" style="7" customWidth="1"/>
    <col min="2329" max="2329" width="1.81640625" style="7" customWidth="1"/>
    <col min="2330" max="2330" width="6.81640625" style="7" customWidth="1"/>
    <col min="2331" max="2331" width="7.81640625" style="7" customWidth="1"/>
    <col min="2332" max="2332" width="1.81640625" style="7" customWidth="1"/>
    <col min="2333" max="2560" width="9.1796875" style="7"/>
    <col min="2561" max="2561" width="12.453125" style="7" customWidth="1"/>
    <col min="2562" max="2563" width="7.81640625" style="7" customWidth="1"/>
    <col min="2564" max="2564" width="1.81640625" style="7" customWidth="1"/>
    <col min="2565" max="2566" width="7.81640625" style="7" customWidth="1"/>
    <col min="2567" max="2567" width="1.81640625" style="7" customWidth="1"/>
    <col min="2568" max="2568" width="6.81640625" style="7" customWidth="1"/>
    <col min="2569" max="2569" width="7.81640625" style="7" customWidth="1"/>
    <col min="2570" max="2570" width="1.81640625" style="7" customWidth="1"/>
    <col min="2571" max="2571" width="6.81640625" style="7" customWidth="1"/>
    <col min="2572" max="2572" width="7.81640625" style="7" customWidth="1"/>
    <col min="2573" max="2573" width="1.81640625" style="7" customWidth="1"/>
    <col min="2574" max="2574" width="6.81640625" style="7" customWidth="1"/>
    <col min="2575" max="2575" width="7.81640625" style="7" customWidth="1"/>
    <col min="2576" max="2576" width="1.81640625" style="7" customWidth="1"/>
    <col min="2577" max="2577" width="6.81640625" style="7" customWidth="1"/>
    <col min="2578" max="2578" width="7.81640625" style="7" customWidth="1"/>
    <col min="2579" max="2579" width="1.81640625" style="7" customWidth="1"/>
    <col min="2580" max="2580" width="6.81640625" style="7" customWidth="1"/>
    <col min="2581" max="2581" width="7.81640625" style="7" customWidth="1"/>
    <col min="2582" max="2582" width="1.7265625" style="7" customWidth="1"/>
    <col min="2583" max="2584" width="7.81640625" style="7" customWidth="1"/>
    <col min="2585" max="2585" width="1.81640625" style="7" customWidth="1"/>
    <col min="2586" max="2586" width="6.81640625" style="7" customWidth="1"/>
    <col min="2587" max="2587" width="7.81640625" style="7" customWidth="1"/>
    <col min="2588" max="2588" width="1.81640625" style="7" customWidth="1"/>
    <col min="2589" max="2816" width="9.1796875" style="7"/>
    <col min="2817" max="2817" width="12.453125" style="7" customWidth="1"/>
    <col min="2818" max="2819" width="7.81640625" style="7" customWidth="1"/>
    <col min="2820" max="2820" width="1.81640625" style="7" customWidth="1"/>
    <col min="2821" max="2822" width="7.81640625" style="7" customWidth="1"/>
    <col min="2823" max="2823" width="1.81640625" style="7" customWidth="1"/>
    <col min="2824" max="2824" width="6.81640625" style="7" customWidth="1"/>
    <col min="2825" max="2825" width="7.81640625" style="7" customWidth="1"/>
    <col min="2826" max="2826" width="1.81640625" style="7" customWidth="1"/>
    <col min="2827" max="2827" width="6.81640625" style="7" customWidth="1"/>
    <col min="2828" max="2828" width="7.81640625" style="7" customWidth="1"/>
    <col min="2829" max="2829" width="1.81640625" style="7" customWidth="1"/>
    <col min="2830" max="2830" width="6.81640625" style="7" customWidth="1"/>
    <col min="2831" max="2831" width="7.81640625" style="7" customWidth="1"/>
    <col min="2832" max="2832" width="1.81640625" style="7" customWidth="1"/>
    <col min="2833" max="2833" width="6.81640625" style="7" customWidth="1"/>
    <col min="2834" max="2834" width="7.81640625" style="7" customWidth="1"/>
    <col min="2835" max="2835" width="1.81640625" style="7" customWidth="1"/>
    <col min="2836" max="2836" width="6.81640625" style="7" customWidth="1"/>
    <col min="2837" max="2837" width="7.81640625" style="7" customWidth="1"/>
    <col min="2838" max="2838" width="1.7265625" style="7" customWidth="1"/>
    <col min="2839" max="2840" width="7.81640625" style="7" customWidth="1"/>
    <col min="2841" max="2841" width="1.81640625" style="7" customWidth="1"/>
    <col min="2842" max="2842" width="6.81640625" style="7" customWidth="1"/>
    <col min="2843" max="2843" width="7.81640625" style="7" customWidth="1"/>
    <col min="2844" max="2844" width="1.81640625" style="7" customWidth="1"/>
    <col min="2845" max="3072" width="9.1796875" style="7"/>
    <col min="3073" max="3073" width="12.453125" style="7" customWidth="1"/>
    <col min="3074" max="3075" width="7.81640625" style="7" customWidth="1"/>
    <col min="3076" max="3076" width="1.81640625" style="7" customWidth="1"/>
    <col min="3077" max="3078" width="7.81640625" style="7" customWidth="1"/>
    <col min="3079" max="3079" width="1.81640625" style="7" customWidth="1"/>
    <col min="3080" max="3080" width="6.81640625" style="7" customWidth="1"/>
    <col min="3081" max="3081" width="7.81640625" style="7" customWidth="1"/>
    <col min="3082" max="3082" width="1.81640625" style="7" customWidth="1"/>
    <col min="3083" max="3083" width="6.81640625" style="7" customWidth="1"/>
    <col min="3084" max="3084" width="7.81640625" style="7" customWidth="1"/>
    <col min="3085" max="3085" width="1.81640625" style="7" customWidth="1"/>
    <col min="3086" max="3086" width="6.81640625" style="7" customWidth="1"/>
    <col min="3087" max="3087" width="7.81640625" style="7" customWidth="1"/>
    <col min="3088" max="3088" width="1.81640625" style="7" customWidth="1"/>
    <col min="3089" max="3089" width="6.81640625" style="7" customWidth="1"/>
    <col min="3090" max="3090" width="7.81640625" style="7" customWidth="1"/>
    <col min="3091" max="3091" width="1.81640625" style="7" customWidth="1"/>
    <col min="3092" max="3092" width="6.81640625" style="7" customWidth="1"/>
    <col min="3093" max="3093" width="7.81640625" style="7" customWidth="1"/>
    <col min="3094" max="3094" width="1.7265625" style="7" customWidth="1"/>
    <col min="3095" max="3096" width="7.81640625" style="7" customWidth="1"/>
    <col min="3097" max="3097" width="1.81640625" style="7" customWidth="1"/>
    <col min="3098" max="3098" width="6.81640625" style="7" customWidth="1"/>
    <col min="3099" max="3099" width="7.81640625" style="7" customWidth="1"/>
    <col min="3100" max="3100" width="1.81640625" style="7" customWidth="1"/>
    <col min="3101" max="3328" width="9.1796875" style="7"/>
    <col min="3329" max="3329" width="12.453125" style="7" customWidth="1"/>
    <col min="3330" max="3331" width="7.81640625" style="7" customWidth="1"/>
    <col min="3332" max="3332" width="1.81640625" style="7" customWidth="1"/>
    <col min="3333" max="3334" width="7.81640625" style="7" customWidth="1"/>
    <col min="3335" max="3335" width="1.81640625" style="7" customWidth="1"/>
    <col min="3336" max="3336" width="6.81640625" style="7" customWidth="1"/>
    <col min="3337" max="3337" width="7.81640625" style="7" customWidth="1"/>
    <col min="3338" max="3338" width="1.81640625" style="7" customWidth="1"/>
    <col min="3339" max="3339" width="6.81640625" style="7" customWidth="1"/>
    <col min="3340" max="3340" width="7.81640625" style="7" customWidth="1"/>
    <col min="3341" max="3341" width="1.81640625" style="7" customWidth="1"/>
    <col min="3342" max="3342" width="6.81640625" style="7" customWidth="1"/>
    <col min="3343" max="3343" width="7.81640625" style="7" customWidth="1"/>
    <col min="3344" max="3344" width="1.81640625" style="7" customWidth="1"/>
    <col min="3345" max="3345" width="6.81640625" style="7" customWidth="1"/>
    <col min="3346" max="3346" width="7.81640625" style="7" customWidth="1"/>
    <col min="3347" max="3347" width="1.81640625" style="7" customWidth="1"/>
    <col min="3348" max="3348" width="6.81640625" style="7" customWidth="1"/>
    <col min="3349" max="3349" width="7.81640625" style="7" customWidth="1"/>
    <col min="3350" max="3350" width="1.7265625" style="7" customWidth="1"/>
    <col min="3351" max="3352" width="7.81640625" style="7" customWidth="1"/>
    <col min="3353" max="3353" width="1.81640625" style="7" customWidth="1"/>
    <col min="3354" max="3354" width="6.81640625" style="7" customWidth="1"/>
    <col min="3355" max="3355" width="7.81640625" style="7" customWidth="1"/>
    <col min="3356" max="3356" width="1.81640625" style="7" customWidth="1"/>
    <col min="3357" max="3584" width="9.1796875" style="7"/>
    <col min="3585" max="3585" width="12.453125" style="7" customWidth="1"/>
    <col min="3586" max="3587" width="7.81640625" style="7" customWidth="1"/>
    <col min="3588" max="3588" width="1.81640625" style="7" customWidth="1"/>
    <col min="3589" max="3590" width="7.81640625" style="7" customWidth="1"/>
    <col min="3591" max="3591" width="1.81640625" style="7" customWidth="1"/>
    <col min="3592" max="3592" width="6.81640625" style="7" customWidth="1"/>
    <col min="3593" max="3593" width="7.81640625" style="7" customWidth="1"/>
    <col min="3594" max="3594" width="1.81640625" style="7" customWidth="1"/>
    <col min="3595" max="3595" width="6.81640625" style="7" customWidth="1"/>
    <col min="3596" max="3596" width="7.81640625" style="7" customWidth="1"/>
    <col min="3597" max="3597" width="1.81640625" style="7" customWidth="1"/>
    <col min="3598" max="3598" width="6.81640625" style="7" customWidth="1"/>
    <col min="3599" max="3599" width="7.81640625" style="7" customWidth="1"/>
    <col min="3600" max="3600" width="1.81640625" style="7" customWidth="1"/>
    <col min="3601" max="3601" width="6.81640625" style="7" customWidth="1"/>
    <col min="3602" max="3602" width="7.81640625" style="7" customWidth="1"/>
    <col min="3603" max="3603" width="1.81640625" style="7" customWidth="1"/>
    <col min="3604" max="3604" width="6.81640625" style="7" customWidth="1"/>
    <col min="3605" max="3605" width="7.81640625" style="7" customWidth="1"/>
    <col min="3606" max="3606" width="1.7265625" style="7" customWidth="1"/>
    <col min="3607" max="3608" width="7.81640625" style="7" customWidth="1"/>
    <col min="3609" max="3609" width="1.81640625" style="7" customWidth="1"/>
    <col min="3610" max="3610" width="6.81640625" style="7" customWidth="1"/>
    <col min="3611" max="3611" width="7.81640625" style="7" customWidth="1"/>
    <col min="3612" max="3612" width="1.81640625" style="7" customWidth="1"/>
    <col min="3613" max="3840" width="9.1796875" style="7"/>
    <col min="3841" max="3841" width="12.453125" style="7" customWidth="1"/>
    <col min="3842" max="3843" width="7.81640625" style="7" customWidth="1"/>
    <col min="3844" max="3844" width="1.81640625" style="7" customWidth="1"/>
    <col min="3845" max="3846" width="7.81640625" style="7" customWidth="1"/>
    <col min="3847" max="3847" width="1.81640625" style="7" customWidth="1"/>
    <col min="3848" max="3848" width="6.81640625" style="7" customWidth="1"/>
    <col min="3849" max="3849" width="7.81640625" style="7" customWidth="1"/>
    <col min="3850" max="3850" width="1.81640625" style="7" customWidth="1"/>
    <col min="3851" max="3851" width="6.81640625" style="7" customWidth="1"/>
    <col min="3852" max="3852" width="7.81640625" style="7" customWidth="1"/>
    <col min="3853" max="3853" width="1.81640625" style="7" customWidth="1"/>
    <col min="3854" max="3854" width="6.81640625" style="7" customWidth="1"/>
    <col min="3855" max="3855" width="7.81640625" style="7" customWidth="1"/>
    <col min="3856" max="3856" width="1.81640625" style="7" customWidth="1"/>
    <col min="3857" max="3857" width="6.81640625" style="7" customWidth="1"/>
    <col min="3858" max="3858" width="7.81640625" style="7" customWidth="1"/>
    <col min="3859" max="3859" width="1.81640625" style="7" customWidth="1"/>
    <col min="3860" max="3860" width="6.81640625" style="7" customWidth="1"/>
    <col min="3861" max="3861" width="7.81640625" style="7" customWidth="1"/>
    <col min="3862" max="3862" width="1.7265625" style="7" customWidth="1"/>
    <col min="3863" max="3864" width="7.81640625" style="7" customWidth="1"/>
    <col min="3865" max="3865" width="1.81640625" style="7" customWidth="1"/>
    <col min="3866" max="3866" width="6.81640625" style="7" customWidth="1"/>
    <col min="3867" max="3867" width="7.81640625" style="7" customWidth="1"/>
    <col min="3868" max="3868" width="1.81640625" style="7" customWidth="1"/>
    <col min="3869" max="4096" width="9.1796875" style="7"/>
    <col min="4097" max="4097" width="12.453125" style="7" customWidth="1"/>
    <col min="4098" max="4099" width="7.81640625" style="7" customWidth="1"/>
    <col min="4100" max="4100" width="1.81640625" style="7" customWidth="1"/>
    <col min="4101" max="4102" width="7.81640625" style="7" customWidth="1"/>
    <col min="4103" max="4103" width="1.81640625" style="7" customWidth="1"/>
    <col min="4104" max="4104" width="6.81640625" style="7" customWidth="1"/>
    <col min="4105" max="4105" width="7.81640625" style="7" customWidth="1"/>
    <col min="4106" max="4106" width="1.81640625" style="7" customWidth="1"/>
    <col min="4107" max="4107" width="6.81640625" style="7" customWidth="1"/>
    <col min="4108" max="4108" width="7.81640625" style="7" customWidth="1"/>
    <col min="4109" max="4109" width="1.81640625" style="7" customWidth="1"/>
    <col min="4110" max="4110" width="6.81640625" style="7" customWidth="1"/>
    <col min="4111" max="4111" width="7.81640625" style="7" customWidth="1"/>
    <col min="4112" max="4112" width="1.81640625" style="7" customWidth="1"/>
    <col min="4113" max="4113" width="6.81640625" style="7" customWidth="1"/>
    <col min="4114" max="4114" width="7.81640625" style="7" customWidth="1"/>
    <col min="4115" max="4115" width="1.81640625" style="7" customWidth="1"/>
    <col min="4116" max="4116" width="6.81640625" style="7" customWidth="1"/>
    <col min="4117" max="4117" width="7.81640625" style="7" customWidth="1"/>
    <col min="4118" max="4118" width="1.7265625" style="7" customWidth="1"/>
    <col min="4119" max="4120" width="7.81640625" style="7" customWidth="1"/>
    <col min="4121" max="4121" width="1.81640625" style="7" customWidth="1"/>
    <col min="4122" max="4122" width="6.81640625" style="7" customWidth="1"/>
    <col min="4123" max="4123" width="7.81640625" style="7" customWidth="1"/>
    <col min="4124" max="4124" width="1.81640625" style="7" customWidth="1"/>
    <col min="4125" max="4352" width="9.1796875" style="7"/>
    <col min="4353" max="4353" width="12.453125" style="7" customWidth="1"/>
    <col min="4354" max="4355" width="7.81640625" style="7" customWidth="1"/>
    <col min="4356" max="4356" width="1.81640625" style="7" customWidth="1"/>
    <col min="4357" max="4358" width="7.81640625" style="7" customWidth="1"/>
    <col min="4359" max="4359" width="1.81640625" style="7" customWidth="1"/>
    <col min="4360" max="4360" width="6.81640625" style="7" customWidth="1"/>
    <col min="4361" max="4361" width="7.81640625" style="7" customWidth="1"/>
    <col min="4362" max="4362" width="1.81640625" style="7" customWidth="1"/>
    <col min="4363" max="4363" width="6.81640625" style="7" customWidth="1"/>
    <col min="4364" max="4364" width="7.81640625" style="7" customWidth="1"/>
    <col min="4365" max="4365" width="1.81640625" style="7" customWidth="1"/>
    <col min="4366" max="4366" width="6.81640625" style="7" customWidth="1"/>
    <col min="4367" max="4367" width="7.81640625" style="7" customWidth="1"/>
    <col min="4368" max="4368" width="1.81640625" style="7" customWidth="1"/>
    <col min="4369" max="4369" width="6.81640625" style="7" customWidth="1"/>
    <col min="4370" max="4370" width="7.81640625" style="7" customWidth="1"/>
    <col min="4371" max="4371" width="1.81640625" style="7" customWidth="1"/>
    <col min="4372" max="4372" width="6.81640625" style="7" customWidth="1"/>
    <col min="4373" max="4373" width="7.81640625" style="7" customWidth="1"/>
    <col min="4374" max="4374" width="1.7265625" style="7" customWidth="1"/>
    <col min="4375" max="4376" width="7.81640625" style="7" customWidth="1"/>
    <col min="4377" max="4377" width="1.81640625" style="7" customWidth="1"/>
    <col min="4378" max="4378" width="6.81640625" style="7" customWidth="1"/>
    <col min="4379" max="4379" width="7.81640625" style="7" customWidth="1"/>
    <col min="4380" max="4380" width="1.81640625" style="7" customWidth="1"/>
    <col min="4381" max="4608" width="9.1796875" style="7"/>
    <col min="4609" max="4609" width="12.453125" style="7" customWidth="1"/>
    <col min="4610" max="4611" width="7.81640625" style="7" customWidth="1"/>
    <col min="4612" max="4612" width="1.81640625" style="7" customWidth="1"/>
    <col min="4613" max="4614" width="7.81640625" style="7" customWidth="1"/>
    <col min="4615" max="4615" width="1.81640625" style="7" customWidth="1"/>
    <col min="4616" max="4616" width="6.81640625" style="7" customWidth="1"/>
    <col min="4617" max="4617" width="7.81640625" style="7" customWidth="1"/>
    <col min="4618" max="4618" width="1.81640625" style="7" customWidth="1"/>
    <col min="4619" max="4619" width="6.81640625" style="7" customWidth="1"/>
    <col min="4620" max="4620" width="7.81640625" style="7" customWidth="1"/>
    <col min="4621" max="4621" width="1.81640625" style="7" customWidth="1"/>
    <col min="4622" max="4622" width="6.81640625" style="7" customWidth="1"/>
    <col min="4623" max="4623" width="7.81640625" style="7" customWidth="1"/>
    <col min="4624" max="4624" width="1.81640625" style="7" customWidth="1"/>
    <col min="4625" max="4625" width="6.81640625" style="7" customWidth="1"/>
    <col min="4626" max="4626" width="7.81640625" style="7" customWidth="1"/>
    <col min="4627" max="4627" width="1.81640625" style="7" customWidth="1"/>
    <col min="4628" max="4628" width="6.81640625" style="7" customWidth="1"/>
    <col min="4629" max="4629" width="7.81640625" style="7" customWidth="1"/>
    <col min="4630" max="4630" width="1.7265625" style="7" customWidth="1"/>
    <col min="4631" max="4632" width="7.81640625" style="7" customWidth="1"/>
    <col min="4633" max="4633" width="1.81640625" style="7" customWidth="1"/>
    <col min="4634" max="4634" width="6.81640625" style="7" customWidth="1"/>
    <col min="4635" max="4635" width="7.81640625" style="7" customWidth="1"/>
    <col min="4636" max="4636" width="1.81640625" style="7" customWidth="1"/>
    <col min="4637" max="4864" width="9.1796875" style="7"/>
    <col min="4865" max="4865" width="12.453125" style="7" customWidth="1"/>
    <col min="4866" max="4867" width="7.81640625" style="7" customWidth="1"/>
    <col min="4868" max="4868" width="1.81640625" style="7" customWidth="1"/>
    <col min="4869" max="4870" width="7.81640625" style="7" customWidth="1"/>
    <col min="4871" max="4871" width="1.81640625" style="7" customWidth="1"/>
    <col min="4872" max="4872" width="6.81640625" style="7" customWidth="1"/>
    <col min="4873" max="4873" width="7.81640625" style="7" customWidth="1"/>
    <col min="4874" max="4874" width="1.81640625" style="7" customWidth="1"/>
    <col min="4875" max="4875" width="6.81640625" style="7" customWidth="1"/>
    <col min="4876" max="4876" width="7.81640625" style="7" customWidth="1"/>
    <col min="4877" max="4877" width="1.81640625" style="7" customWidth="1"/>
    <col min="4878" max="4878" width="6.81640625" style="7" customWidth="1"/>
    <col min="4879" max="4879" width="7.81640625" style="7" customWidth="1"/>
    <col min="4880" max="4880" width="1.81640625" style="7" customWidth="1"/>
    <col min="4881" max="4881" width="6.81640625" style="7" customWidth="1"/>
    <col min="4882" max="4882" width="7.81640625" style="7" customWidth="1"/>
    <col min="4883" max="4883" width="1.81640625" style="7" customWidth="1"/>
    <col min="4884" max="4884" width="6.81640625" style="7" customWidth="1"/>
    <col min="4885" max="4885" width="7.81640625" style="7" customWidth="1"/>
    <col min="4886" max="4886" width="1.7265625" style="7" customWidth="1"/>
    <col min="4887" max="4888" width="7.81640625" style="7" customWidth="1"/>
    <col min="4889" max="4889" width="1.81640625" style="7" customWidth="1"/>
    <col min="4890" max="4890" width="6.81640625" style="7" customWidth="1"/>
    <col min="4891" max="4891" width="7.81640625" style="7" customWidth="1"/>
    <col min="4892" max="4892" width="1.81640625" style="7" customWidth="1"/>
    <col min="4893" max="5120" width="9.1796875" style="7"/>
    <col min="5121" max="5121" width="12.453125" style="7" customWidth="1"/>
    <col min="5122" max="5123" width="7.81640625" style="7" customWidth="1"/>
    <col min="5124" max="5124" width="1.81640625" style="7" customWidth="1"/>
    <col min="5125" max="5126" width="7.81640625" style="7" customWidth="1"/>
    <col min="5127" max="5127" width="1.81640625" style="7" customWidth="1"/>
    <col min="5128" max="5128" width="6.81640625" style="7" customWidth="1"/>
    <col min="5129" max="5129" width="7.81640625" style="7" customWidth="1"/>
    <col min="5130" max="5130" width="1.81640625" style="7" customWidth="1"/>
    <col min="5131" max="5131" width="6.81640625" style="7" customWidth="1"/>
    <col min="5132" max="5132" width="7.81640625" style="7" customWidth="1"/>
    <col min="5133" max="5133" width="1.81640625" style="7" customWidth="1"/>
    <col min="5134" max="5134" width="6.81640625" style="7" customWidth="1"/>
    <col min="5135" max="5135" width="7.81640625" style="7" customWidth="1"/>
    <col min="5136" max="5136" width="1.81640625" style="7" customWidth="1"/>
    <col min="5137" max="5137" width="6.81640625" style="7" customWidth="1"/>
    <col min="5138" max="5138" width="7.81640625" style="7" customWidth="1"/>
    <col min="5139" max="5139" width="1.81640625" style="7" customWidth="1"/>
    <col min="5140" max="5140" width="6.81640625" style="7" customWidth="1"/>
    <col min="5141" max="5141" width="7.81640625" style="7" customWidth="1"/>
    <col min="5142" max="5142" width="1.7265625" style="7" customWidth="1"/>
    <col min="5143" max="5144" width="7.81640625" style="7" customWidth="1"/>
    <col min="5145" max="5145" width="1.81640625" style="7" customWidth="1"/>
    <col min="5146" max="5146" width="6.81640625" style="7" customWidth="1"/>
    <col min="5147" max="5147" width="7.81640625" style="7" customWidth="1"/>
    <col min="5148" max="5148" width="1.81640625" style="7" customWidth="1"/>
    <col min="5149" max="5376" width="9.1796875" style="7"/>
    <col min="5377" max="5377" width="12.453125" style="7" customWidth="1"/>
    <col min="5378" max="5379" width="7.81640625" style="7" customWidth="1"/>
    <col min="5380" max="5380" width="1.81640625" style="7" customWidth="1"/>
    <col min="5381" max="5382" width="7.81640625" style="7" customWidth="1"/>
    <col min="5383" max="5383" width="1.81640625" style="7" customWidth="1"/>
    <col min="5384" max="5384" width="6.81640625" style="7" customWidth="1"/>
    <col min="5385" max="5385" width="7.81640625" style="7" customWidth="1"/>
    <col min="5386" max="5386" width="1.81640625" style="7" customWidth="1"/>
    <col min="5387" max="5387" width="6.81640625" style="7" customWidth="1"/>
    <col min="5388" max="5388" width="7.81640625" style="7" customWidth="1"/>
    <col min="5389" max="5389" width="1.81640625" style="7" customWidth="1"/>
    <col min="5390" max="5390" width="6.81640625" style="7" customWidth="1"/>
    <col min="5391" max="5391" width="7.81640625" style="7" customWidth="1"/>
    <col min="5392" max="5392" width="1.81640625" style="7" customWidth="1"/>
    <col min="5393" max="5393" width="6.81640625" style="7" customWidth="1"/>
    <col min="5394" max="5394" width="7.81640625" style="7" customWidth="1"/>
    <col min="5395" max="5395" width="1.81640625" style="7" customWidth="1"/>
    <col min="5396" max="5396" width="6.81640625" style="7" customWidth="1"/>
    <col min="5397" max="5397" width="7.81640625" style="7" customWidth="1"/>
    <col min="5398" max="5398" width="1.7265625" style="7" customWidth="1"/>
    <col min="5399" max="5400" width="7.81640625" style="7" customWidth="1"/>
    <col min="5401" max="5401" width="1.81640625" style="7" customWidth="1"/>
    <col min="5402" max="5402" width="6.81640625" style="7" customWidth="1"/>
    <col min="5403" max="5403" width="7.81640625" style="7" customWidth="1"/>
    <col min="5404" max="5404" width="1.81640625" style="7" customWidth="1"/>
    <col min="5405" max="5632" width="9.1796875" style="7"/>
    <col min="5633" max="5633" width="12.453125" style="7" customWidth="1"/>
    <col min="5634" max="5635" width="7.81640625" style="7" customWidth="1"/>
    <col min="5636" max="5636" width="1.81640625" style="7" customWidth="1"/>
    <col min="5637" max="5638" width="7.81640625" style="7" customWidth="1"/>
    <col min="5639" max="5639" width="1.81640625" style="7" customWidth="1"/>
    <col min="5640" max="5640" width="6.81640625" style="7" customWidth="1"/>
    <col min="5641" max="5641" width="7.81640625" style="7" customWidth="1"/>
    <col min="5642" max="5642" width="1.81640625" style="7" customWidth="1"/>
    <col min="5643" max="5643" width="6.81640625" style="7" customWidth="1"/>
    <col min="5644" max="5644" width="7.81640625" style="7" customWidth="1"/>
    <col min="5645" max="5645" width="1.81640625" style="7" customWidth="1"/>
    <col min="5646" max="5646" width="6.81640625" style="7" customWidth="1"/>
    <col min="5647" max="5647" width="7.81640625" style="7" customWidth="1"/>
    <col min="5648" max="5648" width="1.81640625" style="7" customWidth="1"/>
    <col min="5649" max="5649" width="6.81640625" style="7" customWidth="1"/>
    <col min="5650" max="5650" width="7.81640625" style="7" customWidth="1"/>
    <col min="5651" max="5651" width="1.81640625" style="7" customWidth="1"/>
    <col min="5652" max="5652" width="6.81640625" style="7" customWidth="1"/>
    <col min="5653" max="5653" width="7.81640625" style="7" customWidth="1"/>
    <col min="5654" max="5654" width="1.7265625" style="7" customWidth="1"/>
    <col min="5655" max="5656" width="7.81640625" style="7" customWidth="1"/>
    <col min="5657" max="5657" width="1.81640625" style="7" customWidth="1"/>
    <col min="5658" max="5658" width="6.81640625" style="7" customWidth="1"/>
    <col min="5659" max="5659" width="7.81640625" style="7" customWidth="1"/>
    <col min="5660" max="5660" width="1.81640625" style="7" customWidth="1"/>
    <col min="5661" max="5888" width="9.1796875" style="7"/>
    <col min="5889" max="5889" width="12.453125" style="7" customWidth="1"/>
    <col min="5890" max="5891" width="7.81640625" style="7" customWidth="1"/>
    <col min="5892" max="5892" width="1.81640625" style="7" customWidth="1"/>
    <col min="5893" max="5894" width="7.81640625" style="7" customWidth="1"/>
    <col min="5895" max="5895" width="1.81640625" style="7" customWidth="1"/>
    <col min="5896" max="5896" width="6.81640625" style="7" customWidth="1"/>
    <col min="5897" max="5897" width="7.81640625" style="7" customWidth="1"/>
    <col min="5898" max="5898" width="1.81640625" style="7" customWidth="1"/>
    <col min="5899" max="5899" width="6.81640625" style="7" customWidth="1"/>
    <col min="5900" max="5900" width="7.81640625" style="7" customWidth="1"/>
    <col min="5901" max="5901" width="1.81640625" style="7" customWidth="1"/>
    <col min="5902" max="5902" width="6.81640625" style="7" customWidth="1"/>
    <col min="5903" max="5903" width="7.81640625" style="7" customWidth="1"/>
    <col min="5904" max="5904" width="1.81640625" style="7" customWidth="1"/>
    <col min="5905" max="5905" width="6.81640625" style="7" customWidth="1"/>
    <col min="5906" max="5906" width="7.81640625" style="7" customWidth="1"/>
    <col min="5907" max="5907" width="1.81640625" style="7" customWidth="1"/>
    <col min="5908" max="5908" width="6.81640625" style="7" customWidth="1"/>
    <col min="5909" max="5909" width="7.81640625" style="7" customWidth="1"/>
    <col min="5910" max="5910" width="1.7265625" style="7" customWidth="1"/>
    <col min="5911" max="5912" width="7.81640625" style="7" customWidth="1"/>
    <col min="5913" max="5913" width="1.81640625" style="7" customWidth="1"/>
    <col min="5914" max="5914" width="6.81640625" style="7" customWidth="1"/>
    <col min="5915" max="5915" width="7.81640625" style="7" customWidth="1"/>
    <col min="5916" max="5916" width="1.81640625" style="7" customWidth="1"/>
    <col min="5917" max="6144" width="9.1796875" style="7"/>
    <col min="6145" max="6145" width="12.453125" style="7" customWidth="1"/>
    <col min="6146" max="6147" width="7.81640625" style="7" customWidth="1"/>
    <col min="6148" max="6148" width="1.81640625" style="7" customWidth="1"/>
    <col min="6149" max="6150" width="7.81640625" style="7" customWidth="1"/>
    <col min="6151" max="6151" width="1.81640625" style="7" customWidth="1"/>
    <col min="6152" max="6152" width="6.81640625" style="7" customWidth="1"/>
    <col min="6153" max="6153" width="7.81640625" style="7" customWidth="1"/>
    <col min="6154" max="6154" width="1.81640625" style="7" customWidth="1"/>
    <col min="6155" max="6155" width="6.81640625" style="7" customWidth="1"/>
    <col min="6156" max="6156" width="7.81640625" style="7" customWidth="1"/>
    <col min="6157" max="6157" width="1.81640625" style="7" customWidth="1"/>
    <col min="6158" max="6158" width="6.81640625" style="7" customWidth="1"/>
    <col min="6159" max="6159" width="7.81640625" style="7" customWidth="1"/>
    <col min="6160" max="6160" width="1.81640625" style="7" customWidth="1"/>
    <col min="6161" max="6161" width="6.81640625" style="7" customWidth="1"/>
    <col min="6162" max="6162" width="7.81640625" style="7" customWidth="1"/>
    <col min="6163" max="6163" width="1.81640625" style="7" customWidth="1"/>
    <col min="6164" max="6164" width="6.81640625" style="7" customWidth="1"/>
    <col min="6165" max="6165" width="7.81640625" style="7" customWidth="1"/>
    <col min="6166" max="6166" width="1.7265625" style="7" customWidth="1"/>
    <col min="6167" max="6168" width="7.81640625" style="7" customWidth="1"/>
    <col min="6169" max="6169" width="1.81640625" style="7" customWidth="1"/>
    <col min="6170" max="6170" width="6.81640625" style="7" customWidth="1"/>
    <col min="6171" max="6171" width="7.81640625" style="7" customWidth="1"/>
    <col min="6172" max="6172" width="1.81640625" style="7" customWidth="1"/>
    <col min="6173" max="6400" width="9.1796875" style="7"/>
    <col min="6401" max="6401" width="12.453125" style="7" customWidth="1"/>
    <col min="6402" max="6403" width="7.81640625" style="7" customWidth="1"/>
    <col min="6404" max="6404" width="1.81640625" style="7" customWidth="1"/>
    <col min="6405" max="6406" width="7.81640625" style="7" customWidth="1"/>
    <col min="6407" max="6407" width="1.81640625" style="7" customWidth="1"/>
    <col min="6408" max="6408" width="6.81640625" style="7" customWidth="1"/>
    <col min="6409" max="6409" width="7.81640625" style="7" customWidth="1"/>
    <col min="6410" max="6410" width="1.81640625" style="7" customWidth="1"/>
    <col min="6411" max="6411" width="6.81640625" style="7" customWidth="1"/>
    <col min="6412" max="6412" width="7.81640625" style="7" customWidth="1"/>
    <col min="6413" max="6413" width="1.81640625" style="7" customWidth="1"/>
    <col min="6414" max="6414" width="6.81640625" style="7" customWidth="1"/>
    <col min="6415" max="6415" width="7.81640625" style="7" customWidth="1"/>
    <col min="6416" max="6416" width="1.81640625" style="7" customWidth="1"/>
    <col min="6417" max="6417" width="6.81640625" style="7" customWidth="1"/>
    <col min="6418" max="6418" width="7.81640625" style="7" customWidth="1"/>
    <col min="6419" max="6419" width="1.81640625" style="7" customWidth="1"/>
    <col min="6420" max="6420" width="6.81640625" style="7" customWidth="1"/>
    <col min="6421" max="6421" width="7.81640625" style="7" customWidth="1"/>
    <col min="6422" max="6422" width="1.7265625" style="7" customWidth="1"/>
    <col min="6423" max="6424" width="7.81640625" style="7" customWidth="1"/>
    <col min="6425" max="6425" width="1.81640625" style="7" customWidth="1"/>
    <col min="6426" max="6426" width="6.81640625" style="7" customWidth="1"/>
    <col min="6427" max="6427" width="7.81640625" style="7" customWidth="1"/>
    <col min="6428" max="6428" width="1.81640625" style="7" customWidth="1"/>
    <col min="6429" max="6656" width="9.1796875" style="7"/>
    <col min="6657" max="6657" width="12.453125" style="7" customWidth="1"/>
    <col min="6658" max="6659" width="7.81640625" style="7" customWidth="1"/>
    <col min="6660" max="6660" width="1.81640625" style="7" customWidth="1"/>
    <col min="6661" max="6662" width="7.81640625" style="7" customWidth="1"/>
    <col min="6663" max="6663" width="1.81640625" style="7" customWidth="1"/>
    <col min="6664" max="6664" width="6.81640625" style="7" customWidth="1"/>
    <col min="6665" max="6665" width="7.81640625" style="7" customWidth="1"/>
    <col min="6666" max="6666" width="1.81640625" style="7" customWidth="1"/>
    <col min="6667" max="6667" width="6.81640625" style="7" customWidth="1"/>
    <col min="6668" max="6668" width="7.81640625" style="7" customWidth="1"/>
    <col min="6669" max="6669" width="1.81640625" style="7" customWidth="1"/>
    <col min="6670" max="6670" width="6.81640625" style="7" customWidth="1"/>
    <col min="6671" max="6671" width="7.81640625" style="7" customWidth="1"/>
    <col min="6672" max="6672" width="1.81640625" style="7" customWidth="1"/>
    <col min="6673" max="6673" width="6.81640625" style="7" customWidth="1"/>
    <col min="6674" max="6674" width="7.81640625" style="7" customWidth="1"/>
    <col min="6675" max="6675" width="1.81640625" style="7" customWidth="1"/>
    <col min="6676" max="6676" width="6.81640625" style="7" customWidth="1"/>
    <col min="6677" max="6677" width="7.81640625" style="7" customWidth="1"/>
    <col min="6678" max="6678" width="1.7265625" style="7" customWidth="1"/>
    <col min="6679" max="6680" width="7.81640625" style="7" customWidth="1"/>
    <col min="6681" max="6681" width="1.81640625" style="7" customWidth="1"/>
    <col min="6682" max="6682" width="6.81640625" style="7" customWidth="1"/>
    <col min="6683" max="6683" width="7.81640625" style="7" customWidth="1"/>
    <col min="6684" max="6684" width="1.81640625" style="7" customWidth="1"/>
    <col min="6685" max="6912" width="9.1796875" style="7"/>
    <col min="6913" max="6913" width="12.453125" style="7" customWidth="1"/>
    <col min="6914" max="6915" width="7.81640625" style="7" customWidth="1"/>
    <col min="6916" max="6916" width="1.81640625" style="7" customWidth="1"/>
    <col min="6917" max="6918" width="7.81640625" style="7" customWidth="1"/>
    <col min="6919" max="6919" width="1.81640625" style="7" customWidth="1"/>
    <col min="6920" max="6920" width="6.81640625" style="7" customWidth="1"/>
    <col min="6921" max="6921" width="7.81640625" style="7" customWidth="1"/>
    <col min="6922" max="6922" width="1.81640625" style="7" customWidth="1"/>
    <col min="6923" max="6923" width="6.81640625" style="7" customWidth="1"/>
    <col min="6924" max="6924" width="7.81640625" style="7" customWidth="1"/>
    <col min="6925" max="6925" width="1.81640625" style="7" customWidth="1"/>
    <col min="6926" max="6926" width="6.81640625" style="7" customWidth="1"/>
    <col min="6927" max="6927" width="7.81640625" style="7" customWidth="1"/>
    <col min="6928" max="6928" width="1.81640625" style="7" customWidth="1"/>
    <col min="6929" max="6929" width="6.81640625" style="7" customWidth="1"/>
    <col min="6930" max="6930" width="7.81640625" style="7" customWidth="1"/>
    <col min="6931" max="6931" width="1.81640625" style="7" customWidth="1"/>
    <col min="6932" max="6932" width="6.81640625" style="7" customWidth="1"/>
    <col min="6933" max="6933" width="7.81640625" style="7" customWidth="1"/>
    <col min="6934" max="6934" width="1.7265625" style="7" customWidth="1"/>
    <col min="6935" max="6936" width="7.81640625" style="7" customWidth="1"/>
    <col min="6937" max="6937" width="1.81640625" style="7" customWidth="1"/>
    <col min="6938" max="6938" width="6.81640625" style="7" customWidth="1"/>
    <col min="6939" max="6939" width="7.81640625" style="7" customWidth="1"/>
    <col min="6940" max="6940" width="1.81640625" style="7" customWidth="1"/>
    <col min="6941" max="7168" width="9.1796875" style="7"/>
    <col min="7169" max="7169" width="12.453125" style="7" customWidth="1"/>
    <col min="7170" max="7171" width="7.81640625" style="7" customWidth="1"/>
    <col min="7172" max="7172" width="1.81640625" style="7" customWidth="1"/>
    <col min="7173" max="7174" width="7.81640625" style="7" customWidth="1"/>
    <col min="7175" max="7175" width="1.81640625" style="7" customWidth="1"/>
    <col min="7176" max="7176" width="6.81640625" style="7" customWidth="1"/>
    <col min="7177" max="7177" width="7.81640625" style="7" customWidth="1"/>
    <col min="7178" max="7178" width="1.81640625" style="7" customWidth="1"/>
    <col min="7179" max="7179" width="6.81640625" style="7" customWidth="1"/>
    <col min="7180" max="7180" width="7.81640625" style="7" customWidth="1"/>
    <col min="7181" max="7181" width="1.81640625" style="7" customWidth="1"/>
    <col min="7182" max="7182" width="6.81640625" style="7" customWidth="1"/>
    <col min="7183" max="7183" width="7.81640625" style="7" customWidth="1"/>
    <col min="7184" max="7184" width="1.81640625" style="7" customWidth="1"/>
    <col min="7185" max="7185" width="6.81640625" style="7" customWidth="1"/>
    <col min="7186" max="7186" width="7.81640625" style="7" customWidth="1"/>
    <col min="7187" max="7187" width="1.81640625" style="7" customWidth="1"/>
    <col min="7188" max="7188" width="6.81640625" style="7" customWidth="1"/>
    <col min="7189" max="7189" width="7.81640625" style="7" customWidth="1"/>
    <col min="7190" max="7190" width="1.7265625" style="7" customWidth="1"/>
    <col min="7191" max="7192" width="7.81640625" style="7" customWidth="1"/>
    <col min="7193" max="7193" width="1.81640625" style="7" customWidth="1"/>
    <col min="7194" max="7194" width="6.81640625" style="7" customWidth="1"/>
    <col min="7195" max="7195" width="7.81640625" style="7" customWidth="1"/>
    <col min="7196" max="7196" width="1.81640625" style="7" customWidth="1"/>
    <col min="7197" max="7424" width="9.1796875" style="7"/>
    <col min="7425" max="7425" width="12.453125" style="7" customWidth="1"/>
    <col min="7426" max="7427" width="7.81640625" style="7" customWidth="1"/>
    <col min="7428" max="7428" width="1.81640625" style="7" customWidth="1"/>
    <col min="7429" max="7430" width="7.81640625" style="7" customWidth="1"/>
    <col min="7431" max="7431" width="1.81640625" style="7" customWidth="1"/>
    <col min="7432" max="7432" width="6.81640625" style="7" customWidth="1"/>
    <col min="7433" max="7433" width="7.81640625" style="7" customWidth="1"/>
    <col min="7434" max="7434" width="1.81640625" style="7" customWidth="1"/>
    <col min="7435" max="7435" width="6.81640625" style="7" customWidth="1"/>
    <col min="7436" max="7436" width="7.81640625" style="7" customWidth="1"/>
    <col min="7437" max="7437" width="1.81640625" style="7" customWidth="1"/>
    <col min="7438" max="7438" width="6.81640625" style="7" customWidth="1"/>
    <col min="7439" max="7439" width="7.81640625" style="7" customWidth="1"/>
    <col min="7440" max="7440" width="1.81640625" style="7" customWidth="1"/>
    <col min="7441" max="7441" width="6.81640625" style="7" customWidth="1"/>
    <col min="7442" max="7442" width="7.81640625" style="7" customWidth="1"/>
    <col min="7443" max="7443" width="1.81640625" style="7" customWidth="1"/>
    <col min="7444" max="7444" width="6.81640625" style="7" customWidth="1"/>
    <col min="7445" max="7445" width="7.81640625" style="7" customWidth="1"/>
    <col min="7446" max="7446" width="1.7265625" style="7" customWidth="1"/>
    <col min="7447" max="7448" width="7.81640625" style="7" customWidth="1"/>
    <col min="7449" max="7449" width="1.81640625" style="7" customWidth="1"/>
    <col min="7450" max="7450" width="6.81640625" style="7" customWidth="1"/>
    <col min="7451" max="7451" width="7.81640625" style="7" customWidth="1"/>
    <col min="7452" max="7452" width="1.81640625" style="7" customWidth="1"/>
    <col min="7453" max="7680" width="9.1796875" style="7"/>
    <col min="7681" max="7681" width="12.453125" style="7" customWidth="1"/>
    <col min="7682" max="7683" width="7.81640625" style="7" customWidth="1"/>
    <col min="7684" max="7684" width="1.81640625" style="7" customWidth="1"/>
    <col min="7685" max="7686" width="7.81640625" style="7" customWidth="1"/>
    <col min="7687" max="7687" width="1.81640625" style="7" customWidth="1"/>
    <col min="7688" max="7688" width="6.81640625" style="7" customWidth="1"/>
    <col min="7689" max="7689" width="7.81640625" style="7" customWidth="1"/>
    <col min="7690" max="7690" width="1.81640625" style="7" customWidth="1"/>
    <col min="7691" max="7691" width="6.81640625" style="7" customWidth="1"/>
    <col min="7692" max="7692" width="7.81640625" style="7" customWidth="1"/>
    <col min="7693" max="7693" width="1.81640625" style="7" customWidth="1"/>
    <col min="7694" max="7694" width="6.81640625" style="7" customWidth="1"/>
    <col min="7695" max="7695" width="7.81640625" style="7" customWidth="1"/>
    <col min="7696" max="7696" width="1.81640625" style="7" customWidth="1"/>
    <col min="7697" max="7697" width="6.81640625" style="7" customWidth="1"/>
    <col min="7698" max="7698" width="7.81640625" style="7" customWidth="1"/>
    <col min="7699" max="7699" width="1.81640625" style="7" customWidth="1"/>
    <col min="7700" max="7700" width="6.81640625" style="7" customWidth="1"/>
    <col min="7701" max="7701" width="7.81640625" style="7" customWidth="1"/>
    <col min="7702" max="7702" width="1.7265625" style="7" customWidth="1"/>
    <col min="7703" max="7704" width="7.81640625" style="7" customWidth="1"/>
    <col min="7705" max="7705" width="1.81640625" style="7" customWidth="1"/>
    <col min="7706" max="7706" width="6.81640625" style="7" customWidth="1"/>
    <col min="7707" max="7707" width="7.81640625" style="7" customWidth="1"/>
    <col min="7708" max="7708" width="1.81640625" style="7" customWidth="1"/>
    <col min="7709" max="7936" width="9.1796875" style="7"/>
    <col min="7937" max="7937" width="12.453125" style="7" customWidth="1"/>
    <col min="7938" max="7939" width="7.81640625" style="7" customWidth="1"/>
    <col min="7940" max="7940" width="1.81640625" style="7" customWidth="1"/>
    <col min="7941" max="7942" width="7.81640625" style="7" customWidth="1"/>
    <col min="7943" max="7943" width="1.81640625" style="7" customWidth="1"/>
    <col min="7944" max="7944" width="6.81640625" style="7" customWidth="1"/>
    <col min="7945" max="7945" width="7.81640625" style="7" customWidth="1"/>
    <col min="7946" max="7946" width="1.81640625" style="7" customWidth="1"/>
    <col min="7947" max="7947" width="6.81640625" style="7" customWidth="1"/>
    <col min="7948" max="7948" width="7.81640625" style="7" customWidth="1"/>
    <col min="7949" max="7949" width="1.81640625" style="7" customWidth="1"/>
    <col min="7950" max="7950" width="6.81640625" style="7" customWidth="1"/>
    <col min="7951" max="7951" width="7.81640625" style="7" customWidth="1"/>
    <col min="7952" max="7952" width="1.81640625" style="7" customWidth="1"/>
    <col min="7953" max="7953" width="6.81640625" style="7" customWidth="1"/>
    <col min="7954" max="7954" width="7.81640625" style="7" customWidth="1"/>
    <col min="7955" max="7955" width="1.81640625" style="7" customWidth="1"/>
    <col min="7956" max="7956" width="6.81640625" style="7" customWidth="1"/>
    <col min="7957" max="7957" width="7.81640625" style="7" customWidth="1"/>
    <col min="7958" max="7958" width="1.7265625" style="7" customWidth="1"/>
    <col min="7959" max="7960" width="7.81640625" style="7" customWidth="1"/>
    <col min="7961" max="7961" width="1.81640625" style="7" customWidth="1"/>
    <col min="7962" max="7962" width="6.81640625" style="7" customWidth="1"/>
    <col min="7963" max="7963" width="7.81640625" style="7" customWidth="1"/>
    <col min="7964" max="7964" width="1.81640625" style="7" customWidth="1"/>
    <col min="7965" max="8192" width="9.1796875" style="7"/>
    <col min="8193" max="8193" width="12.453125" style="7" customWidth="1"/>
    <col min="8194" max="8195" width="7.81640625" style="7" customWidth="1"/>
    <col min="8196" max="8196" width="1.81640625" style="7" customWidth="1"/>
    <col min="8197" max="8198" width="7.81640625" style="7" customWidth="1"/>
    <col min="8199" max="8199" width="1.81640625" style="7" customWidth="1"/>
    <col min="8200" max="8200" width="6.81640625" style="7" customWidth="1"/>
    <col min="8201" max="8201" width="7.81640625" style="7" customWidth="1"/>
    <col min="8202" max="8202" width="1.81640625" style="7" customWidth="1"/>
    <col min="8203" max="8203" width="6.81640625" style="7" customWidth="1"/>
    <col min="8204" max="8204" width="7.81640625" style="7" customWidth="1"/>
    <col min="8205" max="8205" width="1.81640625" style="7" customWidth="1"/>
    <col min="8206" max="8206" width="6.81640625" style="7" customWidth="1"/>
    <col min="8207" max="8207" width="7.81640625" style="7" customWidth="1"/>
    <col min="8208" max="8208" width="1.81640625" style="7" customWidth="1"/>
    <col min="8209" max="8209" width="6.81640625" style="7" customWidth="1"/>
    <col min="8210" max="8210" width="7.81640625" style="7" customWidth="1"/>
    <col min="8211" max="8211" width="1.81640625" style="7" customWidth="1"/>
    <col min="8212" max="8212" width="6.81640625" style="7" customWidth="1"/>
    <col min="8213" max="8213" width="7.81640625" style="7" customWidth="1"/>
    <col min="8214" max="8214" width="1.7265625" style="7" customWidth="1"/>
    <col min="8215" max="8216" width="7.81640625" style="7" customWidth="1"/>
    <col min="8217" max="8217" width="1.81640625" style="7" customWidth="1"/>
    <col min="8218" max="8218" width="6.81640625" style="7" customWidth="1"/>
    <col min="8219" max="8219" width="7.81640625" style="7" customWidth="1"/>
    <col min="8220" max="8220" width="1.81640625" style="7" customWidth="1"/>
    <col min="8221" max="8448" width="9.1796875" style="7"/>
    <col min="8449" max="8449" width="12.453125" style="7" customWidth="1"/>
    <col min="8450" max="8451" width="7.81640625" style="7" customWidth="1"/>
    <col min="8452" max="8452" width="1.81640625" style="7" customWidth="1"/>
    <col min="8453" max="8454" width="7.81640625" style="7" customWidth="1"/>
    <col min="8455" max="8455" width="1.81640625" style="7" customWidth="1"/>
    <col min="8456" max="8456" width="6.81640625" style="7" customWidth="1"/>
    <col min="8457" max="8457" width="7.81640625" style="7" customWidth="1"/>
    <col min="8458" max="8458" width="1.81640625" style="7" customWidth="1"/>
    <col min="8459" max="8459" width="6.81640625" style="7" customWidth="1"/>
    <col min="8460" max="8460" width="7.81640625" style="7" customWidth="1"/>
    <col min="8461" max="8461" width="1.81640625" style="7" customWidth="1"/>
    <col min="8462" max="8462" width="6.81640625" style="7" customWidth="1"/>
    <col min="8463" max="8463" width="7.81640625" style="7" customWidth="1"/>
    <col min="8464" max="8464" width="1.81640625" style="7" customWidth="1"/>
    <col min="8465" max="8465" width="6.81640625" style="7" customWidth="1"/>
    <col min="8466" max="8466" width="7.81640625" style="7" customWidth="1"/>
    <col min="8467" max="8467" width="1.81640625" style="7" customWidth="1"/>
    <col min="8468" max="8468" width="6.81640625" style="7" customWidth="1"/>
    <col min="8469" max="8469" width="7.81640625" style="7" customWidth="1"/>
    <col min="8470" max="8470" width="1.7265625" style="7" customWidth="1"/>
    <col min="8471" max="8472" width="7.81640625" style="7" customWidth="1"/>
    <col min="8473" max="8473" width="1.81640625" style="7" customWidth="1"/>
    <col min="8474" max="8474" width="6.81640625" style="7" customWidth="1"/>
    <col min="8475" max="8475" width="7.81640625" style="7" customWidth="1"/>
    <col min="8476" max="8476" width="1.81640625" style="7" customWidth="1"/>
    <col min="8477" max="8704" width="9.1796875" style="7"/>
    <col min="8705" max="8705" width="12.453125" style="7" customWidth="1"/>
    <col min="8706" max="8707" width="7.81640625" style="7" customWidth="1"/>
    <col min="8708" max="8708" width="1.81640625" style="7" customWidth="1"/>
    <col min="8709" max="8710" width="7.81640625" style="7" customWidth="1"/>
    <col min="8711" max="8711" width="1.81640625" style="7" customWidth="1"/>
    <col min="8712" max="8712" width="6.81640625" style="7" customWidth="1"/>
    <col min="8713" max="8713" width="7.81640625" style="7" customWidth="1"/>
    <col min="8714" max="8714" width="1.81640625" style="7" customWidth="1"/>
    <col min="8715" max="8715" width="6.81640625" style="7" customWidth="1"/>
    <col min="8716" max="8716" width="7.81640625" style="7" customWidth="1"/>
    <col min="8717" max="8717" width="1.81640625" style="7" customWidth="1"/>
    <col min="8718" max="8718" width="6.81640625" style="7" customWidth="1"/>
    <col min="8719" max="8719" width="7.81640625" style="7" customWidth="1"/>
    <col min="8720" max="8720" width="1.81640625" style="7" customWidth="1"/>
    <col min="8721" max="8721" width="6.81640625" style="7" customWidth="1"/>
    <col min="8722" max="8722" width="7.81640625" style="7" customWidth="1"/>
    <col min="8723" max="8723" width="1.81640625" style="7" customWidth="1"/>
    <col min="8724" max="8724" width="6.81640625" style="7" customWidth="1"/>
    <col min="8725" max="8725" width="7.81640625" style="7" customWidth="1"/>
    <col min="8726" max="8726" width="1.7265625" style="7" customWidth="1"/>
    <col min="8727" max="8728" width="7.81640625" style="7" customWidth="1"/>
    <col min="8729" max="8729" width="1.81640625" style="7" customWidth="1"/>
    <col min="8730" max="8730" width="6.81640625" style="7" customWidth="1"/>
    <col min="8731" max="8731" width="7.81640625" style="7" customWidth="1"/>
    <col min="8732" max="8732" width="1.81640625" style="7" customWidth="1"/>
    <col min="8733" max="8960" width="9.1796875" style="7"/>
    <col min="8961" max="8961" width="12.453125" style="7" customWidth="1"/>
    <col min="8962" max="8963" width="7.81640625" style="7" customWidth="1"/>
    <col min="8964" max="8964" width="1.81640625" style="7" customWidth="1"/>
    <col min="8965" max="8966" width="7.81640625" style="7" customWidth="1"/>
    <col min="8967" max="8967" width="1.81640625" style="7" customWidth="1"/>
    <col min="8968" max="8968" width="6.81640625" style="7" customWidth="1"/>
    <col min="8969" max="8969" width="7.81640625" style="7" customWidth="1"/>
    <col min="8970" max="8970" width="1.81640625" style="7" customWidth="1"/>
    <col min="8971" max="8971" width="6.81640625" style="7" customWidth="1"/>
    <col min="8972" max="8972" width="7.81640625" style="7" customWidth="1"/>
    <col min="8973" max="8973" width="1.81640625" style="7" customWidth="1"/>
    <col min="8974" max="8974" width="6.81640625" style="7" customWidth="1"/>
    <col min="8975" max="8975" width="7.81640625" style="7" customWidth="1"/>
    <col min="8976" max="8976" width="1.81640625" style="7" customWidth="1"/>
    <col min="8977" max="8977" width="6.81640625" style="7" customWidth="1"/>
    <col min="8978" max="8978" width="7.81640625" style="7" customWidth="1"/>
    <col min="8979" max="8979" width="1.81640625" style="7" customWidth="1"/>
    <col min="8980" max="8980" width="6.81640625" style="7" customWidth="1"/>
    <col min="8981" max="8981" width="7.81640625" style="7" customWidth="1"/>
    <col min="8982" max="8982" width="1.7265625" style="7" customWidth="1"/>
    <col min="8983" max="8984" width="7.81640625" style="7" customWidth="1"/>
    <col min="8985" max="8985" width="1.81640625" style="7" customWidth="1"/>
    <col min="8986" max="8986" width="6.81640625" style="7" customWidth="1"/>
    <col min="8987" max="8987" width="7.81640625" style="7" customWidth="1"/>
    <col min="8988" max="8988" width="1.81640625" style="7" customWidth="1"/>
    <col min="8989" max="9216" width="9.1796875" style="7"/>
    <col min="9217" max="9217" width="12.453125" style="7" customWidth="1"/>
    <col min="9218" max="9219" width="7.81640625" style="7" customWidth="1"/>
    <col min="9220" max="9220" width="1.81640625" style="7" customWidth="1"/>
    <col min="9221" max="9222" width="7.81640625" style="7" customWidth="1"/>
    <col min="9223" max="9223" width="1.81640625" style="7" customWidth="1"/>
    <col min="9224" max="9224" width="6.81640625" style="7" customWidth="1"/>
    <col min="9225" max="9225" width="7.81640625" style="7" customWidth="1"/>
    <col min="9226" max="9226" width="1.81640625" style="7" customWidth="1"/>
    <col min="9227" max="9227" width="6.81640625" style="7" customWidth="1"/>
    <col min="9228" max="9228" width="7.81640625" style="7" customWidth="1"/>
    <col min="9229" max="9229" width="1.81640625" style="7" customWidth="1"/>
    <col min="9230" max="9230" width="6.81640625" style="7" customWidth="1"/>
    <col min="9231" max="9231" width="7.81640625" style="7" customWidth="1"/>
    <col min="9232" max="9232" width="1.81640625" style="7" customWidth="1"/>
    <col min="9233" max="9233" width="6.81640625" style="7" customWidth="1"/>
    <col min="9234" max="9234" width="7.81640625" style="7" customWidth="1"/>
    <col min="9235" max="9235" width="1.81640625" style="7" customWidth="1"/>
    <col min="9236" max="9236" width="6.81640625" style="7" customWidth="1"/>
    <col min="9237" max="9237" width="7.81640625" style="7" customWidth="1"/>
    <col min="9238" max="9238" width="1.7265625" style="7" customWidth="1"/>
    <col min="9239" max="9240" width="7.81640625" style="7" customWidth="1"/>
    <col min="9241" max="9241" width="1.81640625" style="7" customWidth="1"/>
    <col min="9242" max="9242" width="6.81640625" style="7" customWidth="1"/>
    <col min="9243" max="9243" width="7.81640625" style="7" customWidth="1"/>
    <col min="9244" max="9244" width="1.81640625" style="7" customWidth="1"/>
    <col min="9245" max="9472" width="9.1796875" style="7"/>
    <col min="9473" max="9473" width="12.453125" style="7" customWidth="1"/>
    <col min="9474" max="9475" width="7.81640625" style="7" customWidth="1"/>
    <col min="9476" max="9476" width="1.81640625" style="7" customWidth="1"/>
    <col min="9477" max="9478" width="7.81640625" style="7" customWidth="1"/>
    <col min="9479" max="9479" width="1.81640625" style="7" customWidth="1"/>
    <col min="9480" max="9480" width="6.81640625" style="7" customWidth="1"/>
    <col min="9481" max="9481" width="7.81640625" style="7" customWidth="1"/>
    <col min="9482" max="9482" width="1.81640625" style="7" customWidth="1"/>
    <col min="9483" max="9483" width="6.81640625" style="7" customWidth="1"/>
    <col min="9484" max="9484" width="7.81640625" style="7" customWidth="1"/>
    <col min="9485" max="9485" width="1.81640625" style="7" customWidth="1"/>
    <col min="9486" max="9486" width="6.81640625" style="7" customWidth="1"/>
    <col min="9487" max="9487" width="7.81640625" style="7" customWidth="1"/>
    <col min="9488" max="9488" width="1.81640625" style="7" customWidth="1"/>
    <col min="9489" max="9489" width="6.81640625" style="7" customWidth="1"/>
    <col min="9490" max="9490" width="7.81640625" style="7" customWidth="1"/>
    <col min="9491" max="9491" width="1.81640625" style="7" customWidth="1"/>
    <col min="9492" max="9492" width="6.81640625" style="7" customWidth="1"/>
    <col min="9493" max="9493" width="7.81640625" style="7" customWidth="1"/>
    <col min="9494" max="9494" width="1.7265625" style="7" customWidth="1"/>
    <col min="9495" max="9496" width="7.81640625" style="7" customWidth="1"/>
    <col min="9497" max="9497" width="1.81640625" style="7" customWidth="1"/>
    <col min="9498" max="9498" width="6.81640625" style="7" customWidth="1"/>
    <col min="9499" max="9499" width="7.81640625" style="7" customWidth="1"/>
    <col min="9500" max="9500" width="1.81640625" style="7" customWidth="1"/>
    <col min="9501" max="9728" width="9.1796875" style="7"/>
    <col min="9729" max="9729" width="12.453125" style="7" customWidth="1"/>
    <col min="9730" max="9731" width="7.81640625" style="7" customWidth="1"/>
    <col min="9732" max="9732" width="1.81640625" style="7" customWidth="1"/>
    <col min="9733" max="9734" width="7.81640625" style="7" customWidth="1"/>
    <col min="9735" max="9735" width="1.81640625" style="7" customWidth="1"/>
    <col min="9736" max="9736" width="6.81640625" style="7" customWidth="1"/>
    <col min="9737" max="9737" width="7.81640625" style="7" customWidth="1"/>
    <col min="9738" max="9738" width="1.81640625" style="7" customWidth="1"/>
    <col min="9739" max="9739" width="6.81640625" style="7" customWidth="1"/>
    <col min="9740" max="9740" width="7.81640625" style="7" customWidth="1"/>
    <col min="9741" max="9741" width="1.81640625" style="7" customWidth="1"/>
    <col min="9742" max="9742" width="6.81640625" style="7" customWidth="1"/>
    <col min="9743" max="9743" width="7.81640625" style="7" customWidth="1"/>
    <col min="9744" max="9744" width="1.81640625" style="7" customWidth="1"/>
    <col min="9745" max="9745" width="6.81640625" style="7" customWidth="1"/>
    <col min="9746" max="9746" width="7.81640625" style="7" customWidth="1"/>
    <col min="9747" max="9747" width="1.81640625" style="7" customWidth="1"/>
    <col min="9748" max="9748" width="6.81640625" style="7" customWidth="1"/>
    <col min="9749" max="9749" width="7.81640625" style="7" customWidth="1"/>
    <col min="9750" max="9750" width="1.7265625" style="7" customWidth="1"/>
    <col min="9751" max="9752" width="7.81640625" style="7" customWidth="1"/>
    <col min="9753" max="9753" width="1.81640625" style="7" customWidth="1"/>
    <col min="9754" max="9754" width="6.81640625" style="7" customWidth="1"/>
    <col min="9755" max="9755" width="7.81640625" style="7" customWidth="1"/>
    <col min="9756" max="9756" width="1.81640625" style="7" customWidth="1"/>
    <col min="9757" max="9984" width="9.1796875" style="7"/>
    <col min="9985" max="9985" width="12.453125" style="7" customWidth="1"/>
    <col min="9986" max="9987" width="7.81640625" style="7" customWidth="1"/>
    <col min="9988" max="9988" width="1.81640625" style="7" customWidth="1"/>
    <col min="9989" max="9990" width="7.81640625" style="7" customWidth="1"/>
    <col min="9991" max="9991" width="1.81640625" style="7" customWidth="1"/>
    <col min="9992" max="9992" width="6.81640625" style="7" customWidth="1"/>
    <col min="9993" max="9993" width="7.81640625" style="7" customWidth="1"/>
    <col min="9994" max="9994" width="1.81640625" style="7" customWidth="1"/>
    <col min="9995" max="9995" width="6.81640625" style="7" customWidth="1"/>
    <col min="9996" max="9996" width="7.81640625" style="7" customWidth="1"/>
    <col min="9997" max="9997" width="1.81640625" style="7" customWidth="1"/>
    <col min="9998" max="9998" width="6.81640625" style="7" customWidth="1"/>
    <col min="9999" max="9999" width="7.81640625" style="7" customWidth="1"/>
    <col min="10000" max="10000" width="1.81640625" style="7" customWidth="1"/>
    <col min="10001" max="10001" width="6.81640625" style="7" customWidth="1"/>
    <col min="10002" max="10002" width="7.81640625" style="7" customWidth="1"/>
    <col min="10003" max="10003" width="1.81640625" style="7" customWidth="1"/>
    <col min="10004" max="10004" width="6.81640625" style="7" customWidth="1"/>
    <col min="10005" max="10005" width="7.81640625" style="7" customWidth="1"/>
    <col min="10006" max="10006" width="1.7265625" style="7" customWidth="1"/>
    <col min="10007" max="10008" width="7.81640625" style="7" customWidth="1"/>
    <col min="10009" max="10009" width="1.81640625" style="7" customWidth="1"/>
    <col min="10010" max="10010" width="6.81640625" style="7" customWidth="1"/>
    <col min="10011" max="10011" width="7.81640625" style="7" customWidth="1"/>
    <col min="10012" max="10012" width="1.81640625" style="7" customWidth="1"/>
    <col min="10013" max="10240" width="9.1796875" style="7"/>
    <col min="10241" max="10241" width="12.453125" style="7" customWidth="1"/>
    <col min="10242" max="10243" width="7.81640625" style="7" customWidth="1"/>
    <col min="10244" max="10244" width="1.81640625" style="7" customWidth="1"/>
    <col min="10245" max="10246" width="7.81640625" style="7" customWidth="1"/>
    <col min="10247" max="10247" width="1.81640625" style="7" customWidth="1"/>
    <col min="10248" max="10248" width="6.81640625" style="7" customWidth="1"/>
    <col min="10249" max="10249" width="7.81640625" style="7" customWidth="1"/>
    <col min="10250" max="10250" width="1.81640625" style="7" customWidth="1"/>
    <col min="10251" max="10251" width="6.81640625" style="7" customWidth="1"/>
    <col min="10252" max="10252" width="7.81640625" style="7" customWidth="1"/>
    <col min="10253" max="10253" width="1.81640625" style="7" customWidth="1"/>
    <col min="10254" max="10254" width="6.81640625" style="7" customWidth="1"/>
    <col min="10255" max="10255" width="7.81640625" style="7" customWidth="1"/>
    <col min="10256" max="10256" width="1.81640625" style="7" customWidth="1"/>
    <col min="10257" max="10257" width="6.81640625" style="7" customWidth="1"/>
    <col min="10258" max="10258" width="7.81640625" style="7" customWidth="1"/>
    <col min="10259" max="10259" width="1.81640625" style="7" customWidth="1"/>
    <col min="10260" max="10260" width="6.81640625" style="7" customWidth="1"/>
    <col min="10261" max="10261" width="7.81640625" style="7" customWidth="1"/>
    <col min="10262" max="10262" width="1.7265625" style="7" customWidth="1"/>
    <col min="10263" max="10264" width="7.81640625" style="7" customWidth="1"/>
    <col min="10265" max="10265" width="1.81640625" style="7" customWidth="1"/>
    <col min="10266" max="10266" width="6.81640625" style="7" customWidth="1"/>
    <col min="10267" max="10267" width="7.81640625" style="7" customWidth="1"/>
    <col min="10268" max="10268" width="1.81640625" style="7" customWidth="1"/>
    <col min="10269" max="10496" width="9.1796875" style="7"/>
    <col min="10497" max="10497" width="12.453125" style="7" customWidth="1"/>
    <col min="10498" max="10499" width="7.81640625" style="7" customWidth="1"/>
    <col min="10500" max="10500" width="1.81640625" style="7" customWidth="1"/>
    <col min="10501" max="10502" width="7.81640625" style="7" customWidth="1"/>
    <col min="10503" max="10503" width="1.81640625" style="7" customWidth="1"/>
    <col min="10504" max="10504" width="6.81640625" style="7" customWidth="1"/>
    <col min="10505" max="10505" width="7.81640625" style="7" customWidth="1"/>
    <col min="10506" max="10506" width="1.81640625" style="7" customWidth="1"/>
    <col min="10507" max="10507" width="6.81640625" style="7" customWidth="1"/>
    <col min="10508" max="10508" width="7.81640625" style="7" customWidth="1"/>
    <col min="10509" max="10509" width="1.81640625" style="7" customWidth="1"/>
    <col min="10510" max="10510" width="6.81640625" style="7" customWidth="1"/>
    <col min="10511" max="10511" width="7.81640625" style="7" customWidth="1"/>
    <col min="10512" max="10512" width="1.81640625" style="7" customWidth="1"/>
    <col min="10513" max="10513" width="6.81640625" style="7" customWidth="1"/>
    <col min="10514" max="10514" width="7.81640625" style="7" customWidth="1"/>
    <col min="10515" max="10515" width="1.81640625" style="7" customWidth="1"/>
    <col min="10516" max="10516" width="6.81640625" style="7" customWidth="1"/>
    <col min="10517" max="10517" width="7.81640625" style="7" customWidth="1"/>
    <col min="10518" max="10518" width="1.7265625" style="7" customWidth="1"/>
    <col min="10519" max="10520" width="7.81640625" style="7" customWidth="1"/>
    <col min="10521" max="10521" width="1.81640625" style="7" customWidth="1"/>
    <col min="10522" max="10522" width="6.81640625" style="7" customWidth="1"/>
    <col min="10523" max="10523" width="7.81640625" style="7" customWidth="1"/>
    <col min="10524" max="10524" width="1.81640625" style="7" customWidth="1"/>
    <col min="10525" max="10752" width="9.1796875" style="7"/>
    <col min="10753" max="10753" width="12.453125" style="7" customWidth="1"/>
    <col min="10754" max="10755" width="7.81640625" style="7" customWidth="1"/>
    <col min="10756" max="10756" width="1.81640625" style="7" customWidth="1"/>
    <col min="10757" max="10758" width="7.81640625" style="7" customWidth="1"/>
    <col min="10759" max="10759" width="1.81640625" style="7" customWidth="1"/>
    <col min="10760" max="10760" width="6.81640625" style="7" customWidth="1"/>
    <col min="10761" max="10761" width="7.81640625" style="7" customWidth="1"/>
    <col min="10762" max="10762" width="1.81640625" style="7" customWidth="1"/>
    <col min="10763" max="10763" width="6.81640625" style="7" customWidth="1"/>
    <col min="10764" max="10764" width="7.81640625" style="7" customWidth="1"/>
    <col min="10765" max="10765" width="1.81640625" style="7" customWidth="1"/>
    <col min="10766" max="10766" width="6.81640625" style="7" customWidth="1"/>
    <col min="10767" max="10767" width="7.81640625" style="7" customWidth="1"/>
    <col min="10768" max="10768" width="1.81640625" style="7" customWidth="1"/>
    <col min="10769" max="10769" width="6.81640625" style="7" customWidth="1"/>
    <col min="10770" max="10770" width="7.81640625" style="7" customWidth="1"/>
    <col min="10771" max="10771" width="1.81640625" style="7" customWidth="1"/>
    <col min="10772" max="10772" width="6.81640625" style="7" customWidth="1"/>
    <col min="10773" max="10773" width="7.81640625" style="7" customWidth="1"/>
    <col min="10774" max="10774" width="1.7265625" style="7" customWidth="1"/>
    <col min="10775" max="10776" width="7.81640625" style="7" customWidth="1"/>
    <col min="10777" max="10777" width="1.81640625" style="7" customWidth="1"/>
    <col min="10778" max="10778" width="6.81640625" style="7" customWidth="1"/>
    <col min="10779" max="10779" width="7.81640625" style="7" customWidth="1"/>
    <col min="10780" max="10780" width="1.81640625" style="7" customWidth="1"/>
    <col min="10781" max="11008" width="9.1796875" style="7"/>
    <col min="11009" max="11009" width="12.453125" style="7" customWidth="1"/>
    <col min="11010" max="11011" width="7.81640625" style="7" customWidth="1"/>
    <col min="11012" max="11012" width="1.81640625" style="7" customWidth="1"/>
    <col min="11013" max="11014" width="7.81640625" style="7" customWidth="1"/>
    <col min="11015" max="11015" width="1.81640625" style="7" customWidth="1"/>
    <col min="11016" max="11016" width="6.81640625" style="7" customWidth="1"/>
    <col min="11017" max="11017" width="7.81640625" style="7" customWidth="1"/>
    <col min="11018" max="11018" width="1.81640625" style="7" customWidth="1"/>
    <col min="11019" max="11019" width="6.81640625" style="7" customWidth="1"/>
    <col min="11020" max="11020" width="7.81640625" style="7" customWidth="1"/>
    <col min="11021" max="11021" width="1.81640625" style="7" customWidth="1"/>
    <col min="11022" max="11022" width="6.81640625" style="7" customWidth="1"/>
    <col min="11023" max="11023" width="7.81640625" style="7" customWidth="1"/>
    <col min="11024" max="11024" width="1.81640625" style="7" customWidth="1"/>
    <col min="11025" max="11025" width="6.81640625" style="7" customWidth="1"/>
    <col min="11026" max="11026" width="7.81640625" style="7" customWidth="1"/>
    <col min="11027" max="11027" width="1.81640625" style="7" customWidth="1"/>
    <col min="11028" max="11028" width="6.81640625" style="7" customWidth="1"/>
    <col min="11029" max="11029" width="7.81640625" style="7" customWidth="1"/>
    <col min="11030" max="11030" width="1.7265625" style="7" customWidth="1"/>
    <col min="11031" max="11032" width="7.81640625" style="7" customWidth="1"/>
    <col min="11033" max="11033" width="1.81640625" style="7" customWidth="1"/>
    <col min="11034" max="11034" width="6.81640625" style="7" customWidth="1"/>
    <col min="11035" max="11035" width="7.81640625" style="7" customWidth="1"/>
    <col min="11036" max="11036" width="1.81640625" style="7" customWidth="1"/>
    <col min="11037" max="11264" width="9.1796875" style="7"/>
    <col min="11265" max="11265" width="12.453125" style="7" customWidth="1"/>
    <col min="11266" max="11267" width="7.81640625" style="7" customWidth="1"/>
    <col min="11268" max="11268" width="1.81640625" style="7" customWidth="1"/>
    <col min="11269" max="11270" width="7.81640625" style="7" customWidth="1"/>
    <col min="11271" max="11271" width="1.81640625" style="7" customWidth="1"/>
    <col min="11272" max="11272" width="6.81640625" style="7" customWidth="1"/>
    <col min="11273" max="11273" width="7.81640625" style="7" customWidth="1"/>
    <col min="11274" max="11274" width="1.81640625" style="7" customWidth="1"/>
    <col min="11275" max="11275" width="6.81640625" style="7" customWidth="1"/>
    <col min="11276" max="11276" width="7.81640625" style="7" customWidth="1"/>
    <col min="11277" max="11277" width="1.81640625" style="7" customWidth="1"/>
    <col min="11278" max="11278" width="6.81640625" style="7" customWidth="1"/>
    <col min="11279" max="11279" width="7.81640625" style="7" customWidth="1"/>
    <col min="11280" max="11280" width="1.81640625" style="7" customWidth="1"/>
    <col min="11281" max="11281" width="6.81640625" style="7" customWidth="1"/>
    <col min="11282" max="11282" width="7.81640625" style="7" customWidth="1"/>
    <col min="11283" max="11283" width="1.81640625" style="7" customWidth="1"/>
    <col min="11284" max="11284" width="6.81640625" style="7" customWidth="1"/>
    <col min="11285" max="11285" width="7.81640625" style="7" customWidth="1"/>
    <col min="11286" max="11286" width="1.7265625" style="7" customWidth="1"/>
    <col min="11287" max="11288" width="7.81640625" style="7" customWidth="1"/>
    <col min="11289" max="11289" width="1.81640625" style="7" customWidth="1"/>
    <col min="11290" max="11290" width="6.81640625" style="7" customWidth="1"/>
    <col min="11291" max="11291" width="7.81640625" style="7" customWidth="1"/>
    <col min="11292" max="11292" width="1.81640625" style="7" customWidth="1"/>
    <col min="11293" max="11520" width="9.1796875" style="7"/>
    <col min="11521" max="11521" width="12.453125" style="7" customWidth="1"/>
    <col min="11522" max="11523" width="7.81640625" style="7" customWidth="1"/>
    <col min="11524" max="11524" width="1.81640625" style="7" customWidth="1"/>
    <col min="11525" max="11526" width="7.81640625" style="7" customWidth="1"/>
    <col min="11527" max="11527" width="1.81640625" style="7" customWidth="1"/>
    <col min="11528" max="11528" width="6.81640625" style="7" customWidth="1"/>
    <col min="11529" max="11529" width="7.81640625" style="7" customWidth="1"/>
    <col min="11530" max="11530" width="1.81640625" style="7" customWidth="1"/>
    <col min="11531" max="11531" width="6.81640625" style="7" customWidth="1"/>
    <col min="11532" max="11532" width="7.81640625" style="7" customWidth="1"/>
    <col min="11533" max="11533" width="1.81640625" style="7" customWidth="1"/>
    <col min="11534" max="11534" width="6.81640625" style="7" customWidth="1"/>
    <col min="11535" max="11535" width="7.81640625" style="7" customWidth="1"/>
    <col min="11536" max="11536" width="1.81640625" style="7" customWidth="1"/>
    <col min="11537" max="11537" width="6.81640625" style="7" customWidth="1"/>
    <col min="11538" max="11538" width="7.81640625" style="7" customWidth="1"/>
    <col min="11539" max="11539" width="1.81640625" style="7" customWidth="1"/>
    <col min="11540" max="11540" width="6.81640625" style="7" customWidth="1"/>
    <col min="11541" max="11541" width="7.81640625" style="7" customWidth="1"/>
    <col min="11542" max="11542" width="1.7265625" style="7" customWidth="1"/>
    <col min="11543" max="11544" width="7.81640625" style="7" customWidth="1"/>
    <col min="11545" max="11545" width="1.81640625" style="7" customWidth="1"/>
    <col min="11546" max="11546" width="6.81640625" style="7" customWidth="1"/>
    <col min="11547" max="11547" width="7.81640625" style="7" customWidth="1"/>
    <col min="11548" max="11548" width="1.81640625" style="7" customWidth="1"/>
    <col min="11549" max="11776" width="9.1796875" style="7"/>
    <col min="11777" max="11777" width="12.453125" style="7" customWidth="1"/>
    <col min="11778" max="11779" width="7.81640625" style="7" customWidth="1"/>
    <col min="11780" max="11780" width="1.81640625" style="7" customWidth="1"/>
    <col min="11781" max="11782" width="7.81640625" style="7" customWidth="1"/>
    <col min="11783" max="11783" width="1.81640625" style="7" customWidth="1"/>
    <col min="11784" max="11784" width="6.81640625" style="7" customWidth="1"/>
    <col min="11785" max="11785" width="7.81640625" style="7" customWidth="1"/>
    <col min="11786" max="11786" width="1.81640625" style="7" customWidth="1"/>
    <col min="11787" max="11787" width="6.81640625" style="7" customWidth="1"/>
    <col min="11788" max="11788" width="7.81640625" style="7" customWidth="1"/>
    <col min="11789" max="11789" width="1.81640625" style="7" customWidth="1"/>
    <col min="11790" max="11790" width="6.81640625" style="7" customWidth="1"/>
    <col min="11791" max="11791" width="7.81640625" style="7" customWidth="1"/>
    <col min="11792" max="11792" width="1.81640625" style="7" customWidth="1"/>
    <col min="11793" max="11793" width="6.81640625" style="7" customWidth="1"/>
    <col min="11794" max="11794" width="7.81640625" style="7" customWidth="1"/>
    <col min="11795" max="11795" width="1.81640625" style="7" customWidth="1"/>
    <col min="11796" max="11796" width="6.81640625" style="7" customWidth="1"/>
    <col min="11797" max="11797" width="7.81640625" style="7" customWidth="1"/>
    <col min="11798" max="11798" width="1.7265625" style="7" customWidth="1"/>
    <col min="11799" max="11800" width="7.81640625" style="7" customWidth="1"/>
    <col min="11801" max="11801" width="1.81640625" style="7" customWidth="1"/>
    <col min="11802" max="11802" width="6.81640625" style="7" customWidth="1"/>
    <col min="11803" max="11803" width="7.81640625" style="7" customWidth="1"/>
    <col min="11804" max="11804" width="1.81640625" style="7" customWidth="1"/>
    <col min="11805" max="12032" width="9.1796875" style="7"/>
    <col min="12033" max="12033" width="12.453125" style="7" customWidth="1"/>
    <col min="12034" max="12035" width="7.81640625" style="7" customWidth="1"/>
    <col min="12036" max="12036" width="1.81640625" style="7" customWidth="1"/>
    <col min="12037" max="12038" width="7.81640625" style="7" customWidth="1"/>
    <col min="12039" max="12039" width="1.81640625" style="7" customWidth="1"/>
    <col min="12040" max="12040" width="6.81640625" style="7" customWidth="1"/>
    <col min="12041" max="12041" width="7.81640625" style="7" customWidth="1"/>
    <col min="12042" max="12042" width="1.81640625" style="7" customWidth="1"/>
    <col min="12043" max="12043" width="6.81640625" style="7" customWidth="1"/>
    <col min="12044" max="12044" width="7.81640625" style="7" customWidth="1"/>
    <col min="12045" max="12045" width="1.81640625" style="7" customWidth="1"/>
    <col min="12046" max="12046" width="6.81640625" style="7" customWidth="1"/>
    <col min="12047" max="12047" width="7.81640625" style="7" customWidth="1"/>
    <col min="12048" max="12048" width="1.81640625" style="7" customWidth="1"/>
    <col min="12049" max="12049" width="6.81640625" style="7" customWidth="1"/>
    <col min="12050" max="12050" width="7.81640625" style="7" customWidth="1"/>
    <col min="12051" max="12051" width="1.81640625" style="7" customWidth="1"/>
    <col min="12052" max="12052" width="6.81640625" style="7" customWidth="1"/>
    <col min="12053" max="12053" width="7.81640625" style="7" customWidth="1"/>
    <col min="12054" max="12054" width="1.7265625" style="7" customWidth="1"/>
    <col min="12055" max="12056" width="7.81640625" style="7" customWidth="1"/>
    <col min="12057" max="12057" width="1.81640625" style="7" customWidth="1"/>
    <col min="12058" max="12058" width="6.81640625" style="7" customWidth="1"/>
    <col min="12059" max="12059" width="7.81640625" style="7" customWidth="1"/>
    <col min="12060" max="12060" width="1.81640625" style="7" customWidth="1"/>
    <col min="12061" max="12288" width="9.1796875" style="7"/>
    <col min="12289" max="12289" width="12.453125" style="7" customWidth="1"/>
    <col min="12290" max="12291" width="7.81640625" style="7" customWidth="1"/>
    <col min="12292" max="12292" width="1.81640625" style="7" customWidth="1"/>
    <col min="12293" max="12294" width="7.81640625" style="7" customWidth="1"/>
    <col min="12295" max="12295" width="1.81640625" style="7" customWidth="1"/>
    <col min="12296" max="12296" width="6.81640625" style="7" customWidth="1"/>
    <col min="12297" max="12297" width="7.81640625" style="7" customWidth="1"/>
    <col min="12298" max="12298" width="1.81640625" style="7" customWidth="1"/>
    <col min="12299" max="12299" width="6.81640625" style="7" customWidth="1"/>
    <col min="12300" max="12300" width="7.81640625" style="7" customWidth="1"/>
    <col min="12301" max="12301" width="1.81640625" style="7" customWidth="1"/>
    <col min="12302" max="12302" width="6.81640625" style="7" customWidth="1"/>
    <col min="12303" max="12303" width="7.81640625" style="7" customWidth="1"/>
    <col min="12304" max="12304" width="1.81640625" style="7" customWidth="1"/>
    <col min="12305" max="12305" width="6.81640625" style="7" customWidth="1"/>
    <col min="12306" max="12306" width="7.81640625" style="7" customWidth="1"/>
    <col min="12307" max="12307" width="1.81640625" style="7" customWidth="1"/>
    <col min="12308" max="12308" width="6.81640625" style="7" customWidth="1"/>
    <col min="12309" max="12309" width="7.81640625" style="7" customWidth="1"/>
    <col min="12310" max="12310" width="1.7265625" style="7" customWidth="1"/>
    <col min="12311" max="12312" width="7.81640625" style="7" customWidth="1"/>
    <col min="12313" max="12313" width="1.81640625" style="7" customWidth="1"/>
    <col min="12314" max="12314" width="6.81640625" style="7" customWidth="1"/>
    <col min="12315" max="12315" width="7.81640625" style="7" customWidth="1"/>
    <col min="12316" max="12316" width="1.81640625" style="7" customWidth="1"/>
    <col min="12317" max="12544" width="9.1796875" style="7"/>
    <col min="12545" max="12545" width="12.453125" style="7" customWidth="1"/>
    <col min="12546" max="12547" width="7.81640625" style="7" customWidth="1"/>
    <col min="12548" max="12548" width="1.81640625" style="7" customWidth="1"/>
    <col min="12549" max="12550" width="7.81640625" style="7" customWidth="1"/>
    <col min="12551" max="12551" width="1.81640625" style="7" customWidth="1"/>
    <col min="12552" max="12552" width="6.81640625" style="7" customWidth="1"/>
    <col min="12553" max="12553" width="7.81640625" style="7" customWidth="1"/>
    <col min="12554" max="12554" width="1.81640625" style="7" customWidth="1"/>
    <col min="12555" max="12555" width="6.81640625" style="7" customWidth="1"/>
    <col min="12556" max="12556" width="7.81640625" style="7" customWidth="1"/>
    <col min="12557" max="12557" width="1.81640625" style="7" customWidth="1"/>
    <col min="12558" max="12558" width="6.81640625" style="7" customWidth="1"/>
    <col min="12559" max="12559" width="7.81640625" style="7" customWidth="1"/>
    <col min="12560" max="12560" width="1.81640625" style="7" customWidth="1"/>
    <col min="12561" max="12561" width="6.81640625" style="7" customWidth="1"/>
    <col min="12562" max="12562" width="7.81640625" style="7" customWidth="1"/>
    <col min="12563" max="12563" width="1.81640625" style="7" customWidth="1"/>
    <col min="12564" max="12564" width="6.81640625" style="7" customWidth="1"/>
    <col min="12565" max="12565" width="7.81640625" style="7" customWidth="1"/>
    <col min="12566" max="12566" width="1.7265625" style="7" customWidth="1"/>
    <col min="12567" max="12568" width="7.81640625" style="7" customWidth="1"/>
    <col min="12569" max="12569" width="1.81640625" style="7" customWidth="1"/>
    <col min="12570" max="12570" width="6.81640625" style="7" customWidth="1"/>
    <col min="12571" max="12571" width="7.81640625" style="7" customWidth="1"/>
    <col min="12572" max="12572" width="1.81640625" style="7" customWidth="1"/>
    <col min="12573" max="12800" width="9.1796875" style="7"/>
    <col min="12801" max="12801" width="12.453125" style="7" customWidth="1"/>
    <col min="12802" max="12803" width="7.81640625" style="7" customWidth="1"/>
    <col min="12804" max="12804" width="1.81640625" style="7" customWidth="1"/>
    <col min="12805" max="12806" width="7.81640625" style="7" customWidth="1"/>
    <col min="12807" max="12807" width="1.81640625" style="7" customWidth="1"/>
    <col min="12808" max="12808" width="6.81640625" style="7" customWidth="1"/>
    <col min="12809" max="12809" width="7.81640625" style="7" customWidth="1"/>
    <col min="12810" max="12810" width="1.81640625" style="7" customWidth="1"/>
    <col min="12811" max="12811" width="6.81640625" style="7" customWidth="1"/>
    <col min="12812" max="12812" width="7.81640625" style="7" customWidth="1"/>
    <col min="12813" max="12813" width="1.81640625" style="7" customWidth="1"/>
    <col min="12814" max="12814" width="6.81640625" style="7" customWidth="1"/>
    <col min="12815" max="12815" width="7.81640625" style="7" customWidth="1"/>
    <col min="12816" max="12816" width="1.81640625" style="7" customWidth="1"/>
    <col min="12817" max="12817" width="6.81640625" style="7" customWidth="1"/>
    <col min="12818" max="12818" width="7.81640625" style="7" customWidth="1"/>
    <col min="12819" max="12819" width="1.81640625" style="7" customWidth="1"/>
    <col min="12820" max="12820" width="6.81640625" style="7" customWidth="1"/>
    <col min="12821" max="12821" width="7.81640625" style="7" customWidth="1"/>
    <col min="12822" max="12822" width="1.7265625" style="7" customWidth="1"/>
    <col min="12823" max="12824" width="7.81640625" style="7" customWidth="1"/>
    <col min="12825" max="12825" width="1.81640625" style="7" customWidth="1"/>
    <col min="12826" max="12826" width="6.81640625" style="7" customWidth="1"/>
    <col min="12827" max="12827" width="7.81640625" style="7" customWidth="1"/>
    <col min="12828" max="12828" width="1.81640625" style="7" customWidth="1"/>
    <col min="12829" max="13056" width="9.1796875" style="7"/>
    <col min="13057" max="13057" width="12.453125" style="7" customWidth="1"/>
    <col min="13058" max="13059" width="7.81640625" style="7" customWidth="1"/>
    <col min="13060" max="13060" width="1.81640625" style="7" customWidth="1"/>
    <col min="13061" max="13062" width="7.81640625" style="7" customWidth="1"/>
    <col min="13063" max="13063" width="1.81640625" style="7" customWidth="1"/>
    <col min="13064" max="13064" width="6.81640625" style="7" customWidth="1"/>
    <col min="13065" max="13065" width="7.81640625" style="7" customWidth="1"/>
    <col min="13066" max="13066" width="1.81640625" style="7" customWidth="1"/>
    <col min="13067" max="13067" width="6.81640625" style="7" customWidth="1"/>
    <col min="13068" max="13068" width="7.81640625" style="7" customWidth="1"/>
    <col min="13069" max="13069" width="1.81640625" style="7" customWidth="1"/>
    <col min="13070" max="13070" width="6.81640625" style="7" customWidth="1"/>
    <col min="13071" max="13071" width="7.81640625" style="7" customWidth="1"/>
    <col min="13072" max="13072" width="1.81640625" style="7" customWidth="1"/>
    <col min="13073" max="13073" width="6.81640625" style="7" customWidth="1"/>
    <col min="13074" max="13074" width="7.81640625" style="7" customWidth="1"/>
    <col min="13075" max="13075" width="1.81640625" style="7" customWidth="1"/>
    <col min="13076" max="13076" width="6.81640625" style="7" customWidth="1"/>
    <col min="13077" max="13077" width="7.81640625" style="7" customWidth="1"/>
    <col min="13078" max="13078" width="1.7265625" style="7" customWidth="1"/>
    <col min="13079" max="13080" width="7.81640625" style="7" customWidth="1"/>
    <col min="13081" max="13081" width="1.81640625" style="7" customWidth="1"/>
    <col min="13082" max="13082" width="6.81640625" style="7" customWidth="1"/>
    <col min="13083" max="13083" width="7.81640625" style="7" customWidth="1"/>
    <col min="13084" max="13084" width="1.81640625" style="7" customWidth="1"/>
    <col min="13085" max="13312" width="9.1796875" style="7"/>
    <col min="13313" max="13313" width="12.453125" style="7" customWidth="1"/>
    <col min="13314" max="13315" width="7.81640625" style="7" customWidth="1"/>
    <col min="13316" max="13316" width="1.81640625" style="7" customWidth="1"/>
    <col min="13317" max="13318" width="7.81640625" style="7" customWidth="1"/>
    <col min="13319" max="13319" width="1.81640625" style="7" customWidth="1"/>
    <col min="13320" max="13320" width="6.81640625" style="7" customWidth="1"/>
    <col min="13321" max="13321" width="7.81640625" style="7" customWidth="1"/>
    <col min="13322" max="13322" width="1.81640625" style="7" customWidth="1"/>
    <col min="13323" max="13323" width="6.81640625" style="7" customWidth="1"/>
    <col min="13324" max="13324" width="7.81640625" style="7" customWidth="1"/>
    <col min="13325" max="13325" width="1.81640625" style="7" customWidth="1"/>
    <col min="13326" max="13326" width="6.81640625" style="7" customWidth="1"/>
    <col min="13327" max="13327" width="7.81640625" style="7" customWidth="1"/>
    <col min="13328" max="13328" width="1.81640625" style="7" customWidth="1"/>
    <col min="13329" max="13329" width="6.81640625" style="7" customWidth="1"/>
    <col min="13330" max="13330" width="7.81640625" style="7" customWidth="1"/>
    <col min="13331" max="13331" width="1.81640625" style="7" customWidth="1"/>
    <col min="13332" max="13332" width="6.81640625" style="7" customWidth="1"/>
    <col min="13333" max="13333" width="7.81640625" style="7" customWidth="1"/>
    <col min="13334" max="13334" width="1.7265625" style="7" customWidth="1"/>
    <col min="13335" max="13336" width="7.81640625" style="7" customWidth="1"/>
    <col min="13337" max="13337" width="1.81640625" style="7" customWidth="1"/>
    <col min="13338" max="13338" width="6.81640625" style="7" customWidth="1"/>
    <col min="13339" max="13339" width="7.81640625" style="7" customWidth="1"/>
    <col min="13340" max="13340" width="1.81640625" style="7" customWidth="1"/>
    <col min="13341" max="13568" width="9.1796875" style="7"/>
    <col min="13569" max="13569" width="12.453125" style="7" customWidth="1"/>
    <col min="13570" max="13571" width="7.81640625" style="7" customWidth="1"/>
    <col min="13572" max="13572" width="1.81640625" style="7" customWidth="1"/>
    <col min="13573" max="13574" width="7.81640625" style="7" customWidth="1"/>
    <col min="13575" max="13575" width="1.81640625" style="7" customWidth="1"/>
    <col min="13576" max="13576" width="6.81640625" style="7" customWidth="1"/>
    <col min="13577" max="13577" width="7.81640625" style="7" customWidth="1"/>
    <col min="13578" max="13578" width="1.81640625" style="7" customWidth="1"/>
    <col min="13579" max="13579" width="6.81640625" style="7" customWidth="1"/>
    <col min="13580" max="13580" width="7.81640625" style="7" customWidth="1"/>
    <col min="13581" max="13581" width="1.81640625" style="7" customWidth="1"/>
    <col min="13582" max="13582" width="6.81640625" style="7" customWidth="1"/>
    <col min="13583" max="13583" width="7.81640625" style="7" customWidth="1"/>
    <col min="13584" max="13584" width="1.81640625" style="7" customWidth="1"/>
    <col min="13585" max="13585" width="6.81640625" style="7" customWidth="1"/>
    <col min="13586" max="13586" width="7.81640625" style="7" customWidth="1"/>
    <col min="13587" max="13587" width="1.81640625" style="7" customWidth="1"/>
    <col min="13588" max="13588" width="6.81640625" style="7" customWidth="1"/>
    <col min="13589" max="13589" width="7.81640625" style="7" customWidth="1"/>
    <col min="13590" max="13590" width="1.7265625" style="7" customWidth="1"/>
    <col min="13591" max="13592" width="7.81640625" style="7" customWidth="1"/>
    <col min="13593" max="13593" width="1.81640625" style="7" customWidth="1"/>
    <col min="13594" max="13594" width="6.81640625" style="7" customWidth="1"/>
    <col min="13595" max="13595" width="7.81640625" style="7" customWidth="1"/>
    <col min="13596" max="13596" width="1.81640625" style="7" customWidth="1"/>
    <col min="13597" max="13824" width="9.1796875" style="7"/>
    <col min="13825" max="13825" width="12.453125" style="7" customWidth="1"/>
    <col min="13826" max="13827" width="7.81640625" style="7" customWidth="1"/>
    <col min="13828" max="13828" width="1.81640625" style="7" customWidth="1"/>
    <col min="13829" max="13830" width="7.81640625" style="7" customWidth="1"/>
    <col min="13831" max="13831" width="1.81640625" style="7" customWidth="1"/>
    <col min="13832" max="13832" width="6.81640625" style="7" customWidth="1"/>
    <col min="13833" max="13833" width="7.81640625" style="7" customWidth="1"/>
    <col min="13834" max="13834" width="1.81640625" style="7" customWidth="1"/>
    <col min="13835" max="13835" width="6.81640625" style="7" customWidth="1"/>
    <col min="13836" max="13836" width="7.81640625" style="7" customWidth="1"/>
    <col min="13837" max="13837" width="1.81640625" style="7" customWidth="1"/>
    <col min="13838" max="13838" width="6.81640625" style="7" customWidth="1"/>
    <col min="13839" max="13839" width="7.81640625" style="7" customWidth="1"/>
    <col min="13840" max="13840" width="1.81640625" style="7" customWidth="1"/>
    <col min="13841" max="13841" width="6.81640625" style="7" customWidth="1"/>
    <col min="13842" max="13842" width="7.81640625" style="7" customWidth="1"/>
    <col min="13843" max="13843" width="1.81640625" style="7" customWidth="1"/>
    <col min="13844" max="13844" width="6.81640625" style="7" customWidth="1"/>
    <col min="13845" max="13845" width="7.81640625" style="7" customWidth="1"/>
    <col min="13846" max="13846" width="1.7265625" style="7" customWidth="1"/>
    <col min="13847" max="13848" width="7.81640625" style="7" customWidth="1"/>
    <col min="13849" max="13849" width="1.81640625" style="7" customWidth="1"/>
    <col min="13850" max="13850" width="6.81640625" style="7" customWidth="1"/>
    <col min="13851" max="13851" width="7.81640625" style="7" customWidth="1"/>
    <col min="13852" max="13852" width="1.81640625" style="7" customWidth="1"/>
    <col min="13853" max="14080" width="9.1796875" style="7"/>
    <col min="14081" max="14081" width="12.453125" style="7" customWidth="1"/>
    <col min="14082" max="14083" width="7.81640625" style="7" customWidth="1"/>
    <col min="14084" max="14084" width="1.81640625" style="7" customWidth="1"/>
    <col min="14085" max="14086" width="7.81640625" style="7" customWidth="1"/>
    <col min="14087" max="14087" width="1.81640625" style="7" customWidth="1"/>
    <col min="14088" max="14088" width="6.81640625" style="7" customWidth="1"/>
    <col min="14089" max="14089" width="7.81640625" style="7" customWidth="1"/>
    <col min="14090" max="14090" width="1.81640625" style="7" customWidth="1"/>
    <col min="14091" max="14091" width="6.81640625" style="7" customWidth="1"/>
    <col min="14092" max="14092" width="7.81640625" style="7" customWidth="1"/>
    <col min="14093" max="14093" width="1.81640625" style="7" customWidth="1"/>
    <col min="14094" max="14094" width="6.81640625" style="7" customWidth="1"/>
    <col min="14095" max="14095" width="7.81640625" style="7" customWidth="1"/>
    <col min="14096" max="14096" width="1.81640625" style="7" customWidth="1"/>
    <col min="14097" max="14097" width="6.81640625" style="7" customWidth="1"/>
    <col min="14098" max="14098" width="7.81640625" style="7" customWidth="1"/>
    <col min="14099" max="14099" width="1.81640625" style="7" customWidth="1"/>
    <col min="14100" max="14100" width="6.81640625" style="7" customWidth="1"/>
    <col min="14101" max="14101" width="7.81640625" style="7" customWidth="1"/>
    <col min="14102" max="14102" width="1.7265625" style="7" customWidth="1"/>
    <col min="14103" max="14104" width="7.81640625" style="7" customWidth="1"/>
    <col min="14105" max="14105" width="1.81640625" style="7" customWidth="1"/>
    <col min="14106" max="14106" width="6.81640625" style="7" customWidth="1"/>
    <col min="14107" max="14107" width="7.81640625" style="7" customWidth="1"/>
    <col min="14108" max="14108" width="1.81640625" style="7" customWidth="1"/>
    <col min="14109" max="14336" width="9.1796875" style="7"/>
    <col min="14337" max="14337" width="12.453125" style="7" customWidth="1"/>
    <col min="14338" max="14339" width="7.81640625" style="7" customWidth="1"/>
    <col min="14340" max="14340" width="1.81640625" style="7" customWidth="1"/>
    <col min="14341" max="14342" width="7.81640625" style="7" customWidth="1"/>
    <col min="14343" max="14343" width="1.81640625" style="7" customWidth="1"/>
    <col min="14344" max="14344" width="6.81640625" style="7" customWidth="1"/>
    <col min="14345" max="14345" width="7.81640625" style="7" customWidth="1"/>
    <col min="14346" max="14346" width="1.81640625" style="7" customWidth="1"/>
    <col min="14347" max="14347" width="6.81640625" style="7" customWidth="1"/>
    <col min="14348" max="14348" width="7.81640625" style="7" customWidth="1"/>
    <col min="14349" max="14349" width="1.81640625" style="7" customWidth="1"/>
    <col min="14350" max="14350" width="6.81640625" style="7" customWidth="1"/>
    <col min="14351" max="14351" width="7.81640625" style="7" customWidth="1"/>
    <col min="14352" max="14352" width="1.81640625" style="7" customWidth="1"/>
    <col min="14353" max="14353" width="6.81640625" style="7" customWidth="1"/>
    <col min="14354" max="14354" width="7.81640625" style="7" customWidth="1"/>
    <col min="14355" max="14355" width="1.81640625" style="7" customWidth="1"/>
    <col min="14356" max="14356" width="6.81640625" style="7" customWidth="1"/>
    <col min="14357" max="14357" width="7.81640625" style="7" customWidth="1"/>
    <col min="14358" max="14358" width="1.7265625" style="7" customWidth="1"/>
    <col min="14359" max="14360" width="7.81640625" style="7" customWidth="1"/>
    <col min="14361" max="14361" width="1.81640625" style="7" customWidth="1"/>
    <col min="14362" max="14362" width="6.81640625" style="7" customWidth="1"/>
    <col min="14363" max="14363" width="7.81640625" style="7" customWidth="1"/>
    <col min="14364" max="14364" width="1.81640625" style="7" customWidth="1"/>
    <col min="14365" max="14592" width="9.1796875" style="7"/>
    <col min="14593" max="14593" width="12.453125" style="7" customWidth="1"/>
    <col min="14594" max="14595" width="7.81640625" style="7" customWidth="1"/>
    <col min="14596" max="14596" width="1.81640625" style="7" customWidth="1"/>
    <col min="14597" max="14598" width="7.81640625" style="7" customWidth="1"/>
    <col min="14599" max="14599" width="1.81640625" style="7" customWidth="1"/>
    <col min="14600" max="14600" width="6.81640625" style="7" customWidth="1"/>
    <col min="14601" max="14601" width="7.81640625" style="7" customWidth="1"/>
    <col min="14602" max="14602" width="1.81640625" style="7" customWidth="1"/>
    <col min="14603" max="14603" width="6.81640625" style="7" customWidth="1"/>
    <col min="14604" max="14604" width="7.81640625" style="7" customWidth="1"/>
    <col min="14605" max="14605" width="1.81640625" style="7" customWidth="1"/>
    <col min="14606" max="14606" width="6.81640625" style="7" customWidth="1"/>
    <col min="14607" max="14607" width="7.81640625" style="7" customWidth="1"/>
    <col min="14608" max="14608" width="1.81640625" style="7" customWidth="1"/>
    <col min="14609" max="14609" width="6.81640625" style="7" customWidth="1"/>
    <col min="14610" max="14610" width="7.81640625" style="7" customWidth="1"/>
    <col min="14611" max="14611" width="1.81640625" style="7" customWidth="1"/>
    <col min="14612" max="14612" width="6.81640625" style="7" customWidth="1"/>
    <col min="14613" max="14613" width="7.81640625" style="7" customWidth="1"/>
    <col min="14614" max="14614" width="1.7265625" style="7" customWidth="1"/>
    <col min="14615" max="14616" width="7.81640625" style="7" customWidth="1"/>
    <col min="14617" max="14617" width="1.81640625" style="7" customWidth="1"/>
    <col min="14618" max="14618" width="6.81640625" style="7" customWidth="1"/>
    <col min="14619" max="14619" width="7.81640625" style="7" customWidth="1"/>
    <col min="14620" max="14620" width="1.81640625" style="7" customWidth="1"/>
    <col min="14621" max="14848" width="9.1796875" style="7"/>
    <col min="14849" max="14849" width="12.453125" style="7" customWidth="1"/>
    <col min="14850" max="14851" width="7.81640625" style="7" customWidth="1"/>
    <col min="14852" max="14852" width="1.81640625" style="7" customWidth="1"/>
    <col min="14853" max="14854" width="7.81640625" style="7" customWidth="1"/>
    <col min="14855" max="14855" width="1.81640625" style="7" customWidth="1"/>
    <col min="14856" max="14856" width="6.81640625" style="7" customWidth="1"/>
    <col min="14857" max="14857" width="7.81640625" style="7" customWidth="1"/>
    <col min="14858" max="14858" width="1.81640625" style="7" customWidth="1"/>
    <col min="14859" max="14859" width="6.81640625" style="7" customWidth="1"/>
    <col min="14860" max="14860" width="7.81640625" style="7" customWidth="1"/>
    <col min="14861" max="14861" width="1.81640625" style="7" customWidth="1"/>
    <col min="14862" max="14862" width="6.81640625" style="7" customWidth="1"/>
    <col min="14863" max="14863" width="7.81640625" style="7" customWidth="1"/>
    <col min="14864" max="14864" width="1.81640625" style="7" customWidth="1"/>
    <col min="14865" max="14865" width="6.81640625" style="7" customWidth="1"/>
    <col min="14866" max="14866" width="7.81640625" style="7" customWidth="1"/>
    <col min="14867" max="14867" width="1.81640625" style="7" customWidth="1"/>
    <col min="14868" max="14868" width="6.81640625" style="7" customWidth="1"/>
    <col min="14869" max="14869" width="7.81640625" style="7" customWidth="1"/>
    <col min="14870" max="14870" width="1.7265625" style="7" customWidth="1"/>
    <col min="14871" max="14872" width="7.81640625" style="7" customWidth="1"/>
    <col min="14873" max="14873" width="1.81640625" style="7" customWidth="1"/>
    <col min="14874" max="14874" width="6.81640625" style="7" customWidth="1"/>
    <col min="14875" max="14875" width="7.81640625" style="7" customWidth="1"/>
    <col min="14876" max="14876" width="1.81640625" style="7" customWidth="1"/>
    <col min="14877" max="15104" width="9.1796875" style="7"/>
    <col min="15105" max="15105" width="12.453125" style="7" customWidth="1"/>
    <col min="15106" max="15107" width="7.81640625" style="7" customWidth="1"/>
    <col min="15108" max="15108" width="1.81640625" style="7" customWidth="1"/>
    <col min="15109" max="15110" width="7.81640625" style="7" customWidth="1"/>
    <col min="15111" max="15111" width="1.81640625" style="7" customWidth="1"/>
    <col min="15112" max="15112" width="6.81640625" style="7" customWidth="1"/>
    <col min="15113" max="15113" width="7.81640625" style="7" customWidth="1"/>
    <col min="15114" max="15114" width="1.81640625" style="7" customWidth="1"/>
    <col min="15115" max="15115" width="6.81640625" style="7" customWidth="1"/>
    <col min="15116" max="15116" width="7.81640625" style="7" customWidth="1"/>
    <col min="15117" max="15117" width="1.81640625" style="7" customWidth="1"/>
    <col min="15118" max="15118" width="6.81640625" style="7" customWidth="1"/>
    <col min="15119" max="15119" width="7.81640625" style="7" customWidth="1"/>
    <col min="15120" max="15120" width="1.81640625" style="7" customWidth="1"/>
    <col min="15121" max="15121" width="6.81640625" style="7" customWidth="1"/>
    <col min="15122" max="15122" width="7.81640625" style="7" customWidth="1"/>
    <col min="15123" max="15123" width="1.81640625" style="7" customWidth="1"/>
    <col min="15124" max="15124" width="6.81640625" style="7" customWidth="1"/>
    <col min="15125" max="15125" width="7.81640625" style="7" customWidth="1"/>
    <col min="15126" max="15126" width="1.7265625" style="7" customWidth="1"/>
    <col min="15127" max="15128" width="7.81640625" style="7" customWidth="1"/>
    <col min="15129" max="15129" width="1.81640625" style="7" customWidth="1"/>
    <col min="15130" max="15130" width="6.81640625" style="7" customWidth="1"/>
    <col min="15131" max="15131" width="7.81640625" style="7" customWidth="1"/>
    <col min="15132" max="15132" width="1.81640625" style="7" customWidth="1"/>
    <col min="15133" max="15360" width="9.1796875" style="7"/>
    <col min="15361" max="15361" width="12.453125" style="7" customWidth="1"/>
    <col min="15362" max="15363" width="7.81640625" style="7" customWidth="1"/>
    <col min="15364" max="15364" width="1.81640625" style="7" customWidth="1"/>
    <col min="15365" max="15366" width="7.81640625" style="7" customWidth="1"/>
    <col min="15367" max="15367" width="1.81640625" style="7" customWidth="1"/>
    <col min="15368" max="15368" width="6.81640625" style="7" customWidth="1"/>
    <col min="15369" max="15369" width="7.81640625" style="7" customWidth="1"/>
    <col min="15370" max="15370" width="1.81640625" style="7" customWidth="1"/>
    <col min="15371" max="15371" width="6.81640625" style="7" customWidth="1"/>
    <col min="15372" max="15372" width="7.81640625" style="7" customWidth="1"/>
    <col min="15373" max="15373" width="1.81640625" style="7" customWidth="1"/>
    <col min="15374" max="15374" width="6.81640625" style="7" customWidth="1"/>
    <col min="15375" max="15375" width="7.81640625" style="7" customWidth="1"/>
    <col min="15376" max="15376" width="1.81640625" style="7" customWidth="1"/>
    <col min="15377" max="15377" width="6.81640625" style="7" customWidth="1"/>
    <col min="15378" max="15378" width="7.81640625" style="7" customWidth="1"/>
    <col min="15379" max="15379" width="1.81640625" style="7" customWidth="1"/>
    <col min="15380" max="15380" width="6.81640625" style="7" customWidth="1"/>
    <col min="15381" max="15381" width="7.81640625" style="7" customWidth="1"/>
    <col min="15382" max="15382" width="1.7265625" style="7" customWidth="1"/>
    <col min="15383" max="15384" width="7.81640625" style="7" customWidth="1"/>
    <col min="15385" max="15385" width="1.81640625" style="7" customWidth="1"/>
    <col min="15386" max="15386" width="6.81640625" style="7" customWidth="1"/>
    <col min="15387" max="15387" width="7.81640625" style="7" customWidth="1"/>
    <col min="15388" max="15388" width="1.81640625" style="7" customWidth="1"/>
    <col min="15389" max="15616" width="9.1796875" style="7"/>
    <col min="15617" max="15617" width="12.453125" style="7" customWidth="1"/>
    <col min="15618" max="15619" width="7.81640625" style="7" customWidth="1"/>
    <col min="15620" max="15620" width="1.81640625" style="7" customWidth="1"/>
    <col min="15621" max="15622" width="7.81640625" style="7" customWidth="1"/>
    <col min="15623" max="15623" width="1.81640625" style="7" customWidth="1"/>
    <col min="15624" max="15624" width="6.81640625" style="7" customWidth="1"/>
    <col min="15625" max="15625" width="7.81640625" style="7" customWidth="1"/>
    <col min="15626" max="15626" width="1.81640625" style="7" customWidth="1"/>
    <col min="15627" max="15627" width="6.81640625" style="7" customWidth="1"/>
    <col min="15628" max="15628" width="7.81640625" style="7" customWidth="1"/>
    <col min="15629" max="15629" width="1.81640625" style="7" customWidth="1"/>
    <col min="15630" max="15630" width="6.81640625" style="7" customWidth="1"/>
    <col min="15631" max="15631" width="7.81640625" style="7" customWidth="1"/>
    <col min="15632" max="15632" width="1.81640625" style="7" customWidth="1"/>
    <col min="15633" max="15633" width="6.81640625" style="7" customWidth="1"/>
    <col min="15634" max="15634" width="7.81640625" style="7" customWidth="1"/>
    <col min="15635" max="15635" width="1.81640625" style="7" customWidth="1"/>
    <col min="15636" max="15636" width="6.81640625" style="7" customWidth="1"/>
    <col min="15637" max="15637" width="7.81640625" style="7" customWidth="1"/>
    <col min="15638" max="15638" width="1.7265625" style="7" customWidth="1"/>
    <col min="15639" max="15640" width="7.81640625" style="7" customWidth="1"/>
    <col min="15641" max="15641" width="1.81640625" style="7" customWidth="1"/>
    <col min="15642" max="15642" width="6.81640625" style="7" customWidth="1"/>
    <col min="15643" max="15643" width="7.81640625" style="7" customWidth="1"/>
    <col min="15644" max="15644" width="1.81640625" style="7" customWidth="1"/>
    <col min="15645" max="15872" width="9.1796875" style="7"/>
    <col min="15873" max="15873" width="12.453125" style="7" customWidth="1"/>
    <col min="15874" max="15875" width="7.81640625" style="7" customWidth="1"/>
    <col min="15876" max="15876" width="1.81640625" style="7" customWidth="1"/>
    <col min="15877" max="15878" width="7.81640625" style="7" customWidth="1"/>
    <col min="15879" max="15879" width="1.81640625" style="7" customWidth="1"/>
    <col min="15880" max="15880" width="6.81640625" style="7" customWidth="1"/>
    <col min="15881" max="15881" width="7.81640625" style="7" customWidth="1"/>
    <col min="15882" max="15882" width="1.81640625" style="7" customWidth="1"/>
    <col min="15883" max="15883" width="6.81640625" style="7" customWidth="1"/>
    <col min="15884" max="15884" width="7.81640625" style="7" customWidth="1"/>
    <col min="15885" max="15885" width="1.81640625" style="7" customWidth="1"/>
    <col min="15886" max="15886" width="6.81640625" style="7" customWidth="1"/>
    <col min="15887" max="15887" width="7.81640625" style="7" customWidth="1"/>
    <col min="15888" max="15888" width="1.81640625" style="7" customWidth="1"/>
    <col min="15889" max="15889" width="6.81640625" style="7" customWidth="1"/>
    <col min="15890" max="15890" width="7.81640625" style="7" customWidth="1"/>
    <col min="15891" max="15891" width="1.81640625" style="7" customWidth="1"/>
    <col min="15892" max="15892" width="6.81640625" style="7" customWidth="1"/>
    <col min="15893" max="15893" width="7.81640625" style="7" customWidth="1"/>
    <col min="15894" max="15894" width="1.7265625" style="7" customWidth="1"/>
    <col min="15895" max="15896" width="7.81640625" style="7" customWidth="1"/>
    <col min="15897" max="15897" width="1.81640625" style="7" customWidth="1"/>
    <col min="15898" max="15898" width="6.81640625" style="7" customWidth="1"/>
    <col min="15899" max="15899" width="7.81640625" style="7" customWidth="1"/>
    <col min="15900" max="15900" width="1.81640625" style="7" customWidth="1"/>
    <col min="15901" max="16128" width="9.1796875" style="7"/>
    <col min="16129" max="16129" width="12.453125" style="7" customWidth="1"/>
    <col min="16130" max="16131" width="7.81640625" style="7" customWidth="1"/>
    <col min="16132" max="16132" width="1.81640625" style="7" customWidth="1"/>
    <col min="16133" max="16134" width="7.81640625" style="7" customWidth="1"/>
    <col min="16135" max="16135" width="1.81640625" style="7" customWidth="1"/>
    <col min="16136" max="16136" width="6.81640625" style="7" customWidth="1"/>
    <col min="16137" max="16137" width="7.81640625" style="7" customWidth="1"/>
    <col min="16138" max="16138" width="1.81640625" style="7" customWidth="1"/>
    <col min="16139" max="16139" width="6.81640625" style="7" customWidth="1"/>
    <col min="16140" max="16140" width="7.81640625" style="7" customWidth="1"/>
    <col min="16141" max="16141" width="1.81640625" style="7" customWidth="1"/>
    <col min="16142" max="16142" width="6.81640625" style="7" customWidth="1"/>
    <col min="16143" max="16143" width="7.81640625" style="7" customWidth="1"/>
    <col min="16144" max="16144" width="1.81640625" style="7" customWidth="1"/>
    <col min="16145" max="16145" width="6.81640625" style="7" customWidth="1"/>
    <col min="16146" max="16146" width="7.81640625" style="7" customWidth="1"/>
    <col min="16147" max="16147" width="1.81640625" style="7" customWidth="1"/>
    <col min="16148" max="16148" width="6.81640625" style="7" customWidth="1"/>
    <col min="16149" max="16149" width="7.81640625" style="7" customWidth="1"/>
    <col min="16150" max="16150" width="1.7265625" style="7" customWidth="1"/>
    <col min="16151" max="16152" width="7.81640625" style="7" customWidth="1"/>
    <col min="16153" max="16153" width="1.81640625" style="7" customWidth="1"/>
    <col min="16154" max="16154" width="6.81640625" style="7" customWidth="1"/>
    <col min="16155" max="16155" width="7.81640625" style="7" customWidth="1"/>
    <col min="16156" max="16156" width="1.81640625" style="7" customWidth="1"/>
    <col min="16157" max="16384" width="9.1796875" style="7"/>
  </cols>
  <sheetData>
    <row r="1" spans="1:28">
      <c r="A1" s="7" t="s">
        <v>262</v>
      </c>
    </row>
    <row r="2" spans="1:28">
      <c r="A2" s="7" t="s">
        <v>263</v>
      </c>
    </row>
    <row r="4" spans="1:28">
      <c r="A4" s="9" t="s">
        <v>396</v>
      </c>
    </row>
    <row r="5" spans="1:28" ht="13" thickBot="1">
      <c r="L5" s="23"/>
      <c r="O5" s="23"/>
      <c r="P5" s="23"/>
      <c r="R5" s="23"/>
      <c r="S5" s="23"/>
    </row>
    <row r="6" spans="1:28">
      <c r="A6" s="10"/>
      <c r="B6" s="36"/>
      <c r="C6" s="37"/>
      <c r="D6" s="10"/>
      <c r="E6" s="36"/>
      <c r="F6" s="37"/>
      <c r="G6" s="10"/>
      <c r="H6" s="36"/>
      <c r="I6" s="37"/>
      <c r="J6" s="37"/>
      <c r="K6" s="36"/>
      <c r="L6" s="37"/>
      <c r="M6" s="10"/>
      <c r="N6" s="36"/>
      <c r="O6" s="37"/>
      <c r="P6" s="37"/>
      <c r="Q6" s="36"/>
      <c r="R6" s="37"/>
      <c r="S6" s="37"/>
      <c r="T6" s="37"/>
      <c r="U6" s="37"/>
      <c r="V6" s="37"/>
      <c r="W6" s="37"/>
      <c r="X6" s="37"/>
      <c r="Y6" s="37"/>
      <c r="Z6" s="37"/>
      <c r="AA6" s="37"/>
      <c r="AB6" s="37"/>
    </row>
    <row r="7" spans="1:28">
      <c r="A7" s="7" t="s">
        <v>373</v>
      </c>
      <c r="B7" s="40" t="s">
        <v>374</v>
      </c>
      <c r="C7" s="40"/>
      <c r="E7" s="40" t="s">
        <v>375</v>
      </c>
      <c r="F7" s="40"/>
      <c r="H7" s="40" t="s">
        <v>376</v>
      </c>
      <c r="I7" s="40"/>
      <c r="K7" s="40" t="s">
        <v>377</v>
      </c>
      <c r="L7" s="40"/>
      <c r="N7" s="40" t="s">
        <v>378</v>
      </c>
      <c r="O7" s="40"/>
      <c r="Q7" s="58" t="s">
        <v>379</v>
      </c>
      <c r="R7" s="40"/>
      <c r="T7" s="40" t="s">
        <v>380</v>
      </c>
      <c r="U7" s="40"/>
      <c r="V7" s="44"/>
      <c r="W7" s="58" t="s">
        <v>381</v>
      </c>
      <c r="X7" s="40"/>
      <c r="Z7" s="40" t="s">
        <v>382</v>
      </c>
      <c r="AA7" s="40"/>
    </row>
    <row r="8" spans="1:28">
      <c r="A8" s="7" t="s">
        <v>383</v>
      </c>
      <c r="B8" s="41" t="s">
        <v>98</v>
      </c>
      <c r="C8" s="42" t="s">
        <v>99</v>
      </c>
      <c r="E8" s="41" t="s">
        <v>98</v>
      </c>
      <c r="F8" s="42" t="s">
        <v>99</v>
      </c>
      <c r="H8" s="41" t="s">
        <v>98</v>
      </c>
      <c r="I8" s="42" t="s">
        <v>99</v>
      </c>
      <c r="J8" s="42"/>
      <c r="K8" s="41" t="s">
        <v>98</v>
      </c>
      <c r="L8" s="42" t="s">
        <v>99</v>
      </c>
      <c r="N8" s="41" t="s">
        <v>98</v>
      </c>
      <c r="O8" s="42" t="s">
        <v>99</v>
      </c>
      <c r="Q8" s="41" t="s">
        <v>98</v>
      </c>
      <c r="R8" s="42" t="s">
        <v>99</v>
      </c>
      <c r="T8" s="41" t="s">
        <v>98</v>
      </c>
      <c r="U8" s="42" t="s">
        <v>99</v>
      </c>
      <c r="V8" s="93"/>
      <c r="W8" s="41" t="s">
        <v>98</v>
      </c>
      <c r="X8" s="42" t="s">
        <v>99</v>
      </c>
      <c r="Z8" s="41" t="s">
        <v>98</v>
      </c>
      <c r="AA8" s="42" t="s">
        <v>99</v>
      </c>
    </row>
    <row r="9" spans="1:28" ht="13" thickBot="1">
      <c r="A9" s="21"/>
      <c r="B9" s="45"/>
      <c r="C9" s="46"/>
      <c r="D9" s="21"/>
      <c r="E9" s="45"/>
      <c r="F9" s="46"/>
      <c r="G9" s="21"/>
      <c r="H9" s="45"/>
      <c r="I9" s="46"/>
      <c r="J9" s="46"/>
      <c r="K9" s="45"/>
      <c r="L9" s="46"/>
      <c r="M9" s="21"/>
      <c r="N9" s="45"/>
      <c r="O9" s="46"/>
      <c r="P9" s="46"/>
      <c r="Q9" s="45"/>
      <c r="R9" s="46"/>
      <c r="S9" s="46"/>
      <c r="T9" s="46"/>
      <c r="U9" s="46"/>
      <c r="V9" s="46"/>
      <c r="W9" s="46"/>
      <c r="X9" s="46"/>
      <c r="Y9" s="46"/>
      <c r="Z9" s="46"/>
      <c r="AA9" s="46"/>
      <c r="AB9" s="46"/>
    </row>
    <row r="10" spans="1:28">
      <c r="L10" s="23"/>
      <c r="O10" s="23"/>
      <c r="R10" s="23"/>
    </row>
    <row r="11" spans="1:28" ht="13">
      <c r="A11" s="167" t="s">
        <v>63</v>
      </c>
      <c r="B11" s="33">
        <f>IF($A11&lt;&gt;0,SUM(B13:B21),"")</f>
        <v>29454</v>
      </c>
      <c r="C11" s="8">
        <f>IF($A11&lt;&gt;0,SUM(C13:C21),"")</f>
        <v>100</v>
      </c>
      <c r="E11" s="33">
        <f>IF($A11&lt;&gt;0,SUM(E13:E21),"")</f>
        <v>19167</v>
      </c>
      <c r="F11" s="8">
        <f>IF($A11&lt;&gt;0,SUM(F13:F21),"")</f>
        <v>100</v>
      </c>
      <c r="H11" s="33">
        <f>IF($A11&lt;&gt;0,SUM(H13:H21),"")</f>
        <v>2723</v>
      </c>
      <c r="I11" s="8">
        <f>IF($A11&lt;&gt;0,SUM(I13:I21),"")</f>
        <v>100</v>
      </c>
      <c r="K11" s="33">
        <f>IF($A11&lt;&gt;0,SUM(K13:K21),"")</f>
        <v>1960</v>
      </c>
      <c r="L11" s="8">
        <f>IF($A11&lt;&gt;0,SUM(L13:L21),"")</f>
        <v>100</v>
      </c>
      <c r="N11" s="33">
        <f>IF($A11&lt;&gt;0,SUM(N13:N21),"")</f>
        <v>2009</v>
      </c>
      <c r="O11" s="8">
        <f>IF($A11&lt;&gt;0,SUM(O13:O21),"")</f>
        <v>100</v>
      </c>
      <c r="Q11" s="33">
        <f>IF($A11&lt;&gt;0,SUM(Q13:Q21),"")</f>
        <v>1329</v>
      </c>
      <c r="R11" s="8">
        <f>IF($A11&lt;&gt;0,SUM(R13:R21),"")</f>
        <v>100</v>
      </c>
      <c r="T11" s="33">
        <f>IF($A11&lt;&gt;0,SUM(T13:T21),"")</f>
        <v>1261</v>
      </c>
      <c r="U11" s="8">
        <f>IF($A11&lt;&gt;0,SUM(U13:U21),"")</f>
        <v>100</v>
      </c>
      <c r="V11" s="8"/>
      <c r="W11" s="33">
        <f>IF($A11&lt;&gt;0,SUM(W13:W21),"")</f>
        <v>505</v>
      </c>
      <c r="X11" s="8">
        <f>IF($A11&lt;&gt;0,SUM(X13:X21),"")</f>
        <v>100</v>
      </c>
      <c r="Z11" s="33">
        <f>IF($A11&lt;&gt;0,SUM(Z13:Z21),"")</f>
        <v>500</v>
      </c>
      <c r="AA11" s="8">
        <f>IF($A11&lt;&gt;0,SUM(AA13:AA21),"")</f>
        <v>100</v>
      </c>
    </row>
    <row r="12" spans="1:28">
      <c r="A12" s="128"/>
      <c r="B12" s="33" t="str">
        <f>IF(A12&lt;&gt;0,E12+H12+K12+N12+Q12+T12,"")</f>
        <v/>
      </c>
      <c r="C12" s="23" t="str">
        <f>IF($A12&lt;&gt;0,B12/#REF!*100,"")</f>
        <v/>
      </c>
      <c r="F12" s="33" t="str">
        <f>IF(E12&lt;&gt;0,I12+L12+O12+R12+U12,"")</f>
        <v/>
      </c>
      <c r="I12" s="23" t="str">
        <f>IF(A12&lt;&gt;0,H12/B12*100,"")</f>
        <v/>
      </c>
      <c r="L12" s="23" t="str">
        <f>IF(A12&lt;&gt;0,K12/B12*100,"")</f>
        <v/>
      </c>
      <c r="O12" s="23" t="str">
        <f>IF(A12&lt;&gt;0,N12/B12*100,"")</f>
        <v/>
      </c>
      <c r="R12" s="23" t="str">
        <f>IF(A12&lt;&gt;0,Q12/B12*100,"")</f>
        <v/>
      </c>
      <c r="T12" s="33"/>
      <c r="W12" s="33"/>
      <c r="Z12" s="33"/>
    </row>
    <row r="13" spans="1:28">
      <c r="A13" s="71">
        <v>1</v>
      </c>
      <c r="B13" s="33">
        <f>IF(A13&lt;&gt;"",E13+H13+K13+N13+Q13+T13+W13+Z13,"")</f>
        <v>1087</v>
      </c>
      <c r="C13" s="23">
        <f>IF($A13&lt;&gt;"",B13/$B$11*100,"")</f>
        <v>3.6905004413661984</v>
      </c>
      <c r="E13" s="238">
        <v>843</v>
      </c>
      <c r="F13" s="23">
        <f>IF($A13&lt;&gt;"",E13/$E$11*100,"")</f>
        <v>4.3981843794020969</v>
      </c>
      <c r="H13" s="238">
        <v>58</v>
      </c>
      <c r="I13" s="23">
        <f>IF($A13&lt;&gt;"",H13/$H$11*100,"")</f>
        <v>2.1300036724201248</v>
      </c>
      <c r="K13" s="238">
        <v>32</v>
      </c>
      <c r="L13" s="23">
        <f>IF($A13&lt;&gt;"",K13/$K$11*100,"")</f>
        <v>1.6326530612244898</v>
      </c>
      <c r="N13" s="238">
        <v>59</v>
      </c>
      <c r="O13" s="23">
        <f>IF($A13&lt;&gt;"",N13/$N$11*100,"")</f>
        <v>2.9367844698855152</v>
      </c>
      <c r="Q13" s="238">
        <v>21</v>
      </c>
      <c r="R13" s="23">
        <f>IF($A13&lt;&gt;"",Q13/$Q$11*100,"")</f>
        <v>1.5801354401805869</v>
      </c>
      <c r="T13" s="238">
        <v>48</v>
      </c>
      <c r="U13" s="23">
        <f>IF($A13&lt;&gt;"",T13/$T$11*100,"")</f>
        <v>3.8065027755749403</v>
      </c>
      <c r="V13" s="23"/>
      <c r="W13" s="238">
        <v>7</v>
      </c>
      <c r="X13" s="23">
        <f t="shared" ref="X13:X19" si="0">IF($A13&lt;&gt;"",W13/$W$11*100,"")</f>
        <v>1.3861386138613863</v>
      </c>
      <c r="Z13" s="238">
        <v>19</v>
      </c>
      <c r="AA13" s="23">
        <f>IF($A13&lt;&gt;"",Z13/$Z$11*100,"")</f>
        <v>3.8</v>
      </c>
    </row>
    <row r="14" spans="1:28">
      <c r="A14" s="71"/>
      <c r="B14" s="33" t="str">
        <f t="shared" ref="B14:B22" si="1">IF(A14&lt;&gt;"",E14+H14+K14+N14+Q14+T14+W14+Z14,"")</f>
        <v/>
      </c>
      <c r="C14" s="23" t="str">
        <f t="shared" ref="C14:C21" si="2">IF($A14&lt;&gt;"",B14/$B$11*100,"")</f>
        <v/>
      </c>
      <c r="E14" s="238"/>
      <c r="F14" s="23" t="str">
        <f t="shared" ref="F14:F21" si="3">IF($A14&lt;&gt;"",E14/$E$11*100,"")</f>
        <v/>
      </c>
      <c r="H14" s="238"/>
      <c r="I14" s="23" t="str">
        <f t="shared" ref="I14:I21" si="4">IF($A14&lt;&gt;"",H14/$H$11*100,"")</f>
        <v/>
      </c>
      <c r="K14" s="238"/>
      <c r="L14" s="23" t="str">
        <f t="shared" ref="L14:L21" si="5">IF($A14&lt;&gt;"",K14/$K$11*100,"")</f>
        <v/>
      </c>
      <c r="N14" s="238"/>
      <c r="O14" s="23" t="str">
        <f t="shared" ref="O14:O21" si="6">IF($A14&lt;&gt;"",N14/$N$11*100,"")</f>
        <v/>
      </c>
      <c r="Q14" s="238"/>
      <c r="R14" s="23" t="str">
        <f t="shared" ref="R14:R21" si="7">IF($A14&lt;&gt;"",Q14/$Q$11*100,"")</f>
        <v/>
      </c>
      <c r="T14" s="238"/>
      <c r="U14" s="23" t="str">
        <f t="shared" ref="U14:U21" si="8">IF($A14&lt;&gt;"",T14/$T$11*100,"")</f>
        <v/>
      </c>
      <c r="V14" s="23"/>
      <c r="W14" s="238"/>
      <c r="X14" s="23" t="str">
        <f t="shared" si="0"/>
        <v/>
      </c>
      <c r="Z14" s="238"/>
      <c r="AA14" s="23" t="str">
        <f t="shared" ref="AA14:AA21" si="9">IF($A14&lt;&gt;"",Z14/$Z$11*100,"")</f>
        <v/>
      </c>
    </row>
    <row r="15" spans="1:28">
      <c r="A15" s="71">
        <v>2</v>
      </c>
      <c r="B15" s="33">
        <f t="shared" si="1"/>
        <v>1281</v>
      </c>
      <c r="C15" s="23">
        <f t="shared" si="2"/>
        <v>4.3491546139743331</v>
      </c>
      <c r="E15" s="238">
        <v>1001</v>
      </c>
      <c r="F15" s="23">
        <f t="shared" si="3"/>
        <v>5.2225178692544478</v>
      </c>
      <c r="H15" s="238">
        <v>72</v>
      </c>
      <c r="I15" s="23">
        <f t="shared" si="4"/>
        <v>2.6441424899008448</v>
      </c>
      <c r="K15" s="238">
        <v>45</v>
      </c>
      <c r="L15" s="23">
        <f t="shared" si="5"/>
        <v>2.295918367346939</v>
      </c>
      <c r="N15" s="238">
        <v>64</v>
      </c>
      <c r="O15" s="23">
        <f t="shared" si="6"/>
        <v>3.1856645097063216</v>
      </c>
      <c r="Q15" s="238">
        <v>35</v>
      </c>
      <c r="R15" s="23">
        <f t="shared" si="7"/>
        <v>2.6335590669676447</v>
      </c>
      <c r="T15" s="238">
        <v>28</v>
      </c>
      <c r="U15" s="23">
        <f t="shared" si="8"/>
        <v>2.2204599524187154</v>
      </c>
      <c r="V15" s="23"/>
      <c r="W15" s="238">
        <v>4</v>
      </c>
      <c r="X15" s="23">
        <f t="shared" si="0"/>
        <v>0.79207920792079212</v>
      </c>
      <c r="Z15" s="238">
        <v>32</v>
      </c>
      <c r="AA15" s="23">
        <f t="shared" si="9"/>
        <v>6.4</v>
      </c>
    </row>
    <row r="16" spans="1:28">
      <c r="A16" s="71"/>
      <c r="B16" s="33" t="str">
        <f t="shared" si="1"/>
        <v/>
      </c>
      <c r="C16" s="23" t="str">
        <f t="shared" si="2"/>
        <v/>
      </c>
      <c r="E16" s="238"/>
      <c r="F16" s="23" t="str">
        <f t="shared" si="3"/>
        <v/>
      </c>
      <c r="H16" s="238"/>
      <c r="I16" s="23" t="str">
        <f t="shared" si="4"/>
        <v/>
      </c>
      <c r="K16" s="238"/>
      <c r="L16" s="23" t="str">
        <f t="shared" si="5"/>
        <v/>
      </c>
      <c r="N16" s="238"/>
      <c r="O16" s="23" t="str">
        <f t="shared" si="6"/>
        <v/>
      </c>
      <c r="Q16" s="238"/>
      <c r="R16" s="23" t="str">
        <f t="shared" si="7"/>
        <v/>
      </c>
      <c r="T16" s="238"/>
      <c r="U16" s="23" t="str">
        <f t="shared" si="8"/>
        <v/>
      </c>
      <c r="V16" s="23"/>
      <c r="W16" s="238"/>
      <c r="X16" s="23" t="str">
        <f t="shared" si="0"/>
        <v/>
      </c>
      <c r="Z16" s="238"/>
      <c r="AA16" s="23" t="str">
        <f t="shared" si="9"/>
        <v/>
      </c>
    </row>
    <row r="17" spans="1:27">
      <c r="A17" s="71">
        <v>3</v>
      </c>
      <c r="B17" s="33">
        <f t="shared" si="1"/>
        <v>1861</v>
      </c>
      <c r="C17" s="23">
        <f t="shared" si="2"/>
        <v>6.3183268825965904</v>
      </c>
      <c r="E17" s="238">
        <v>1304</v>
      </c>
      <c r="F17" s="23">
        <f t="shared" si="3"/>
        <v>6.8033599415662334</v>
      </c>
      <c r="G17" s="85"/>
      <c r="H17" s="238">
        <v>155</v>
      </c>
      <c r="I17" s="23">
        <f t="shared" si="4"/>
        <v>5.6922511935365403</v>
      </c>
      <c r="J17" s="61"/>
      <c r="K17" s="238">
        <v>118</v>
      </c>
      <c r="L17" s="23">
        <f t="shared" si="5"/>
        <v>6.0204081632653059</v>
      </c>
      <c r="M17" s="85"/>
      <c r="N17" s="238">
        <v>108</v>
      </c>
      <c r="O17" s="23">
        <f t="shared" si="6"/>
        <v>5.3758088601294176</v>
      </c>
      <c r="P17" s="85"/>
      <c r="Q17" s="238">
        <v>58</v>
      </c>
      <c r="R17" s="23">
        <f t="shared" si="7"/>
        <v>4.3641835966892399</v>
      </c>
      <c r="T17" s="238">
        <v>63</v>
      </c>
      <c r="U17" s="23">
        <f t="shared" si="8"/>
        <v>4.9960348929421095</v>
      </c>
      <c r="V17" s="23"/>
      <c r="W17" s="238">
        <v>14</v>
      </c>
      <c r="X17" s="23">
        <f t="shared" si="0"/>
        <v>2.7722772277227725</v>
      </c>
      <c r="Z17" s="238">
        <v>41</v>
      </c>
      <c r="AA17" s="23">
        <f t="shared" si="9"/>
        <v>8.2000000000000011</v>
      </c>
    </row>
    <row r="18" spans="1:27">
      <c r="A18" s="71"/>
      <c r="B18" s="33" t="str">
        <f t="shared" si="1"/>
        <v/>
      </c>
      <c r="C18" s="23" t="str">
        <f t="shared" si="2"/>
        <v/>
      </c>
      <c r="E18" s="238"/>
      <c r="F18" s="23" t="str">
        <f t="shared" si="3"/>
        <v/>
      </c>
      <c r="G18" s="85"/>
      <c r="H18" s="238"/>
      <c r="I18" s="23" t="str">
        <f t="shared" si="4"/>
        <v/>
      </c>
      <c r="J18" s="61"/>
      <c r="K18" s="238"/>
      <c r="L18" s="23" t="str">
        <f t="shared" si="5"/>
        <v/>
      </c>
      <c r="M18" s="85"/>
      <c r="N18" s="238"/>
      <c r="O18" s="23" t="str">
        <f t="shared" si="6"/>
        <v/>
      </c>
      <c r="P18" s="85"/>
      <c r="Q18" s="238"/>
      <c r="R18" s="23" t="str">
        <f t="shared" si="7"/>
        <v/>
      </c>
      <c r="T18" s="238"/>
      <c r="U18" s="23" t="str">
        <f t="shared" si="8"/>
        <v/>
      </c>
      <c r="V18" s="23"/>
      <c r="W18" s="238"/>
      <c r="X18" s="23" t="str">
        <f t="shared" si="0"/>
        <v/>
      </c>
      <c r="Z18" s="238"/>
      <c r="AA18" s="23" t="str">
        <f t="shared" si="9"/>
        <v/>
      </c>
    </row>
    <row r="19" spans="1:27">
      <c r="A19" s="71">
        <v>4</v>
      </c>
      <c r="B19" s="33">
        <f t="shared" si="1"/>
        <v>6565</v>
      </c>
      <c r="C19" s="23">
        <f t="shared" si="2"/>
        <v>22.288993006043324</v>
      </c>
      <c r="E19" s="238">
        <v>5324</v>
      </c>
      <c r="F19" s="23">
        <f t="shared" si="3"/>
        <v>27.776908227682995</v>
      </c>
      <c r="G19" s="85"/>
      <c r="H19" s="238">
        <v>386</v>
      </c>
      <c r="I19" s="23">
        <f t="shared" si="4"/>
        <v>14.175541681968419</v>
      </c>
      <c r="J19" s="61"/>
      <c r="K19" s="238">
        <v>194</v>
      </c>
      <c r="L19" s="23">
        <f t="shared" si="5"/>
        <v>9.8979591836734695</v>
      </c>
      <c r="M19" s="85"/>
      <c r="N19" s="238">
        <v>239</v>
      </c>
      <c r="O19" s="23">
        <f t="shared" si="6"/>
        <v>11.896465903434544</v>
      </c>
      <c r="P19" s="85"/>
      <c r="Q19" s="238">
        <v>124</v>
      </c>
      <c r="R19" s="23">
        <f t="shared" si="7"/>
        <v>9.3303235515425129</v>
      </c>
      <c r="T19" s="238">
        <v>150</v>
      </c>
      <c r="U19" s="23">
        <f t="shared" si="8"/>
        <v>11.895321173671688</v>
      </c>
      <c r="V19" s="23"/>
      <c r="W19" s="238">
        <v>19</v>
      </c>
      <c r="X19" s="23">
        <f t="shared" si="0"/>
        <v>3.7623762376237622</v>
      </c>
      <c r="Z19" s="238">
        <v>129</v>
      </c>
      <c r="AA19" s="23">
        <f t="shared" si="9"/>
        <v>25.8</v>
      </c>
    </row>
    <row r="20" spans="1:27">
      <c r="A20" s="71"/>
      <c r="B20" s="33" t="str">
        <f t="shared" si="1"/>
        <v/>
      </c>
      <c r="C20" s="23" t="str">
        <f t="shared" si="2"/>
        <v/>
      </c>
      <c r="E20" s="238"/>
      <c r="F20" s="23" t="str">
        <f t="shared" si="3"/>
        <v/>
      </c>
      <c r="H20" s="238"/>
      <c r="I20" s="23" t="str">
        <f t="shared" si="4"/>
        <v/>
      </c>
      <c r="K20" s="238"/>
      <c r="L20" s="23" t="str">
        <f t="shared" si="5"/>
        <v/>
      </c>
      <c r="N20" s="238"/>
      <c r="O20" s="23" t="str">
        <f t="shared" si="6"/>
        <v/>
      </c>
      <c r="Q20" s="238"/>
      <c r="R20" s="23" t="str">
        <f t="shared" si="7"/>
        <v/>
      </c>
      <c r="T20" s="238"/>
      <c r="U20" s="23" t="str">
        <f t="shared" si="8"/>
        <v/>
      </c>
      <c r="V20" s="23"/>
      <c r="W20" s="238"/>
      <c r="X20" s="23" t="str">
        <f>IF($A20&lt;&gt;"",W20/$T$11*100,"")</f>
        <v/>
      </c>
      <c r="Z20" s="238"/>
      <c r="AA20" s="23" t="str">
        <f t="shared" si="9"/>
        <v/>
      </c>
    </row>
    <row r="21" spans="1:27">
      <c r="A21" s="71">
        <v>5</v>
      </c>
      <c r="B21" s="33">
        <f t="shared" si="1"/>
        <v>18660</v>
      </c>
      <c r="C21" s="23">
        <f t="shared" si="2"/>
        <v>63.353025056019554</v>
      </c>
      <c r="E21" s="238">
        <v>10695</v>
      </c>
      <c r="F21" s="23">
        <f t="shared" si="3"/>
        <v>55.799029582094228</v>
      </c>
      <c r="H21" s="238">
        <v>2052</v>
      </c>
      <c r="I21" s="23">
        <f t="shared" si="4"/>
        <v>75.358060962174079</v>
      </c>
      <c r="K21" s="238">
        <v>1571</v>
      </c>
      <c r="L21" s="23">
        <f t="shared" si="5"/>
        <v>80.15306122448979</v>
      </c>
      <c r="N21" s="238">
        <v>1539</v>
      </c>
      <c r="O21" s="23">
        <f t="shared" si="6"/>
        <v>76.605276256844206</v>
      </c>
      <c r="Q21" s="238">
        <v>1091</v>
      </c>
      <c r="R21" s="23">
        <f t="shared" si="7"/>
        <v>82.091798344620017</v>
      </c>
      <c r="T21" s="238">
        <v>972</v>
      </c>
      <c r="U21" s="23">
        <f t="shared" si="8"/>
        <v>77.081681205392556</v>
      </c>
      <c r="V21" s="23"/>
      <c r="W21" s="238">
        <v>461</v>
      </c>
      <c r="X21" s="23">
        <f>IF($A21&lt;&gt;"",W21/$W$11*100,"")</f>
        <v>91.287128712871294</v>
      </c>
      <c r="Z21" s="238">
        <v>279</v>
      </c>
      <c r="AA21" s="23">
        <f t="shared" si="9"/>
        <v>55.800000000000004</v>
      </c>
    </row>
    <row r="22" spans="1:27">
      <c r="A22" s="71"/>
      <c r="B22" s="33" t="str">
        <f t="shared" si="1"/>
        <v/>
      </c>
      <c r="E22" s="241"/>
      <c r="H22" s="241"/>
      <c r="K22" s="241"/>
      <c r="L22" s="23"/>
      <c r="N22" s="241"/>
      <c r="O22" s="23"/>
      <c r="Q22" s="241"/>
      <c r="R22" s="23"/>
      <c r="T22" s="241"/>
      <c r="U22" s="23"/>
      <c r="V22" s="23"/>
      <c r="W22" s="241"/>
      <c r="X22" s="23"/>
      <c r="Z22" s="241"/>
      <c r="AA22" s="23"/>
    </row>
    <row r="23" spans="1:27">
      <c r="A23" s="71" t="s">
        <v>390</v>
      </c>
      <c r="C23" s="23">
        <f>F23+I23+L23+O23+R23+U23+X23+AA23</f>
        <v>100.00000000000001</v>
      </c>
      <c r="E23" s="232"/>
      <c r="F23" s="23">
        <f>E11/B11*100</f>
        <v>65.074353228763499</v>
      </c>
      <c r="H23" s="232"/>
      <c r="I23" s="23">
        <f>H11/B11*100</f>
        <v>9.2449242887213963</v>
      </c>
      <c r="K23" s="232"/>
      <c r="L23" s="23">
        <f>K11/B11*100</f>
        <v>6.654444218102805</v>
      </c>
      <c r="N23" s="232"/>
      <c r="O23" s="23">
        <f>N11/B11*100</f>
        <v>6.8208053235553745</v>
      </c>
      <c r="Q23" s="232"/>
      <c r="R23" s="23">
        <f>Q11/B11*100</f>
        <v>4.5121205948258307</v>
      </c>
      <c r="T23" s="232"/>
      <c r="U23" s="23">
        <f>T11/B11*100</f>
        <v>4.2812521219528756</v>
      </c>
      <c r="V23" s="23"/>
      <c r="W23" s="232"/>
      <c r="X23" s="23">
        <f>W11/B11*100</f>
        <v>1.7145379235417941</v>
      </c>
      <c r="Z23" s="232"/>
      <c r="AA23" s="23">
        <f>Z11/B11*100</f>
        <v>1.6975623005364298</v>
      </c>
    </row>
    <row r="24" spans="1:27" ht="13" thickBot="1"/>
    <row r="25" spans="1:27">
      <c r="A25" s="10"/>
      <c r="B25" s="36"/>
      <c r="C25" s="37"/>
      <c r="D25" s="10"/>
      <c r="E25" s="36"/>
      <c r="F25" s="37"/>
      <c r="G25" s="10"/>
      <c r="H25" s="36"/>
      <c r="I25" s="37"/>
      <c r="J25" s="37"/>
      <c r="K25" s="36"/>
      <c r="L25" s="10"/>
      <c r="M25" s="10"/>
      <c r="N25" s="36"/>
      <c r="O25" s="10"/>
      <c r="P25" s="10"/>
      <c r="Q25" s="36"/>
      <c r="R25" s="10"/>
      <c r="S25" s="10"/>
      <c r="T25" s="10"/>
      <c r="U25" s="10"/>
      <c r="V25" s="10"/>
      <c r="W25" s="10"/>
      <c r="X25" s="10"/>
      <c r="Y25" s="10"/>
      <c r="Z25" s="10"/>
      <c r="AA25" s="10"/>
    </row>
    <row r="26" spans="1:27">
      <c r="A26" s="7" t="s">
        <v>276</v>
      </c>
    </row>
    <row r="27" spans="1:27">
      <c r="A27" s="7" t="s">
        <v>395</v>
      </c>
    </row>
  </sheetData>
  <mergeCells count="9">
    <mergeCell ref="T7:U7"/>
    <mergeCell ref="W7:X7"/>
    <mergeCell ref="Z7:AA7"/>
    <mergeCell ref="B7:C7"/>
    <mergeCell ref="E7:F7"/>
    <mergeCell ref="H7:I7"/>
    <mergeCell ref="K7:L7"/>
    <mergeCell ref="N7:O7"/>
    <mergeCell ref="Q7:R7"/>
  </mergeCells>
  <pageMargins left="0.70866141732283472" right="0.70866141732283472" top="0.74803149606299213" bottom="0.74803149606299213" header="0.31496062992125984" footer="0.31496062992125984"/>
  <pageSetup scale="80" orientation="landscape" horizontalDpi="4294967293" vertic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73551-9454-4867-9A33-F98895F0076D}">
  <sheetPr>
    <tabColor theme="4" tint="-0.249977111117893"/>
  </sheetPr>
  <dimension ref="A1:AB43"/>
  <sheetViews>
    <sheetView workbookViewId="0">
      <selection activeCell="A2" sqref="A2"/>
    </sheetView>
  </sheetViews>
  <sheetFormatPr baseColWidth="10" defaultColWidth="9.1796875" defaultRowHeight="12.5"/>
  <cols>
    <col min="1" max="1" width="11.81640625" style="7" customWidth="1"/>
    <col min="2" max="2" width="7.81640625" style="33" customWidth="1"/>
    <col min="3" max="3" width="7.81640625" style="23" customWidth="1"/>
    <col min="4" max="4" width="1.81640625" style="7" customWidth="1"/>
    <col min="5" max="5" width="7.81640625" style="33" customWidth="1"/>
    <col min="6" max="6" width="7.81640625" style="23" customWidth="1"/>
    <col min="7" max="7" width="1.81640625" style="7" customWidth="1"/>
    <col min="8" max="8" width="6.81640625" style="33" customWidth="1"/>
    <col min="9" max="9" width="7.81640625" style="23" customWidth="1"/>
    <col min="10" max="10" width="1.81640625" style="23" customWidth="1"/>
    <col min="11" max="11" width="6.81640625" style="33" customWidth="1"/>
    <col min="12" max="12" width="7.81640625" style="7" customWidth="1"/>
    <col min="13" max="13" width="1.81640625" style="7" customWidth="1"/>
    <col min="14" max="14" width="6.81640625" style="33" customWidth="1"/>
    <col min="15" max="15" width="7.81640625" style="7" customWidth="1"/>
    <col min="16" max="16" width="1.81640625" style="7" customWidth="1"/>
    <col min="17" max="17" width="6.81640625" style="33" customWidth="1"/>
    <col min="18" max="18" width="7.81640625" style="7" customWidth="1"/>
    <col min="19" max="19" width="1.81640625" style="7" customWidth="1"/>
    <col min="20" max="20" width="6.81640625" style="7" customWidth="1"/>
    <col min="21" max="21" width="7.81640625" style="7" customWidth="1"/>
    <col min="22" max="22" width="1.81640625" style="7" customWidth="1"/>
    <col min="23" max="24" width="7.81640625" style="7" customWidth="1"/>
    <col min="25" max="25" width="1.81640625" style="7" customWidth="1"/>
    <col min="26" max="26" width="6.81640625" style="7" customWidth="1"/>
    <col min="27" max="27" width="7.81640625" style="7" customWidth="1"/>
    <col min="28" max="28" width="1.81640625" style="7" customWidth="1"/>
    <col min="29" max="256" width="9.1796875" style="7"/>
    <col min="257" max="257" width="11.81640625" style="7" customWidth="1"/>
    <col min="258" max="259" width="7.81640625" style="7" customWidth="1"/>
    <col min="260" max="260" width="1.81640625" style="7" customWidth="1"/>
    <col min="261" max="262" width="7.81640625" style="7" customWidth="1"/>
    <col min="263" max="263" width="1.81640625" style="7" customWidth="1"/>
    <col min="264" max="264" width="6.81640625" style="7" customWidth="1"/>
    <col min="265" max="265" width="7.81640625" style="7" customWidth="1"/>
    <col min="266" max="266" width="1.81640625" style="7" customWidth="1"/>
    <col min="267" max="267" width="6.81640625" style="7" customWidth="1"/>
    <col min="268" max="268" width="7.81640625" style="7" customWidth="1"/>
    <col min="269" max="269" width="1.81640625" style="7" customWidth="1"/>
    <col min="270" max="270" width="6.81640625" style="7" customWidth="1"/>
    <col min="271" max="271" width="7.81640625" style="7" customWidth="1"/>
    <col min="272" max="272" width="1.81640625" style="7" customWidth="1"/>
    <col min="273" max="273" width="6.81640625" style="7" customWidth="1"/>
    <col min="274" max="274" width="7.81640625" style="7" customWidth="1"/>
    <col min="275" max="275" width="1.81640625" style="7" customWidth="1"/>
    <col min="276" max="276" width="6.81640625" style="7" customWidth="1"/>
    <col min="277" max="277" width="7.81640625" style="7" customWidth="1"/>
    <col min="278" max="278" width="1.81640625" style="7" customWidth="1"/>
    <col min="279" max="280" width="7.81640625" style="7" customWidth="1"/>
    <col min="281" max="281" width="1.81640625" style="7" customWidth="1"/>
    <col min="282" max="282" width="6.81640625" style="7" customWidth="1"/>
    <col min="283" max="283" width="7.81640625" style="7" customWidth="1"/>
    <col min="284" max="284" width="1.81640625" style="7" customWidth="1"/>
    <col min="285" max="512" width="9.1796875" style="7"/>
    <col min="513" max="513" width="11.81640625" style="7" customWidth="1"/>
    <col min="514" max="515" width="7.81640625" style="7" customWidth="1"/>
    <col min="516" max="516" width="1.81640625" style="7" customWidth="1"/>
    <col min="517" max="518" width="7.81640625" style="7" customWidth="1"/>
    <col min="519" max="519" width="1.81640625" style="7" customWidth="1"/>
    <col min="520" max="520" width="6.81640625" style="7" customWidth="1"/>
    <col min="521" max="521" width="7.81640625" style="7" customWidth="1"/>
    <col min="522" max="522" width="1.81640625" style="7" customWidth="1"/>
    <col min="523" max="523" width="6.81640625" style="7" customWidth="1"/>
    <col min="524" max="524" width="7.81640625" style="7" customWidth="1"/>
    <col min="525" max="525" width="1.81640625" style="7" customWidth="1"/>
    <col min="526" max="526" width="6.81640625" style="7" customWidth="1"/>
    <col min="527" max="527" width="7.81640625" style="7" customWidth="1"/>
    <col min="528" max="528" width="1.81640625" style="7" customWidth="1"/>
    <col min="529" max="529" width="6.81640625" style="7" customWidth="1"/>
    <col min="530" max="530" width="7.81640625" style="7" customWidth="1"/>
    <col min="531" max="531" width="1.81640625" style="7" customWidth="1"/>
    <col min="532" max="532" width="6.81640625" style="7" customWidth="1"/>
    <col min="533" max="533" width="7.81640625" style="7" customWidth="1"/>
    <col min="534" max="534" width="1.81640625" style="7" customWidth="1"/>
    <col min="535" max="536" width="7.81640625" style="7" customWidth="1"/>
    <col min="537" max="537" width="1.81640625" style="7" customWidth="1"/>
    <col min="538" max="538" width="6.81640625" style="7" customWidth="1"/>
    <col min="539" max="539" width="7.81640625" style="7" customWidth="1"/>
    <col min="540" max="540" width="1.81640625" style="7" customWidth="1"/>
    <col min="541" max="768" width="9.1796875" style="7"/>
    <col min="769" max="769" width="11.81640625" style="7" customWidth="1"/>
    <col min="770" max="771" width="7.81640625" style="7" customWidth="1"/>
    <col min="772" max="772" width="1.81640625" style="7" customWidth="1"/>
    <col min="773" max="774" width="7.81640625" style="7" customWidth="1"/>
    <col min="775" max="775" width="1.81640625" style="7" customWidth="1"/>
    <col min="776" max="776" width="6.81640625" style="7" customWidth="1"/>
    <col min="777" max="777" width="7.81640625" style="7" customWidth="1"/>
    <col min="778" max="778" width="1.81640625" style="7" customWidth="1"/>
    <col min="779" max="779" width="6.81640625" style="7" customWidth="1"/>
    <col min="780" max="780" width="7.81640625" style="7" customWidth="1"/>
    <col min="781" max="781" width="1.81640625" style="7" customWidth="1"/>
    <col min="782" max="782" width="6.81640625" style="7" customWidth="1"/>
    <col min="783" max="783" width="7.81640625" style="7" customWidth="1"/>
    <col min="784" max="784" width="1.81640625" style="7" customWidth="1"/>
    <col min="785" max="785" width="6.81640625" style="7" customWidth="1"/>
    <col min="786" max="786" width="7.81640625" style="7" customWidth="1"/>
    <col min="787" max="787" width="1.81640625" style="7" customWidth="1"/>
    <col min="788" max="788" width="6.81640625" style="7" customWidth="1"/>
    <col min="789" max="789" width="7.81640625" style="7" customWidth="1"/>
    <col min="790" max="790" width="1.81640625" style="7" customWidth="1"/>
    <col min="791" max="792" width="7.81640625" style="7" customWidth="1"/>
    <col min="793" max="793" width="1.81640625" style="7" customWidth="1"/>
    <col min="794" max="794" width="6.81640625" style="7" customWidth="1"/>
    <col min="795" max="795" width="7.81640625" style="7" customWidth="1"/>
    <col min="796" max="796" width="1.81640625" style="7" customWidth="1"/>
    <col min="797" max="1024" width="9.1796875" style="7"/>
    <col min="1025" max="1025" width="11.81640625" style="7" customWidth="1"/>
    <col min="1026" max="1027" width="7.81640625" style="7" customWidth="1"/>
    <col min="1028" max="1028" width="1.81640625" style="7" customWidth="1"/>
    <col min="1029" max="1030" width="7.81640625" style="7" customWidth="1"/>
    <col min="1031" max="1031" width="1.81640625" style="7" customWidth="1"/>
    <col min="1032" max="1032" width="6.81640625" style="7" customWidth="1"/>
    <col min="1033" max="1033" width="7.81640625" style="7" customWidth="1"/>
    <col min="1034" max="1034" width="1.81640625" style="7" customWidth="1"/>
    <col min="1035" max="1035" width="6.81640625" style="7" customWidth="1"/>
    <col min="1036" max="1036" width="7.81640625" style="7" customWidth="1"/>
    <col min="1037" max="1037" width="1.81640625" style="7" customWidth="1"/>
    <col min="1038" max="1038" width="6.81640625" style="7" customWidth="1"/>
    <col min="1039" max="1039" width="7.81640625" style="7" customWidth="1"/>
    <col min="1040" max="1040" width="1.81640625" style="7" customWidth="1"/>
    <col min="1041" max="1041" width="6.81640625" style="7" customWidth="1"/>
    <col min="1042" max="1042" width="7.81640625" style="7" customWidth="1"/>
    <col min="1043" max="1043" width="1.81640625" style="7" customWidth="1"/>
    <col min="1044" max="1044" width="6.81640625" style="7" customWidth="1"/>
    <col min="1045" max="1045" width="7.81640625" style="7" customWidth="1"/>
    <col min="1046" max="1046" width="1.81640625" style="7" customWidth="1"/>
    <col min="1047" max="1048" width="7.81640625" style="7" customWidth="1"/>
    <col min="1049" max="1049" width="1.81640625" style="7" customWidth="1"/>
    <col min="1050" max="1050" width="6.81640625" style="7" customWidth="1"/>
    <col min="1051" max="1051" width="7.81640625" style="7" customWidth="1"/>
    <col min="1052" max="1052" width="1.81640625" style="7" customWidth="1"/>
    <col min="1053" max="1280" width="9.1796875" style="7"/>
    <col min="1281" max="1281" width="11.81640625" style="7" customWidth="1"/>
    <col min="1282" max="1283" width="7.81640625" style="7" customWidth="1"/>
    <col min="1284" max="1284" width="1.81640625" style="7" customWidth="1"/>
    <col min="1285" max="1286" width="7.81640625" style="7" customWidth="1"/>
    <col min="1287" max="1287" width="1.81640625" style="7" customWidth="1"/>
    <col min="1288" max="1288" width="6.81640625" style="7" customWidth="1"/>
    <col min="1289" max="1289" width="7.81640625" style="7" customWidth="1"/>
    <col min="1290" max="1290" width="1.81640625" style="7" customWidth="1"/>
    <col min="1291" max="1291" width="6.81640625" style="7" customWidth="1"/>
    <col min="1292" max="1292" width="7.81640625" style="7" customWidth="1"/>
    <col min="1293" max="1293" width="1.81640625" style="7" customWidth="1"/>
    <col min="1294" max="1294" width="6.81640625" style="7" customWidth="1"/>
    <col min="1295" max="1295" width="7.81640625" style="7" customWidth="1"/>
    <col min="1296" max="1296" width="1.81640625" style="7" customWidth="1"/>
    <col min="1297" max="1297" width="6.81640625" style="7" customWidth="1"/>
    <col min="1298" max="1298" width="7.81640625" style="7" customWidth="1"/>
    <col min="1299" max="1299" width="1.81640625" style="7" customWidth="1"/>
    <col min="1300" max="1300" width="6.81640625" style="7" customWidth="1"/>
    <col min="1301" max="1301" width="7.81640625" style="7" customWidth="1"/>
    <col min="1302" max="1302" width="1.81640625" style="7" customWidth="1"/>
    <col min="1303" max="1304" width="7.81640625" style="7" customWidth="1"/>
    <col min="1305" max="1305" width="1.81640625" style="7" customWidth="1"/>
    <col min="1306" max="1306" width="6.81640625" style="7" customWidth="1"/>
    <col min="1307" max="1307" width="7.81640625" style="7" customWidth="1"/>
    <col min="1308" max="1308" width="1.81640625" style="7" customWidth="1"/>
    <col min="1309" max="1536" width="9.1796875" style="7"/>
    <col min="1537" max="1537" width="11.81640625" style="7" customWidth="1"/>
    <col min="1538" max="1539" width="7.81640625" style="7" customWidth="1"/>
    <col min="1540" max="1540" width="1.81640625" style="7" customWidth="1"/>
    <col min="1541" max="1542" width="7.81640625" style="7" customWidth="1"/>
    <col min="1543" max="1543" width="1.81640625" style="7" customWidth="1"/>
    <col min="1544" max="1544" width="6.81640625" style="7" customWidth="1"/>
    <col min="1545" max="1545" width="7.81640625" style="7" customWidth="1"/>
    <col min="1546" max="1546" width="1.81640625" style="7" customWidth="1"/>
    <col min="1547" max="1547" width="6.81640625" style="7" customWidth="1"/>
    <col min="1548" max="1548" width="7.81640625" style="7" customWidth="1"/>
    <col min="1549" max="1549" width="1.81640625" style="7" customWidth="1"/>
    <col min="1550" max="1550" width="6.81640625" style="7" customWidth="1"/>
    <col min="1551" max="1551" width="7.81640625" style="7" customWidth="1"/>
    <col min="1552" max="1552" width="1.81640625" style="7" customWidth="1"/>
    <col min="1553" max="1553" width="6.81640625" style="7" customWidth="1"/>
    <col min="1554" max="1554" width="7.81640625" style="7" customWidth="1"/>
    <col min="1555" max="1555" width="1.81640625" style="7" customWidth="1"/>
    <col min="1556" max="1556" width="6.81640625" style="7" customWidth="1"/>
    <col min="1557" max="1557" width="7.81640625" style="7" customWidth="1"/>
    <col min="1558" max="1558" width="1.81640625" style="7" customWidth="1"/>
    <col min="1559" max="1560" width="7.81640625" style="7" customWidth="1"/>
    <col min="1561" max="1561" width="1.81640625" style="7" customWidth="1"/>
    <col min="1562" max="1562" width="6.81640625" style="7" customWidth="1"/>
    <col min="1563" max="1563" width="7.81640625" style="7" customWidth="1"/>
    <col min="1564" max="1564" width="1.81640625" style="7" customWidth="1"/>
    <col min="1565" max="1792" width="9.1796875" style="7"/>
    <col min="1793" max="1793" width="11.81640625" style="7" customWidth="1"/>
    <col min="1794" max="1795" width="7.81640625" style="7" customWidth="1"/>
    <col min="1796" max="1796" width="1.81640625" style="7" customWidth="1"/>
    <col min="1797" max="1798" width="7.81640625" style="7" customWidth="1"/>
    <col min="1799" max="1799" width="1.81640625" style="7" customWidth="1"/>
    <col min="1800" max="1800" width="6.81640625" style="7" customWidth="1"/>
    <col min="1801" max="1801" width="7.81640625" style="7" customWidth="1"/>
    <col min="1802" max="1802" width="1.81640625" style="7" customWidth="1"/>
    <col min="1803" max="1803" width="6.81640625" style="7" customWidth="1"/>
    <col min="1804" max="1804" width="7.81640625" style="7" customWidth="1"/>
    <col min="1805" max="1805" width="1.81640625" style="7" customWidth="1"/>
    <col min="1806" max="1806" width="6.81640625" style="7" customWidth="1"/>
    <col min="1807" max="1807" width="7.81640625" style="7" customWidth="1"/>
    <col min="1808" max="1808" width="1.81640625" style="7" customWidth="1"/>
    <col min="1809" max="1809" width="6.81640625" style="7" customWidth="1"/>
    <col min="1810" max="1810" width="7.81640625" style="7" customWidth="1"/>
    <col min="1811" max="1811" width="1.81640625" style="7" customWidth="1"/>
    <col min="1812" max="1812" width="6.81640625" style="7" customWidth="1"/>
    <col min="1813" max="1813" width="7.81640625" style="7" customWidth="1"/>
    <col min="1814" max="1814" width="1.81640625" style="7" customWidth="1"/>
    <col min="1815" max="1816" width="7.81640625" style="7" customWidth="1"/>
    <col min="1817" max="1817" width="1.81640625" style="7" customWidth="1"/>
    <col min="1818" max="1818" width="6.81640625" style="7" customWidth="1"/>
    <col min="1819" max="1819" width="7.81640625" style="7" customWidth="1"/>
    <col min="1820" max="1820" width="1.81640625" style="7" customWidth="1"/>
    <col min="1821" max="2048" width="9.1796875" style="7"/>
    <col min="2049" max="2049" width="11.81640625" style="7" customWidth="1"/>
    <col min="2050" max="2051" width="7.81640625" style="7" customWidth="1"/>
    <col min="2052" max="2052" width="1.81640625" style="7" customWidth="1"/>
    <col min="2053" max="2054" width="7.81640625" style="7" customWidth="1"/>
    <col min="2055" max="2055" width="1.81640625" style="7" customWidth="1"/>
    <col min="2056" max="2056" width="6.81640625" style="7" customWidth="1"/>
    <col min="2057" max="2057" width="7.81640625" style="7" customWidth="1"/>
    <col min="2058" max="2058" width="1.81640625" style="7" customWidth="1"/>
    <col min="2059" max="2059" width="6.81640625" style="7" customWidth="1"/>
    <col min="2060" max="2060" width="7.81640625" style="7" customWidth="1"/>
    <col min="2061" max="2061" width="1.81640625" style="7" customWidth="1"/>
    <col min="2062" max="2062" width="6.81640625" style="7" customWidth="1"/>
    <col min="2063" max="2063" width="7.81640625" style="7" customWidth="1"/>
    <col min="2064" max="2064" width="1.81640625" style="7" customWidth="1"/>
    <col min="2065" max="2065" width="6.81640625" style="7" customWidth="1"/>
    <col min="2066" max="2066" width="7.81640625" style="7" customWidth="1"/>
    <col min="2067" max="2067" width="1.81640625" style="7" customWidth="1"/>
    <col min="2068" max="2068" width="6.81640625" style="7" customWidth="1"/>
    <col min="2069" max="2069" width="7.81640625" style="7" customWidth="1"/>
    <col min="2070" max="2070" width="1.81640625" style="7" customWidth="1"/>
    <col min="2071" max="2072" width="7.81640625" style="7" customWidth="1"/>
    <col min="2073" max="2073" width="1.81640625" style="7" customWidth="1"/>
    <col min="2074" max="2074" width="6.81640625" style="7" customWidth="1"/>
    <col min="2075" max="2075" width="7.81640625" style="7" customWidth="1"/>
    <col min="2076" max="2076" width="1.81640625" style="7" customWidth="1"/>
    <col min="2077" max="2304" width="9.1796875" style="7"/>
    <col min="2305" max="2305" width="11.81640625" style="7" customWidth="1"/>
    <col min="2306" max="2307" width="7.81640625" style="7" customWidth="1"/>
    <col min="2308" max="2308" width="1.81640625" style="7" customWidth="1"/>
    <col min="2309" max="2310" width="7.81640625" style="7" customWidth="1"/>
    <col min="2311" max="2311" width="1.81640625" style="7" customWidth="1"/>
    <col min="2312" max="2312" width="6.81640625" style="7" customWidth="1"/>
    <col min="2313" max="2313" width="7.81640625" style="7" customWidth="1"/>
    <col min="2314" max="2314" width="1.81640625" style="7" customWidth="1"/>
    <col min="2315" max="2315" width="6.81640625" style="7" customWidth="1"/>
    <col min="2316" max="2316" width="7.81640625" style="7" customWidth="1"/>
    <col min="2317" max="2317" width="1.81640625" style="7" customWidth="1"/>
    <col min="2318" max="2318" width="6.81640625" style="7" customWidth="1"/>
    <col min="2319" max="2319" width="7.81640625" style="7" customWidth="1"/>
    <col min="2320" max="2320" width="1.81640625" style="7" customWidth="1"/>
    <col min="2321" max="2321" width="6.81640625" style="7" customWidth="1"/>
    <col min="2322" max="2322" width="7.81640625" style="7" customWidth="1"/>
    <col min="2323" max="2323" width="1.81640625" style="7" customWidth="1"/>
    <col min="2324" max="2324" width="6.81640625" style="7" customWidth="1"/>
    <col min="2325" max="2325" width="7.81640625" style="7" customWidth="1"/>
    <col min="2326" max="2326" width="1.81640625" style="7" customWidth="1"/>
    <col min="2327" max="2328" width="7.81640625" style="7" customWidth="1"/>
    <col min="2329" max="2329" width="1.81640625" style="7" customWidth="1"/>
    <col min="2330" max="2330" width="6.81640625" style="7" customWidth="1"/>
    <col min="2331" max="2331" width="7.81640625" style="7" customWidth="1"/>
    <col min="2332" max="2332" width="1.81640625" style="7" customWidth="1"/>
    <col min="2333" max="2560" width="9.1796875" style="7"/>
    <col min="2561" max="2561" width="11.81640625" style="7" customWidth="1"/>
    <col min="2562" max="2563" width="7.81640625" style="7" customWidth="1"/>
    <col min="2564" max="2564" width="1.81640625" style="7" customWidth="1"/>
    <col min="2565" max="2566" width="7.81640625" style="7" customWidth="1"/>
    <col min="2567" max="2567" width="1.81640625" style="7" customWidth="1"/>
    <col min="2568" max="2568" width="6.81640625" style="7" customWidth="1"/>
    <col min="2569" max="2569" width="7.81640625" style="7" customWidth="1"/>
    <col min="2570" max="2570" width="1.81640625" style="7" customWidth="1"/>
    <col min="2571" max="2571" width="6.81640625" style="7" customWidth="1"/>
    <col min="2572" max="2572" width="7.81640625" style="7" customWidth="1"/>
    <col min="2573" max="2573" width="1.81640625" style="7" customWidth="1"/>
    <col min="2574" max="2574" width="6.81640625" style="7" customWidth="1"/>
    <col min="2575" max="2575" width="7.81640625" style="7" customWidth="1"/>
    <col min="2576" max="2576" width="1.81640625" style="7" customWidth="1"/>
    <col min="2577" max="2577" width="6.81640625" style="7" customWidth="1"/>
    <col min="2578" max="2578" width="7.81640625" style="7" customWidth="1"/>
    <col min="2579" max="2579" width="1.81640625" style="7" customWidth="1"/>
    <col min="2580" max="2580" width="6.81640625" style="7" customWidth="1"/>
    <col min="2581" max="2581" width="7.81640625" style="7" customWidth="1"/>
    <col min="2582" max="2582" width="1.81640625" style="7" customWidth="1"/>
    <col min="2583" max="2584" width="7.81640625" style="7" customWidth="1"/>
    <col min="2585" max="2585" width="1.81640625" style="7" customWidth="1"/>
    <col min="2586" max="2586" width="6.81640625" style="7" customWidth="1"/>
    <col min="2587" max="2587" width="7.81640625" style="7" customWidth="1"/>
    <col min="2588" max="2588" width="1.81640625" style="7" customWidth="1"/>
    <col min="2589" max="2816" width="9.1796875" style="7"/>
    <col min="2817" max="2817" width="11.81640625" style="7" customWidth="1"/>
    <col min="2818" max="2819" width="7.81640625" style="7" customWidth="1"/>
    <col min="2820" max="2820" width="1.81640625" style="7" customWidth="1"/>
    <col min="2821" max="2822" width="7.81640625" style="7" customWidth="1"/>
    <col min="2823" max="2823" width="1.81640625" style="7" customWidth="1"/>
    <col min="2824" max="2824" width="6.81640625" style="7" customWidth="1"/>
    <col min="2825" max="2825" width="7.81640625" style="7" customWidth="1"/>
    <col min="2826" max="2826" width="1.81640625" style="7" customWidth="1"/>
    <col min="2827" max="2827" width="6.81640625" style="7" customWidth="1"/>
    <col min="2828" max="2828" width="7.81640625" style="7" customWidth="1"/>
    <col min="2829" max="2829" width="1.81640625" style="7" customWidth="1"/>
    <col min="2830" max="2830" width="6.81640625" style="7" customWidth="1"/>
    <col min="2831" max="2831" width="7.81640625" style="7" customWidth="1"/>
    <col min="2832" max="2832" width="1.81640625" style="7" customWidth="1"/>
    <col min="2833" max="2833" width="6.81640625" style="7" customWidth="1"/>
    <col min="2834" max="2834" width="7.81640625" style="7" customWidth="1"/>
    <col min="2835" max="2835" width="1.81640625" style="7" customWidth="1"/>
    <col min="2836" max="2836" width="6.81640625" style="7" customWidth="1"/>
    <col min="2837" max="2837" width="7.81640625" style="7" customWidth="1"/>
    <col min="2838" max="2838" width="1.81640625" style="7" customWidth="1"/>
    <col min="2839" max="2840" width="7.81640625" style="7" customWidth="1"/>
    <col min="2841" max="2841" width="1.81640625" style="7" customWidth="1"/>
    <col min="2842" max="2842" width="6.81640625" style="7" customWidth="1"/>
    <col min="2843" max="2843" width="7.81640625" style="7" customWidth="1"/>
    <col min="2844" max="2844" width="1.81640625" style="7" customWidth="1"/>
    <col min="2845" max="3072" width="9.1796875" style="7"/>
    <col min="3073" max="3073" width="11.81640625" style="7" customWidth="1"/>
    <col min="3074" max="3075" width="7.81640625" style="7" customWidth="1"/>
    <col min="3076" max="3076" width="1.81640625" style="7" customWidth="1"/>
    <col min="3077" max="3078" width="7.81640625" style="7" customWidth="1"/>
    <col min="3079" max="3079" width="1.81640625" style="7" customWidth="1"/>
    <col min="3080" max="3080" width="6.81640625" style="7" customWidth="1"/>
    <col min="3081" max="3081" width="7.81640625" style="7" customWidth="1"/>
    <col min="3082" max="3082" width="1.81640625" style="7" customWidth="1"/>
    <col min="3083" max="3083" width="6.81640625" style="7" customWidth="1"/>
    <col min="3084" max="3084" width="7.81640625" style="7" customWidth="1"/>
    <col min="3085" max="3085" width="1.81640625" style="7" customWidth="1"/>
    <col min="3086" max="3086" width="6.81640625" style="7" customWidth="1"/>
    <col min="3087" max="3087" width="7.81640625" style="7" customWidth="1"/>
    <col min="3088" max="3088" width="1.81640625" style="7" customWidth="1"/>
    <col min="3089" max="3089" width="6.81640625" style="7" customWidth="1"/>
    <col min="3090" max="3090" width="7.81640625" style="7" customWidth="1"/>
    <col min="3091" max="3091" width="1.81640625" style="7" customWidth="1"/>
    <col min="3092" max="3092" width="6.81640625" style="7" customWidth="1"/>
    <col min="3093" max="3093" width="7.81640625" style="7" customWidth="1"/>
    <col min="3094" max="3094" width="1.81640625" style="7" customWidth="1"/>
    <col min="3095" max="3096" width="7.81640625" style="7" customWidth="1"/>
    <col min="3097" max="3097" width="1.81640625" style="7" customWidth="1"/>
    <col min="3098" max="3098" width="6.81640625" style="7" customWidth="1"/>
    <col min="3099" max="3099" width="7.81640625" style="7" customWidth="1"/>
    <col min="3100" max="3100" width="1.81640625" style="7" customWidth="1"/>
    <col min="3101" max="3328" width="9.1796875" style="7"/>
    <col min="3329" max="3329" width="11.81640625" style="7" customWidth="1"/>
    <col min="3330" max="3331" width="7.81640625" style="7" customWidth="1"/>
    <col min="3332" max="3332" width="1.81640625" style="7" customWidth="1"/>
    <col min="3333" max="3334" width="7.81640625" style="7" customWidth="1"/>
    <col min="3335" max="3335" width="1.81640625" style="7" customWidth="1"/>
    <col min="3336" max="3336" width="6.81640625" style="7" customWidth="1"/>
    <col min="3337" max="3337" width="7.81640625" style="7" customWidth="1"/>
    <col min="3338" max="3338" width="1.81640625" style="7" customWidth="1"/>
    <col min="3339" max="3339" width="6.81640625" style="7" customWidth="1"/>
    <col min="3340" max="3340" width="7.81640625" style="7" customWidth="1"/>
    <col min="3341" max="3341" width="1.81640625" style="7" customWidth="1"/>
    <col min="3342" max="3342" width="6.81640625" style="7" customWidth="1"/>
    <col min="3343" max="3343" width="7.81640625" style="7" customWidth="1"/>
    <col min="3344" max="3344" width="1.81640625" style="7" customWidth="1"/>
    <col min="3345" max="3345" width="6.81640625" style="7" customWidth="1"/>
    <col min="3346" max="3346" width="7.81640625" style="7" customWidth="1"/>
    <col min="3347" max="3347" width="1.81640625" style="7" customWidth="1"/>
    <col min="3348" max="3348" width="6.81640625" style="7" customWidth="1"/>
    <col min="3349" max="3349" width="7.81640625" style="7" customWidth="1"/>
    <col min="3350" max="3350" width="1.81640625" style="7" customWidth="1"/>
    <col min="3351" max="3352" width="7.81640625" style="7" customWidth="1"/>
    <col min="3353" max="3353" width="1.81640625" style="7" customWidth="1"/>
    <col min="3354" max="3354" width="6.81640625" style="7" customWidth="1"/>
    <col min="3355" max="3355" width="7.81640625" style="7" customWidth="1"/>
    <col min="3356" max="3356" width="1.81640625" style="7" customWidth="1"/>
    <col min="3357" max="3584" width="9.1796875" style="7"/>
    <col min="3585" max="3585" width="11.81640625" style="7" customWidth="1"/>
    <col min="3586" max="3587" width="7.81640625" style="7" customWidth="1"/>
    <col min="3588" max="3588" width="1.81640625" style="7" customWidth="1"/>
    <col min="3589" max="3590" width="7.81640625" style="7" customWidth="1"/>
    <col min="3591" max="3591" width="1.81640625" style="7" customWidth="1"/>
    <col min="3592" max="3592" width="6.81640625" style="7" customWidth="1"/>
    <col min="3593" max="3593" width="7.81640625" style="7" customWidth="1"/>
    <col min="3594" max="3594" width="1.81640625" style="7" customWidth="1"/>
    <col min="3595" max="3595" width="6.81640625" style="7" customWidth="1"/>
    <col min="3596" max="3596" width="7.81640625" style="7" customWidth="1"/>
    <col min="3597" max="3597" width="1.81640625" style="7" customWidth="1"/>
    <col min="3598" max="3598" width="6.81640625" style="7" customWidth="1"/>
    <col min="3599" max="3599" width="7.81640625" style="7" customWidth="1"/>
    <col min="3600" max="3600" width="1.81640625" style="7" customWidth="1"/>
    <col min="3601" max="3601" width="6.81640625" style="7" customWidth="1"/>
    <col min="3602" max="3602" width="7.81640625" style="7" customWidth="1"/>
    <col min="3603" max="3603" width="1.81640625" style="7" customWidth="1"/>
    <col min="3604" max="3604" width="6.81640625" style="7" customWidth="1"/>
    <col min="3605" max="3605" width="7.81640625" style="7" customWidth="1"/>
    <col min="3606" max="3606" width="1.81640625" style="7" customWidth="1"/>
    <col min="3607" max="3608" width="7.81640625" style="7" customWidth="1"/>
    <col min="3609" max="3609" width="1.81640625" style="7" customWidth="1"/>
    <col min="3610" max="3610" width="6.81640625" style="7" customWidth="1"/>
    <col min="3611" max="3611" width="7.81640625" style="7" customWidth="1"/>
    <col min="3612" max="3612" width="1.81640625" style="7" customWidth="1"/>
    <col min="3613" max="3840" width="9.1796875" style="7"/>
    <col min="3841" max="3841" width="11.81640625" style="7" customWidth="1"/>
    <col min="3842" max="3843" width="7.81640625" style="7" customWidth="1"/>
    <col min="3844" max="3844" width="1.81640625" style="7" customWidth="1"/>
    <col min="3845" max="3846" width="7.81640625" style="7" customWidth="1"/>
    <col min="3847" max="3847" width="1.81640625" style="7" customWidth="1"/>
    <col min="3848" max="3848" width="6.81640625" style="7" customWidth="1"/>
    <col min="3849" max="3849" width="7.81640625" style="7" customWidth="1"/>
    <col min="3850" max="3850" width="1.81640625" style="7" customWidth="1"/>
    <col min="3851" max="3851" width="6.81640625" style="7" customWidth="1"/>
    <col min="3852" max="3852" width="7.81640625" style="7" customWidth="1"/>
    <col min="3853" max="3853" width="1.81640625" style="7" customWidth="1"/>
    <col min="3854" max="3854" width="6.81640625" style="7" customWidth="1"/>
    <col min="3855" max="3855" width="7.81640625" style="7" customWidth="1"/>
    <col min="3856" max="3856" width="1.81640625" style="7" customWidth="1"/>
    <col min="3857" max="3857" width="6.81640625" style="7" customWidth="1"/>
    <col min="3858" max="3858" width="7.81640625" style="7" customWidth="1"/>
    <col min="3859" max="3859" width="1.81640625" style="7" customWidth="1"/>
    <col min="3860" max="3860" width="6.81640625" style="7" customWidth="1"/>
    <col min="3861" max="3861" width="7.81640625" style="7" customWidth="1"/>
    <col min="3862" max="3862" width="1.81640625" style="7" customWidth="1"/>
    <col min="3863" max="3864" width="7.81640625" style="7" customWidth="1"/>
    <col min="3865" max="3865" width="1.81640625" style="7" customWidth="1"/>
    <col min="3866" max="3866" width="6.81640625" style="7" customWidth="1"/>
    <col min="3867" max="3867" width="7.81640625" style="7" customWidth="1"/>
    <col min="3868" max="3868" width="1.81640625" style="7" customWidth="1"/>
    <col min="3869" max="4096" width="9.1796875" style="7"/>
    <col min="4097" max="4097" width="11.81640625" style="7" customWidth="1"/>
    <col min="4098" max="4099" width="7.81640625" style="7" customWidth="1"/>
    <col min="4100" max="4100" width="1.81640625" style="7" customWidth="1"/>
    <col min="4101" max="4102" width="7.81640625" style="7" customWidth="1"/>
    <col min="4103" max="4103" width="1.81640625" style="7" customWidth="1"/>
    <col min="4104" max="4104" width="6.81640625" style="7" customWidth="1"/>
    <col min="4105" max="4105" width="7.81640625" style="7" customWidth="1"/>
    <col min="4106" max="4106" width="1.81640625" style="7" customWidth="1"/>
    <col min="4107" max="4107" width="6.81640625" style="7" customWidth="1"/>
    <col min="4108" max="4108" width="7.81640625" style="7" customWidth="1"/>
    <col min="4109" max="4109" width="1.81640625" style="7" customWidth="1"/>
    <col min="4110" max="4110" width="6.81640625" style="7" customWidth="1"/>
    <col min="4111" max="4111" width="7.81640625" style="7" customWidth="1"/>
    <col min="4112" max="4112" width="1.81640625" style="7" customWidth="1"/>
    <col min="4113" max="4113" width="6.81640625" style="7" customWidth="1"/>
    <col min="4114" max="4114" width="7.81640625" style="7" customWidth="1"/>
    <col min="4115" max="4115" width="1.81640625" style="7" customWidth="1"/>
    <col min="4116" max="4116" width="6.81640625" style="7" customWidth="1"/>
    <col min="4117" max="4117" width="7.81640625" style="7" customWidth="1"/>
    <col min="4118" max="4118" width="1.81640625" style="7" customWidth="1"/>
    <col min="4119" max="4120" width="7.81640625" style="7" customWidth="1"/>
    <col min="4121" max="4121" width="1.81640625" style="7" customWidth="1"/>
    <col min="4122" max="4122" width="6.81640625" style="7" customWidth="1"/>
    <col min="4123" max="4123" width="7.81640625" style="7" customWidth="1"/>
    <col min="4124" max="4124" width="1.81640625" style="7" customWidth="1"/>
    <col min="4125" max="4352" width="9.1796875" style="7"/>
    <col min="4353" max="4353" width="11.81640625" style="7" customWidth="1"/>
    <col min="4354" max="4355" width="7.81640625" style="7" customWidth="1"/>
    <col min="4356" max="4356" width="1.81640625" style="7" customWidth="1"/>
    <col min="4357" max="4358" width="7.81640625" style="7" customWidth="1"/>
    <col min="4359" max="4359" width="1.81640625" style="7" customWidth="1"/>
    <col min="4360" max="4360" width="6.81640625" style="7" customWidth="1"/>
    <col min="4361" max="4361" width="7.81640625" style="7" customWidth="1"/>
    <col min="4362" max="4362" width="1.81640625" style="7" customWidth="1"/>
    <col min="4363" max="4363" width="6.81640625" style="7" customWidth="1"/>
    <col min="4364" max="4364" width="7.81640625" style="7" customWidth="1"/>
    <col min="4365" max="4365" width="1.81640625" style="7" customWidth="1"/>
    <col min="4366" max="4366" width="6.81640625" style="7" customWidth="1"/>
    <col min="4367" max="4367" width="7.81640625" style="7" customWidth="1"/>
    <col min="4368" max="4368" width="1.81640625" style="7" customWidth="1"/>
    <col min="4369" max="4369" width="6.81640625" style="7" customWidth="1"/>
    <col min="4370" max="4370" width="7.81640625" style="7" customWidth="1"/>
    <col min="4371" max="4371" width="1.81640625" style="7" customWidth="1"/>
    <col min="4372" max="4372" width="6.81640625" style="7" customWidth="1"/>
    <col min="4373" max="4373" width="7.81640625" style="7" customWidth="1"/>
    <col min="4374" max="4374" width="1.81640625" style="7" customWidth="1"/>
    <col min="4375" max="4376" width="7.81640625" style="7" customWidth="1"/>
    <col min="4377" max="4377" width="1.81640625" style="7" customWidth="1"/>
    <col min="4378" max="4378" width="6.81640625" style="7" customWidth="1"/>
    <col min="4379" max="4379" width="7.81640625" style="7" customWidth="1"/>
    <col min="4380" max="4380" width="1.81640625" style="7" customWidth="1"/>
    <col min="4381" max="4608" width="9.1796875" style="7"/>
    <col min="4609" max="4609" width="11.81640625" style="7" customWidth="1"/>
    <col min="4610" max="4611" width="7.81640625" style="7" customWidth="1"/>
    <col min="4612" max="4612" width="1.81640625" style="7" customWidth="1"/>
    <col min="4613" max="4614" width="7.81640625" style="7" customWidth="1"/>
    <col min="4615" max="4615" width="1.81640625" style="7" customWidth="1"/>
    <col min="4616" max="4616" width="6.81640625" style="7" customWidth="1"/>
    <col min="4617" max="4617" width="7.81640625" style="7" customWidth="1"/>
    <col min="4618" max="4618" width="1.81640625" style="7" customWidth="1"/>
    <col min="4619" max="4619" width="6.81640625" style="7" customWidth="1"/>
    <col min="4620" max="4620" width="7.81640625" style="7" customWidth="1"/>
    <col min="4621" max="4621" width="1.81640625" style="7" customWidth="1"/>
    <col min="4622" max="4622" width="6.81640625" style="7" customWidth="1"/>
    <col min="4623" max="4623" width="7.81640625" style="7" customWidth="1"/>
    <col min="4624" max="4624" width="1.81640625" style="7" customWidth="1"/>
    <col min="4625" max="4625" width="6.81640625" style="7" customWidth="1"/>
    <col min="4626" max="4626" width="7.81640625" style="7" customWidth="1"/>
    <col min="4627" max="4627" width="1.81640625" style="7" customWidth="1"/>
    <col min="4628" max="4628" width="6.81640625" style="7" customWidth="1"/>
    <col min="4629" max="4629" width="7.81640625" style="7" customWidth="1"/>
    <col min="4630" max="4630" width="1.81640625" style="7" customWidth="1"/>
    <col min="4631" max="4632" width="7.81640625" style="7" customWidth="1"/>
    <col min="4633" max="4633" width="1.81640625" style="7" customWidth="1"/>
    <col min="4634" max="4634" width="6.81640625" style="7" customWidth="1"/>
    <col min="4635" max="4635" width="7.81640625" style="7" customWidth="1"/>
    <col min="4636" max="4636" width="1.81640625" style="7" customWidth="1"/>
    <col min="4637" max="4864" width="9.1796875" style="7"/>
    <col min="4865" max="4865" width="11.81640625" style="7" customWidth="1"/>
    <col min="4866" max="4867" width="7.81640625" style="7" customWidth="1"/>
    <col min="4868" max="4868" width="1.81640625" style="7" customWidth="1"/>
    <col min="4869" max="4870" width="7.81640625" style="7" customWidth="1"/>
    <col min="4871" max="4871" width="1.81640625" style="7" customWidth="1"/>
    <col min="4872" max="4872" width="6.81640625" style="7" customWidth="1"/>
    <col min="4873" max="4873" width="7.81640625" style="7" customWidth="1"/>
    <col min="4874" max="4874" width="1.81640625" style="7" customWidth="1"/>
    <col min="4875" max="4875" width="6.81640625" style="7" customWidth="1"/>
    <col min="4876" max="4876" width="7.81640625" style="7" customWidth="1"/>
    <col min="4877" max="4877" width="1.81640625" style="7" customWidth="1"/>
    <col min="4878" max="4878" width="6.81640625" style="7" customWidth="1"/>
    <col min="4879" max="4879" width="7.81640625" style="7" customWidth="1"/>
    <col min="4880" max="4880" width="1.81640625" style="7" customWidth="1"/>
    <col min="4881" max="4881" width="6.81640625" style="7" customWidth="1"/>
    <col min="4882" max="4882" width="7.81640625" style="7" customWidth="1"/>
    <col min="4883" max="4883" width="1.81640625" style="7" customWidth="1"/>
    <col min="4884" max="4884" width="6.81640625" style="7" customWidth="1"/>
    <col min="4885" max="4885" width="7.81640625" style="7" customWidth="1"/>
    <col min="4886" max="4886" width="1.81640625" style="7" customWidth="1"/>
    <col min="4887" max="4888" width="7.81640625" style="7" customWidth="1"/>
    <col min="4889" max="4889" width="1.81640625" style="7" customWidth="1"/>
    <col min="4890" max="4890" width="6.81640625" style="7" customWidth="1"/>
    <col min="4891" max="4891" width="7.81640625" style="7" customWidth="1"/>
    <col min="4892" max="4892" width="1.81640625" style="7" customWidth="1"/>
    <col min="4893" max="5120" width="9.1796875" style="7"/>
    <col min="5121" max="5121" width="11.81640625" style="7" customWidth="1"/>
    <col min="5122" max="5123" width="7.81640625" style="7" customWidth="1"/>
    <col min="5124" max="5124" width="1.81640625" style="7" customWidth="1"/>
    <col min="5125" max="5126" width="7.81640625" style="7" customWidth="1"/>
    <col min="5127" max="5127" width="1.81640625" style="7" customWidth="1"/>
    <col min="5128" max="5128" width="6.81640625" style="7" customWidth="1"/>
    <col min="5129" max="5129" width="7.81640625" style="7" customWidth="1"/>
    <col min="5130" max="5130" width="1.81640625" style="7" customWidth="1"/>
    <col min="5131" max="5131" width="6.81640625" style="7" customWidth="1"/>
    <col min="5132" max="5132" width="7.81640625" style="7" customWidth="1"/>
    <col min="5133" max="5133" width="1.81640625" style="7" customWidth="1"/>
    <col min="5134" max="5134" width="6.81640625" style="7" customWidth="1"/>
    <col min="5135" max="5135" width="7.81640625" style="7" customWidth="1"/>
    <col min="5136" max="5136" width="1.81640625" style="7" customWidth="1"/>
    <col min="5137" max="5137" width="6.81640625" style="7" customWidth="1"/>
    <col min="5138" max="5138" width="7.81640625" style="7" customWidth="1"/>
    <col min="5139" max="5139" width="1.81640625" style="7" customWidth="1"/>
    <col min="5140" max="5140" width="6.81640625" style="7" customWidth="1"/>
    <col min="5141" max="5141" width="7.81640625" style="7" customWidth="1"/>
    <col min="5142" max="5142" width="1.81640625" style="7" customWidth="1"/>
    <col min="5143" max="5144" width="7.81640625" style="7" customWidth="1"/>
    <col min="5145" max="5145" width="1.81640625" style="7" customWidth="1"/>
    <col min="5146" max="5146" width="6.81640625" style="7" customWidth="1"/>
    <col min="5147" max="5147" width="7.81640625" style="7" customWidth="1"/>
    <col min="5148" max="5148" width="1.81640625" style="7" customWidth="1"/>
    <col min="5149" max="5376" width="9.1796875" style="7"/>
    <col min="5377" max="5377" width="11.81640625" style="7" customWidth="1"/>
    <col min="5378" max="5379" width="7.81640625" style="7" customWidth="1"/>
    <col min="5380" max="5380" width="1.81640625" style="7" customWidth="1"/>
    <col min="5381" max="5382" width="7.81640625" style="7" customWidth="1"/>
    <col min="5383" max="5383" width="1.81640625" style="7" customWidth="1"/>
    <col min="5384" max="5384" width="6.81640625" style="7" customWidth="1"/>
    <col min="5385" max="5385" width="7.81640625" style="7" customWidth="1"/>
    <col min="5386" max="5386" width="1.81640625" style="7" customWidth="1"/>
    <col min="5387" max="5387" width="6.81640625" style="7" customWidth="1"/>
    <col min="5388" max="5388" width="7.81640625" style="7" customWidth="1"/>
    <col min="5389" max="5389" width="1.81640625" style="7" customWidth="1"/>
    <col min="5390" max="5390" width="6.81640625" style="7" customWidth="1"/>
    <col min="5391" max="5391" width="7.81640625" style="7" customWidth="1"/>
    <col min="5392" max="5392" width="1.81640625" style="7" customWidth="1"/>
    <col min="5393" max="5393" width="6.81640625" style="7" customWidth="1"/>
    <col min="5394" max="5394" width="7.81640625" style="7" customWidth="1"/>
    <col min="5395" max="5395" width="1.81640625" style="7" customWidth="1"/>
    <col min="5396" max="5396" width="6.81640625" style="7" customWidth="1"/>
    <col min="5397" max="5397" width="7.81640625" style="7" customWidth="1"/>
    <col min="5398" max="5398" width="1.81640625" style="7" customWidth="1"/>
    <col min="5399" max="5400" width="7.81640625" style="7" customWidth="1"/>
    <col min="5401" max="5401" width="1.81640625" style="7" customWidth="1"/>
    <col min="5402" max="5402" width="6.81640625" style="7" customWidth="1"/>
    <col min="5403" max="5403" width="7.81640625" style="7" customWidth="1"/>
    <col min="5404" max="5404" width="1.81640625" style="7" customWidth="1"/>
    <col min="5405" max="5632" width="9.1796875" style="7"/>
    <col min="5633" max="5633" width="11.81640625" style="7" customWidth="1"/>
    <col min="5634" max="5635" width="7.81640625" style="7" customWidth="1"/>
    <col min="5636" max="5636" width="1.81640625" style="7" customWidth="1"/>
    <col min="5637" max="5638" width="7.81640625" style="7" customWidth="1"/>
    <col min="5639" max="5639" width="1.81640625" style="7" customWidth="1"/>
    <col min="5640" max="5640" width="6.81640625" style="7" customWidth="1"/>
    <col min="5641" max="5641" width="7.81640625" style="7" customWidth="1"/>
    <col min="5642" max="5642" width="1.81640625" style="7" customWidth="1"/>
    <col min="5643" max="5643" width="6.81640625" style="7" customWidth="1"/>
    <col min="5644" max="5644" width="7.81640625" style="7" customWidth="1"/>
    <col min="5645" max="5645" width="1.81640625" style="7" customWidth="1"/>
    <col min="5646" max="5646" width="6.81640625" style="7" customWidth="1"/>
    <col min="5647" max="5647" width="7.81640625" style="7" customWidth="1"/>
    <col min="5648" max="5648" width="1.81640625" style="7" customWidth="1"/>
    <col min="5649" max="5649" width="6.81640625" style="7" customWidth="1"/>
    <col min="5650" max="5650" width="7.81640625" style="7" customWidth="1"/>
    <col min="5651" max="5651" width="1.81640625" style="7" customWidth="1"/>
    <col min="5652" max="5652" width="6.81640625" style="7" customWidth="1"/>
    <col min="5653" max="5653" width="7.81640625" style="7" customWidth="1"/>
    <col min="5654" max="5654" width="1.81640625" style="7" customWidth="1"/>
    <col min="5655" max="5656" width="7.81640625" style="7" customWidth="1"/>
    <col min="5657" max="5657" width="1.81640625" style="7" customWidth="1"/>
    <col min="5658" max="5658" width="6.81640625" style="7" customWidth="1"/>
    <col min="5659" max="5659" width="7.81640625" style="7" customWidth="1"/>
    <col min="5660" max="5660" width="1.81640625" style="7" customWidth="1"/>
    <col min="5661" max="5888" width="9.1796875" style="7"/>
    <col min="5889" max="5889" width="11.81640625" style="7" customWidth="1"/>
    <col min="5890" max="5891" width="7.81640625" style="7" customWidth="1"/>
    <col min="5892" max="5892" width="1.81640625" style="7" customWidth="1"/>
    <col min="5893" max="5894" width="7.81640625" style="7" customWidth="1"/>
    <col min="5895" max="5895" width="1.81640625" style="7" customWidth="1"/>
    <col min="5896" max="5896" width="6.81640625" style="7" customWidth="1"/>
    <col min="5897" max="5897" width="7.81640625" style="7" customWidth="1"/>
    <col min="5898" max="5898" width="1.81640625" style="7" customWidth="1"/>
    <col min="5899" max="5899" width="6.81640625" style="7" customWidth="1"/>
    <col min="5900" max="5900" width="7.81640625" style="7" customWidth="1"/>
    <col min="5901" max="5901" width="1.81640625" style="7" customWidth="1"/>
    <col min="5902" max="5902" width="6.81640625" style="7" customWidth="1"/>
    <col min="5903" max="5903" width="7.81640625" style="7" customWidth="1"/>
    <col min="5904" max="5904" width="1.81640625" style="7" customWidth="1"/>
    <col min="5905" max="5905" width="6.81640625" style="7" customWidth="1"/>
    <col min="5906" max="5906" width="7.81640625" style="7" customWidth="1"/>
    <col min="5907" max="5907" width="1.81640625" style="7" customWidth="1"/>
    <col min="5908" max="5908" width="6.81640625" style="7" customWidth="1"/>
    <col min="5909" max="5909" width="7.81640625" style="7" customWidth="1"/>
    <col min="5910" max="5910" width="1.81640625" style="7" customWidth="1"/>
    <col min="5911" max="5912" width="7.81640625" style="7" customWidth="1"/>
    <col min="5913" max="5913" width="1.81640625" style="7" customWidth="1"/>
    <col min="5914" max="5914" width="6.81640625" style="7" customWidth="1"/>
    <col min="5915" max="5915" width="7.81640625" style="7" customWidth="1"/>
    <col min="5916" max="5916" width="1.81640625" style="7" customWidth="1"/>
    <col min="5917" max="6144" width="9.1796875" style="7"/>
    <col min="6145" max="6145" width="11.81640625" style="7" customWidth="1"/>
    <col min="6146" max="6147" width="7.81640625" style="7" customWidth="1"/>
    <col min="6148" max="6148" width="1.81640625" style="7" customWidth="1"/>
    <col min="6149" max="6150" width="7.81640625" style="7" customWidth="1"/>
    <col min="6151" max="6151" width="1.81640625" style="7" customWidth="1"/>
    <col min="6152" max="6152" width="6.81640625" style="7" customWidth="1"/>
    <col min="6153" max="6153" width="7.81640625" style="7" customWidth="1"/>
    <col min="6154" max="6154" width="1.81640625" style="7" customWidth="1"/>
    <col min="6155" max="6155" width="6.81640625" style="7" customWidth="1"/>
    <col min="6156" max="6156" width="7.81640625" style="7" customWidth="1"/>
    <col min="6157" max="6157" width="1.81640625" style="7" customWidth="1"/>
    <col min="6158" max="6158" width="6.81640625" style="7" customWidth="1"/>
    <col min="6159" max="6159" width="7.81640625" style="7" customWidth="1"/>
    <col min="6160" max="6160" width="1.81640625" style="7" customWidth="1"/>
    <col min="6161" max="6161" width="6.81640625" style="7" customWidth="1"/>
    <col min="6162" max="6162" width="7.81640625" style="7" customWidth="1"/>
    <col min="6163" max="6163" width="1.81640625" style="7" customWidth="1"/>
    <col min="6164" max="6164" width="6.81640625" style="7" customWidth="1"/>
    <col min="6165" max="6165" width="7.81640625" style="7" customWidth="1"/>
    <col min="6166" max="6166" width="1.81640625" style="7" customWidth="1"/>
    <col min="6167" max="6168" width="7.81640625" style="7" customWidth="1"/>
    <col min="6169" max="6169" width="1.81640625" style="7" customWidth="1"/>
    <col min="6170" max="6170" width="6.81640625" style="7" customWidth="1"/>
    <col min="6171" max="6171" width="7.81640625" style="7" customWidth="1"/>
    <col min="6172" max="6172" width="1.81640625" style="7" customWidth="1"/>
    <col min="6173" max="6400" width="9.1796875" style="7"/>
    <col min="6401" max="6401" width="11.81640625" style="7" customWidth="1"/>
    <col min="6402" max="6403" width="7.81640625" style="7" customWidth="1"/>
    <col min="6404" max="6404" width="1.81640625" style="7" customWidth="1"/>
    <col min="6405" max="6406" width="7.81640625" style="7" customWidth="1"/>
    <col min="6407" max="6407" width="1.81640625" style="7" customWidth="1"/>
    <col min="6408" max="6408" width="6.81640625" style="7" customWidth="1"/>
    <col min="6409" max="6409" width="7.81640625" style="7" customWidth="1"/>
    <col min="6410" max="6410" width="1.81640625" style="7" customWidth="1"/>
    <col min="6411" max="6411" width="6.81640625" style="7" customWidth="1"/>
    <col min="6412" max="6412" width="7.81640625" style="7" customWidth="1"/>
    <col min="6413" max="6413" width="1.81640625" style="7" customWidth="1"/>
    <col min="6414" max="6414" width="6.81640625" style="7" customWidth="1"/>
    <col min="6415" max="6415" width="7.81640625" style="7" customWidth="1"/>
    <col min="6416" max="6416" width="1.81640625" style="7" customWidth="1"/>
    <col min="6417" max="6417" width="6.81640625" style="7" customWidth="1"/>
    <col min="6418" max="6418" width="7.81640625" style="7" customWidth="1"/>
    <col min="6419" max="6419" width="1.81640625" style="7" customWidth="1"/>
    <col min="6420" max="6420" width="6.81640625" style="7" customWidth="1"/>
    <col min="6421" max="6421" width="7.81640625" style="7" customWidth="1"/>
    <col min="6422" max="6422" width="1.81640625" style="7" customWidth="1"/>
    <col min="6423" max="6424" width="7.81640625" style="7" customWidth="1"/>
    <col min="6425" max="6425" width="1.81640625" style="7" customWidth="1"/>
    <col min="6426" max="6426" width="6.81640625" style="7" customWidth="1"/>
    <col min="6427" max="6427" width="7.81640625" style="7" customWidth="1"/>
    <col min="6428" max="6428" width="1.81640625" style="7" customWidth="1"/>
    <col min="6429" max="6656" width="9.1796875" style="7"/>
    <col min="6657" max="6657" width="11.81640625" style="7" customWidth="1"/>
    <col min="6658" max="6659" width="7.81640625" style="7" customWidth="1"/>
    <col min="6660" max="6660" width="1.81640625" style="7" customWidth="1"/>
    <col min="6661" max="6662" width="7.81640625" style="7" customWidth="1"/>
    <col min="6663" max="6663" width="1.81640625" style="7" customWidth="1"/>
    <col min="6664" max="6664" width="6.81640625" style="7" customWidth="1"/>
    <col min="6665" max="6665" width="7.81640625" style="7" customWidth="1"/>
    <col min="6666" max="6666" width="1.81640625" style="7" customWidth="1"/>
    <col min="6667" max="6667" width="6.81640625" style="7" customWidth="1"/>
    <col min="6668" max="6668" width="7.81640625" style="7" customWidth="1"/>
    <col min="6669" max="6669" width="1.81640625" style="7" customWidth="1"/>
    <col min="6670" max="6670" width="6.81640625" style="7" customWidth="1"/>
    <col min="6671" max="6671" width="7.81640625" style="7" customWidth="1"/>
    <col min="6672" max="6672" width="1.81640625" style="7" customWidth="1"/>
    <col min="6673" max="6673" width="6.81640625" style="7" customWidth="1"/>
    <col min="6674" max="6674" width="7.81640625" style="7" customWidth="1"/>
    <col min="6675" max="6675" width="1.81640625" style="7" customWidth="1"/>
    <col min="6676" max="6676" width="6.81640625" style="7" customWidth="1"/>
    <col min="6677" max="6677" width="7.81640625" style="7" customWidth="1"/>
    <col min="6678" max="6678" width="1.81640625" style="7" customWidth="1"/>
    <col min="6679" max="6680" width="7.81640625" style="7" customWidth="1"/>
    <col min="6681" max="6681" width="1.81640625" style="7" customWidth="1"/>
    <col min="6682" max="6682" width="6.81640625" style="7" customWidth="1"/>
    <col min="6683" max="6683" width="7.81640625" style="7" customWidth="1"/>
    <col min="6684" max="6684" width="1.81640625" style="7" customWidth="1"/>
    <col min="6685" max="6912" width="9.1796875" style="7"/>
    <col min="6913" max="6913" width="11.81640625" style="7" customWidth="1"/>
    <col min="6914" max="6915" width="7.81640625" style="7" customWidth="1"/>
    <col min="6916" max="6916" width="1.81640625" style="7" customWidth="1"/>
    <col min="6917" max="6918" width="7.81640625" style="7" customWidth="1"/>
    <col min="6919" max="6919" width="1.81640625" style="7" customWidth="1"/>
    <col min="6920" max="6920" width="6.81640625" style="7" customWidth="1"/>
    <col min="6921" max="6921" width="7.81640625" style="7" customWidth="1"/>
    <col min="6922" max="6922" width="1.81640625" style="7" customWidth="1"/>
    <col min="6923" max="6923" width="6.81640625" style="7" customWidth="1"/>
    <col min="6924" max="6924" width="7.81640625" style="7" customWidth="1"/>
    <col min="6925" max="6925" width="1.81640625" style="7" customWidth="1"/>
    <col min="6926" max="6926" width="6.81640625" style="7" customWidth="1"/>
    <col min="6927" max="6927" width="7.81640625" style="7" customWidth="1"/>
    <col min="6928" max="6928" width="1.81640625" style="7" customWidth="1"/>
    <col min="6929" max="6929" width="6.81640625" style="7" customWidth="1"/>
    <col min="6930" max="6930" width="7.81640625" style="7" customWidth="1"/>
    <col min="6931" max="6931" width="1.81640625" style="7" customWidth="1"/>
    <col min="6932" max="6932" width="6.81640625" style="7" customWidth="1"/>
    <col min="6933" max="6933" width="7.81640625" style="7" customWidth="1"/>
    <col min="6934" max="6934" width="1.81640625" style="7" customWidth="1"/>
    <col min="6935" max="6936" width="7.81640625" style="7" customWidth="1"/>
    <col min="6937" max="6937" width="1.81640625" style="7" customWidth="1"/>
    <col min="6938" max="6938" width="6.81640625" style="7" customWidth="1"/>
    <col min="6939" max="6939" width="7.81640625" style="7" customWidth="1"/>
    <col min="6940" max="6940" width="1.81640625" style="7" customWidth="1"/>
    <col min="6941" max="7168" width="9.1796875" style="7"/>
    <col min="7169" max="7169" width="11.81640625" style="7" customWidth="1"/>
    <col min="7170" max="7171" width="7.81640625" style="7" customWidth="1"/>
    <col min="7172" max="7172" width="1.81640625" style="7" customWidth="1"/>
    <col min="7173" max="7174" width="7.81640625" style="7" customWidth="1"/>
    <col min="7175" max="7175" width="1.81640625" style="7" customWidth="1"/>
    <col min="7176" max="7176" width="6.81640625" style="7" customWidth="1"/>
    <col min="7177" max="7177" width="7.81640625" style="7" customWidth="1"/>
    <col min="7178" max="7178" width="1.81640625" style="7" customWidth="1"/>
    <col min="7179" max="7179" width="6.81640625" style="7" customWidth="1"/>
    <col min="7180" max="7180" width="7.81640625" style="7" customWidth="1"/>
    <col min="7181" max="7181" width="1.81640625" style="7" customWidth="1"/>
    <col min="7182" max="7182" width="6.81640625" style="7" customWidth="1"/>
    <col min="7183" max="7183" width="7.81640625" style="7" customWidth="1"/>
    <col min="7184" max="7184" width="1.81640625" style="7" customWidth="1"/>
    <col min="7185" max="7185" width="6.81640625" style="7" customWidth="1"/>
    <col min="7186" max="7186" width="7.81640625" style="7" customWidth="1"/>
    <col min="7187" max="7187" width="1.81640625" style="7" customWidth="1"/>
    <col min="7188" max="7188" width="6.81640625" style="7" customWidth="1"/>
    <col min="7189" max="7189" width="7.81640625" style="7" customWidth="1"/>
    <col min="7190" max="7190" width="1.81640625" style="7" customWidth="1"/>
    <col min="7191" max="7192" width="7.81640625" style="7" customWidth="1"/>
    <col min="7193" max="7193" width="1.81640625" style="7" customWidth="1"/>
    <col min="7194" max="7194" width="6.81640625" style="7" customWidth="1"/>
    <col min="7195" max="7195" width="7.81640625" style="7" customWidth="1"/>
    <col min="7196" max="7196" width="1.81640625" style="7" customWidth="1"/>
    <col min="7197" max="7424" width="9.1796875" style="7"/>
    <col min="7425" max="7425" width="11.81640625" style="7" customWidth="1"/>
    <col min="7426" max="7427" width="7.81640625" style="7" customWidth="1"/>
    <col min="7428" max="7428" width="1.81640625" style="7" customWidth="1"/>
    <col min="7429" max="7430" width="7.81640625" style="7" customWidth="1"/>
    <col min="7431" max="7431" width="1.81640625" style="7" customWidth="1"/>
    <col min="7432" max="7432" width="6.81640625" style="7" customWidth="1"/>
    <col min="7433" max="7433" width="7.81640625" style="7" customWidth="1"/>
    <col min="7434" max="7434" width="1.81640625" style="7" customWidth="1"/>
    <col min="7435" max="7435" width="6.81640625" style="7" customWidth="1"/>
    <col min="7436" max="7436" width="7.81640625" style="7" customWidth="1"/>
    <col min="7437" max="7437" width="1.81640625" style="7" customWidth="1"/>
    <col min="7438" max="7438" width="6.81640625" style="7" customWidth="1"/>
    <col min="7439" max="7439" width="7.81640625" style="7" customWidth="1"/>
    <col min="7440" max="7440" width="1.81640625" style="7" customWidth="1"/>
    <col min="7441" max="7441" width="6.81640625" style="7" customWidth="1"/>
    <col min="7442" max="7442" width="7.81640625" style="7" customWidth="1"/>
    <col min="7443" max="7443" width="1.81640625" style="7" customWidth="1"/>
    <col min="7444" max="7444" width="6.81640625" style="7" customWidth="1"/>
    <col min="7445" max="7445" width="7.81640625" style="7" customWidth="1"/>
    <col min="7446" max="7446" width="1.81640625" style="7" customWidth="1"/>
    <col min="7447" max="7448" width="7.81640625" style="7" customWidth="1"/>
    <col min="7449" max="7449" width="1.81640625" style="7" customWidth="1"/>
    <col min="7450" max="7450" width="6.81640625" style="7" customWidth="1"/>
    <col min="7451" max="7451" width="7.81640625" style="7" customWidth="1"/>
    <col min="7452" max="7452" width="1.81640625" style="7" customWidth="1"/>
    <col min="7453" max="7680" width="9.1796875" style="7"/>
    <col min="7681" max="7681" width="11.81640625" style="7" customWidth="1"/>
    <col min="7682" max="7683" width="7.81640625" style="7" customWidth="1"/>
    <col min="7684" max="7684" width="1.81640625" style="7" customWidth="1"/>
    <col min="7685" max="7686" width="7.81640625" style="7" customWidth="1"/>
    <col min="7687" max="7687" width="1.81640625" style="7" customWidth="1"/>
    <col min="7688" max="7688" width="6.81640625" style="7" customWidth="1"/>
    <col min="7689" max="7689" width="7.81640625" style="7" customWidth="1"/>
    <col min="7690" max="7690" width="1.81640625" style="7" customWidth="1"/>
    <col min="7691" max="7691" width="6.81640625" style="7" customWidth="1"/>
    <col min="7692" max="7692" width="7.81640625" style="7" customWidth="1"/>
    <col min="7693" max="7693" width="1.81640625" style="7" customWidth="1"/>
    <col min="7694" max="7694" width="6.81640625" style="7" customWidth="1"/>
    <col min="7695" max="7695" width="7.81640625" style="7" customWidth="1"/>
    <col min="7696" max="7696" width="1.81640625" style="7" customWidth="1"/>
    <col min="7697" max="7697" width="6.81640625" style="7" customWidth="1"/>
    <col min="7698" max="7698" width="7.81640625" style="7" customWidth="1"/>
    <col min="7699" max="7699" width="1.81640625" style="7" customWidth="1"/>
    <col min="7700" max="7700" width="6.81640625" style="7" customWidth="1"/>
    <col min="7701" max="7701" width="7.81640625" style="7" customWidth="1"/>
    <col min="7702" max="7702" width="1.81640625" style="7" customWidth="1"/>
    <col min="7703" max="7704" width="7.81640625" style="7" customWidth="1"/>
    <col min="7705" max="7705" width="1.81640625" style="7" customWidth="1"/>
    <col min="7706" max="7706" width="6.81640625" style="7" customWidth="1"/>
    <col min="7707" max="7707" width="7.81640625" style="7" customWidth="1"/>
    <col min="7708" max="7708" width="1.81640625" style="7" customWidth="1"/>
    <col min="7709" max="7936" width="9.1796875" style="7"/>
    <col min="7937" max="7937" width="11.81640625" style="7" customWidth="1"/>
    <col min="7938" max="7939" width="7.81640625" style="7" customWidth="1"/>
    <col min="7940" max="7940" width="1.81640625" style="7" customWidth="1"/>
    <col min="7941" max="7942" width="7.81640625" style="7" customWidth="1"/>
    <col min="7943" max="7943" width="1.81640625" style="7" customWidth="1"/>
    <col min="7944" max="7944" width="6.81640625" style="7" customWidth="1"/>
    <col min="7945" max="7945" width="7.81640625" style="7" customWidth="1"/>
    <col min="7946" max="7946" width="1.81640625" style="7" customWidth="1"/>
    <col min="7947" max="7947" width="6.81640625" style="7" customWidth="1"/>
    <col min="7948" max="7948" width="7.81640625" style="7" customWidth="1"/>
    <col min="7949" max="7949" width="1.81640625" style="7" customWidth="1"/>
    <col min="7950" max="7950" width="6.81640625" style="7" customWidth="1"/>
    <col min="7951" max="7951" width="7.81640625" style="7" customWidth="1"/>
    <col min="7952" max="7952" width="1.81640625" style="7" customWidth="1"/>
    <col min="7953" max="7953" width="6.81640625" style="7" customWidth="1"/>
    <col min="7954" max="7954" width="7.81640625" style="7" customWidth="1"/>
    <col min="7955" max="7955" width="1.81640625" style="7" customWidth="1"/>
    <col min="7956" max="7956" width="6.81640625" style="7" customWidth="1"/>
    <col min="7957" max="7957" width="7.81640625" style="7" customWidth="1"/>
    <col min="7958" max="7958" width="1.81640625" style="7" customWidth="1"/>
    <col min="7959" max="7960" width="7.81640625" style="7" customWidth="1"/>
    <col min="7961" max="7961" width="1.81640625" style="7" customWidth="1"/>
    <col min="7962" max="7962" width="6.81640625" style="7" customWidth="1"/>
    <col min="7963" max="7963" width="7.81640625" style="7" customWidth="1"/>
    <col min="7964" max="7964" width="1.81640625" style="7" customWidth="1"/>
    <col min="7965" max="8192" width="9.1796875" style="7"/>
    <col min="8193" max="8193" width="11.81640625" style="7" customWidth="1"/>
    <col min="8194" max="8195" width="7.81640625" style="7" customWidth="1"/>
    <col min="8196" max="8196" width="1.81640625" style="7" customWidth="1"/>
    <col min="8197" max="8198" width="7.81640625" style="7" customWidth="1"/>
    <col min="8199" max="8199" width="1.81640625" style="7" customWidth="1"/>
    <col min="8200" max="8200" width="6.81640625" style="7" customWidth="1"/>
    <col min="8201" max="8201" width="7.81640625" style="7" customWidth="1"/>
    <col min="8202" max="8202" width="1.81640625" style="7" customWidth="1"/>
    <col min="8203" max="8203" width="6.81640625" style="7" customWidth="1"/>
    <col min="8204" max="8204" width="7.81640625" style="7" customWidth="1"/>
    <col min="8205" max="8205" width="1.81640625" style="7" customWidth="1"/>
    <col min="8206" max="8206" width="6.81640625" style="7" customWidth="1"/>
    <col min="8207" max="8207" width="7.81640625" style="7" customWidth="1"/>
    <col min="8208" max="8208" width="1.81640625" style="7" customWidth="1"/>
    <col min="8209" max="8209" width="6.81640625" style="7" customWidth="1"/>
    <col min="8210" max="8210" width="7.81640625" style="7" customWidth="1"/>
    <col min="8211" max="8211" width="1.81640625" style="7" customWidth="1"/>
    <col min="8212" max="8212" width="6.81640625" style="7" customWidth="1"/>
    <col min="8213" max="8213" width="7.81640625" style="7" customWidth="1"/>
    <col min="8214" max="8214" width="1.81640625" style="7" customWidth="1"/>
    <col min="8215" max="8216" width="7.81640625" style="7" customWidth="1"/>
    <col min="8217" max="8217" width="1.81640625" style="7" customWidth="1"/>
    <col min="8218" max="8218" width="6.81640625" style="7" customWidth="1"/>
    <col min="8219" max="8219" width="7.81640625" style="7" customWidth="1"/>
    <col min="8220" max="8220" width="1.81640625" style="7" customWidth="1"/>
    <col min="8221" max="8448" width="9.1796875" style="7"/>
    <col min="8449" max="8449" width="11.81640625" style="7" customWidth="1"/>
    <col min="8450" max="8451" width="7.81640625" style="7" customWidth="1"/>
    <col min="8452" max="8452" width="1.81640625" style="7" customWidth="1"/>
    <col min="8453" max="8454" width="7.81640625" style="7" customWidth="1"/>
    <col min="8455" max="8455" width="1.81640625" style="7" customWidth="1"/>
    <col min="8456" max="8456" width="6.81640625" style="7" customWidth="1"/>
    <col min="8457" max="8457" width="7.81640625" style="7" customWidth="1"/>
    <col min="8458" max="8458" width="1.81640625" style="7" customWidth="1"/>
    <col min="8459" max="8459" width="6.81640625" style="7" customWidth="1"/>
    <col min="8460" max="8460" width="7.81640625" style="7" customWidth="1"/>
    <col min="8461" max="8461" width="1.81640625" style="7" customWidth="1"/>
    <col min="8462" max="8462" width="6.81640625" style="7" customWidth="1"/>
    <col min="8463" max="8463" width="7.81640625" style="7" customWidth="1"/>
    <col min="8464" max="8464" width="1.81640625" style="7" customWidth="1"/>
    <col min="8465" max="8465" width="6.81640625" style="7" customWidth="1"/>
    <col min="8466" max="8466" width="7.81640625" style="7" customWidth="1"/>
    <col min="8467" max="8467" width="1.81640625" style="7" customWidth="1"/>
    <col min="8468" max="8468" width="6.81640625" style="7" customWidth="1"/>
    <col min="8469" max="8469" width="7.81640625" style="7" customWidth="1"/>
    <col min="8470" max="8470" width="1.81640625" style="7" customWidth="1"/>
    <col min="8471" max="8472" width="7.81640625" style="7" customWidth="1"/>
    <col min="8473" max="8473" width="1.81640625" style="7" customWidth="1"/>
    <col min="8474" max="8474" width="6.81640625" style="7" customWidth="1"/>
    <col min="8475" max="8475" width="7.81640625" style="7" customWidth="1"/>
    <col min="8476" max="8476" width="1.81640625" style="7" customWidth="1"/>
    <col min="8477" max="8704" width="9.1796875" style="7"/>
    <col min="8705" max="8705" width="11.81640625" style="7" customWidth="1"/>
    <col min="8706" max="8707" width="7.81640625" style="7" customWidth="1"/>
    <col min="8708" max="8708" width="1.81640625" style="7" customWidth="1"/>
    <col min="8709" max="8710" width="7.81640625" style="7" customWidth="1"/>
    <col min="8711" max="8711" width="1.81640625" style="7" customWidth="1"/>
    <col min="8712" max="8712" width="6.81640625" style="7" customWidth="1"/>
    <col min="8713" max="8713" width="7.81640625" style="7" customWidth="1"/>
    <col min="8714" max="8714" width="1.81640625" style="7" customWidth="1"/>
    <col min="8715" max="8715" width="6.81640625" style="7" customWidth="1"/>
    <col min="8716" max="8716" width="7.81640625" style="7" customWidth="1"/>
    <col min="8717" max="8717" width="1.81640625" style="7" customWidth="1"/>
    <col min="8718" max="8718" width="6.81640625" style="7" customWidth="1"/>
    <col min="8719" max="8719" width="7.81640625" style="7" customWidth="1"/>
    <col min="8720" max="8720" width="1.81640625" style="7" customWidth="1"/>
    <col min="8721" max="8721" width="6.81640625" style="7" customWidth="1"/>
    <col min="8722" max="8722" width="7.81640625" style="7" customWidth="1"/>
    <col min="8723" max="8723" width="1.81640625" style="7" customWidth="1"/>
    <col min="8724" max="8724" width="6.81640625" style="7" customWidth="1"/>
    <col min="8725" max="8725" width="7.81640625" style="7" customWidth="1"/>
    <col min="8726" max="8726" width="1.81640625" style="7" customWidth="1"/>
    <col min="8727" max="8728" width="7.81640625" style="7" customWidth="1"/>
    <col min="8729" max="8729" width="1.81640625" style="7" customWidth="1"/>
    <col min="8730" max="8730" width="6.81640625" style="7" customWidth="1"/>
    <col min="8731" max="8731" width="7.81640625" style="7" customWidth="1"/>
    <col min="8732" max="8732" width="1.81640625" style="7" customWidth="1"/>
    <col min="8733" max="8960" width="9.1796875" style="7"/>
    <col min="8961" max="8961" width="11.81640625" style="7" customWidth="1"/>
    <col min="8962" max="8963" width="7.81640625" style="7" customWidth="1"/>
    <col min="8964" max="8964" width="1.81640625" style="7" customWidth="1"/>
    <col min="8965" max="8966" width="7.81640625" style="7" customWidth="1"/>
    <col min="8967" max="8967" width="1.81640625" style="7" customWidth="1"/>
    <col min="8968" max="8968" width="6.81640625" style="7" customWidth="1"/>
    <col min="8969" max="8969" width="7.81640625" style="7" customWidth="1"/>
    <col min="8970" max="8970" width="1.81640625" style="7" customWidth="1"/>
    <col min="8971" max="8971" width="6.81640625" style="7" customWidth="1"/>
    <col min="8972" max="8972" width="7.81640625" style="7" customWidth="1"/>
    <col min="8973" max="8973" width="1.81640625" style="7" customWidth="1"/>
    <col min="8974" max="8974" width="6.81640625" style="7" customWidth="1"/>
    <col min="8975" max="8975" width="7.81640625" style="7" customWidth="1"/>
    <col min="8976" max="8976" width="1.81640625" style="7" customWidth="1"/>
    <col min="8977" max="8977" width="6.81640625" style="7" customWidth="1"/>
    <col min="8978" max="8978" width="7.81640625" style="7" customWidth="1"/>
    <col min="8979" max="8979" width="1.81640625" style="7" customWidth="1"/>
    <col min="8980" max="8980" width="6.81640625" style="7" customWidth="1"/>
    <col min="8981" max="8981" width="7.81640625" style="7" customWidth="1"/>
    <col min="8982" max="8982" width="1.81640625" style="7" customWidth="1"/>
    <col min="8983" max="8984" width="7.81640625" style="7" customWidth="1"/>
    <col min="8985" max="8985" width="1.81640625" style="7" customWidth="1"/>
    <col min="8986" max="8986" width="6.81640625" style="7" customWidth="1"/>
    <col min="8987" max="8987" width="7.81640625" style="7" customWidth="1"/>
    <col min="8988" max="8988" width="1.81640625" style="7" customWidth="1"/>
    <col min="8989" max="9216" width="9.1796875" style="7"/>
    <col min="9217" max="9217" width="11.81640625" style="7" customWidth="1"/>
    <col min="9218" max="9219" width="7.81640625" style="7" customWidth="1"/>
    <col min="9220" max="9220" width="1.81640625" style="7" customWidth="1"/>
    <col min="9221" max="9222" width="7.81640625" style="7" customWidth="1"/>
    <col min="9223" max="9223" width="1.81640625" style="7" customWidth="1"/>
    <col min="9224" max="9224" width="6.81640625" style="7" customWidth="1"/>
    <col min="9225" max="9225" width="7.81640625" style="7" customWidth="1"/>
    <col min="9226" max="9226" width="1.81640625" style="7" customWidth="1"/>
    <col min="9227" max="9227" width="6.81640625" style="7" customWidth="1"/>
    <col min="9228" max="9228" width="7.81640625" style="7" customWidth="1"/>
    <col min="9229" max="9229" width="1.81640625" style="7" customWidth="1"/>
    <col min="9230" max="9230" width="6.81640625" style="7" customWidth="1"/>
    <col min="9231" max="9231" width="7.81640625" style="7" customWidth="1"/>
    <col min="9232" max="9232" width="1.81640625" style="7" customWidth="1"/>
    <col min="9233" max="9233" width="6.81640625" style="7" customWidth="1"/>
    <col min="9234" max="9234" width="7.81640625" style="7" customWidth="1"/>
    <col min="9235" max="9235" width="1.81640625" style="7" customWidth="1"/>
    <col min="9236" max="9236" width="6.81640625" style="7" customWidth="1"/>
    <col min="9237" max="9237" width="7.81640625" style="7" customWidth="1"/>
    <col min="9238" max="9238" width="1.81640625" style="7" customWidth="1"/>
    <col min="9239" max="9240" width="7.81640625" style="7" customWidth="1"/>
    <col min="9241" max="9241" width="1.81640625" style="7" customWidth="1"/>
    <col min="9242" max="9242" width="6.81640625" style="7" customWidth="1"/>
    <col min="9243" max="9243" width="7.81640625" style="7" customWidth="1"/>
    <col min="9244" max="9244" width="1.81640625" style="7" customWidth="1"/>
    <col min="9245" max="9472" width="9.1796875" style="7"/>
    <col min="9473" max="9473" width="11.81640625" style="7" customWidth="1"/>
    <col min="9474" max="9475" width="7.81640625" style="7" customWidth="1"/>
    <col min="9476" max="9476" width="1.81640625" style="7" customWidth="1"/>
    <col min="9477" max="9478" width="7.81640625" style="7" customWidth="1"/>
    <col min="9479" max="9479" width="1.81640625" style="7" customWidth="1"/>
    <col min="9480" max="9480" width="6.81640625" style="7" customWidth="1"/>
    <col min="9481" max="9481" width="7.81640625" style="7" customWidth="1"/>
    <col min="9482" max="9482" width="1.81640625" style="7" customWidth="1"/>
    <col min="9483" max="9483" width="6.81640625" style="7" customWidth="1"/>
    <col min="9484" max="9484" width="7.81640625" style="7" customWidth="1"/>
    <col min="9485" max="9485" width="1.81640625" style="7" customWidth="1"/>
    <col min="9486" max="9486" width="6.81640625" style="7" customWidth="1"/>
    <col min="9487" max="9487" width="7.81640625" style="7" customWidth="1"/>
    <col min="9488" max="9488" width="1.81640625" style="7" customWidth="1"/>
    <col min="9489" max="9489" width="6.81640625" style="7" customWidth="1"/>
    <col min="9490" max="9490" width="7.81640625" style="7" customWidth="1"/>
    <col min="9491" max="9491" width="1.81640625" style="7" customWidth="1"/>
    <col min="9492" max="9492" width="6.81640625" style="7" customWidth="1"/>
    <col min="9493" max="9493" width="7.81640625" style="7" customWidth="1"/>
    <col min="9494" max="9494" width="1.81640625" style="7" customWidth="1"/>
    <col min="9495" max="9496" width="7.81640625" style="7" customWidth="1"/>
    <col min="9497" max="9497" width="1.81640625" style="7" customWidth="1"/>
    <col min="9498" max="9498" width="6.81640625" style="7" customWidth="1"/>
    <col min="9499" max="9499" width="7.81640625" style="7" customWidth="1"/>
    <col min="9500" max="9500" width="1.81640625" style="7" customWidth="1"/>
    <col min="9501" max="9728" width="9.1796875" style="7"/>
    <col min="9729" max="9729" width="11.81640625" style="7" customWidth="1"/>
    <col min="9730" max="9731" width="7.81640625" style="7" customWidth="1"/>
    <col min="9732" max="9732" width="1.81640625" style="7" customWidth="1"/>
    <col min="9733" max="9734" width="7.81640625" style="7" customWidth="1"/>
    <col min="9735" max="9735" width="1.81640625" style="7" customWidth="1"/>
    <col min="9736" max="9736" width="6.81640625" style="7" customWidth="1"/>
    <col min="9737" max="9737" width="7.81640625" style="7" customWidth="1"/>
    <col min="9738" max="9738" width="1.81640625" style="7" customWidth="1"/>
    <col min="9739" max="9739" width="6.81640625" style="7" customWidth="1"/>
    <col min="9740" max="9740" width="7.81640625" style="7" customWidth="1"/>
    <col min="9741" max="9741" width="1.81640625" style="7" customWidth="1"/>
    <col min="9742" max="9742" width="6.81640625" style="7" customWidth="1"/>
    <col min="9743" max="9743" width="7.81640625" style="7" customWidth="1"/>
    <col min="9744" max="9744" width="1.81640625" style="7" customWidth="1"/>
    <col min="9745" max="9745" width="6.81640625" style="7" customWidth="1"/>
    <col min="9746" max="9746" width="7.81640625" style="7" customWidth="1"/>
    <col min="9747" max="9747" width="1.81640625" style="7" customWidth="1"/>
    <col min="9748" max="9748" width="6.81640625" style="7" customWidth="1"/>
    <col min="9749" max="9749" width="7.81640625" style="7" customWidth="1"/>
    <col min="9750" max="9750" width="1.81640625" style="7" customWidth="1"/>
    <col min="9751" max="9752" width="7.81640625" style="7" customWidth="1"/>
    <col min="9753" max="9753" width="1.81640625" style="7" customWidth="1"/>
    <col min="9754" max="9754" width="6.81640625" style="7" customWidth="1"/>
    <col min="9755" max="9755" width="7.81640625" style="7" customWidth="1"/>
    <col min="9756" max="9756" width="1.81640625" style="7" customWidth="1"/>
    <col min="9757" max="9984" width="9.1796875" style="7"/>
    <col min="9985" max="9985" width="11.81640625" style="7" customWidth="1"/>
    <col min="9986" max="9987" width="7.81640625" style="7" customWidth="1"/>
    <col min="9988" max="9988" width="1.81640625" style="7" customWidth="1"/>
    <col min="9989" max="9990" width="7.81640625" style="7" customWidth="1"/>
    <col min="9991" max="9991" width="1.81640625" style="7" customWidth="1"/>
    <col min="9992" max="9992" width="6.81640625" style="7" customWidth="1"/>
    <col min="9993" max="9993" width="7.81640625" style="7" customWidth="1"/>
    <col min="9994" max="9994" width="1.81640625" style="7" customWidth="1"/>
    <col min="9995" max="9995" width="6.81640625" style="7" customWidth="1"/>
    <col min="9996" max="9996" width="7.81640625" style="7" customWidth="1"/>
    <col min="9997" max="9997" width="1.81640625" style="7" customWidth="1"/>
    <col min="9998" max="9998" width="6.81640625" style="7" customWidth="1"/>
    <col min="9999" max="9999" width="7.81640625" style="7" customWidth="1"/>
    <col min="10000" max="10000" width="1.81640625" style="7" customWidth="1"/>
    <col min="10001" max="10001" width="6.81640625" style="7" customWidth="1"/>
    <col min="10002" max="10002" width="7.81640625" style="7" customWidth="1"/>
    <col min="10003" max="10003" width="1.81640625" style="7" customWidth="1"/>
    <col min="10004" max="10004" width="6.81640625" style="7" customWidth="1"/>
    <col min="10005" max="10005" width="7.81640625" style="7" customWidth="1"/>
    <col min="10006" max="10006" width="1.81640625" style="7" customWidth="1"/>
    <col min="10007" max="10008" width="7.81640625" style="7" customWidth="1"/>
    <col min="10009" max="10009" width="1.81640625" style="7" customWidth="1"/>
    <col min="10010" max="10010" width="6.81640625" style="7" customWidth="1"/>
    <col min="10011" max="10011" width="7.81640625" style="7" customWidth="1"/>
    <col min="10012" max="10012" width="1.81640625" style="7" customWidth="1"/>
    <col min="10013" max="10240" width="9.1796875" style="7"/>
    <col min="10241" max="10241" width="11.81640625" style="7" customWidth="1"/>
    <col min="10242" max="10243" width="7.81640625" style="7" customWidth="1"/>
    <col min="10244" max="10244" width="1.81640625" style="7" customWidth="1"/>
    <col min="10245" max="10246" width="7.81640625" style="7" customWidth="1"/>
    <col min="10247" max="10247" width="1.81640625" style="7" customWidth="1"/>
    <col min="10248" max="10248" width="6.81640625" style="7" customWidth="1"/>
    <col min="10249" max="10249" width="7.81640625" style="7" customWidth="1"/>
    <col min="10250" max="10250" width="1.81640625" style="7" customWidth="1"/>
    <col min="10251" max="10251" width="6.81640625" style="7" customWidth="1"/>
    <col min="10252" max="10252" width="7.81640625" style="7" customWidth="1"/>
    <col min="10253" max="10253" width="1.81640625" style="7" customWidth="1"/>
    <col min="10254" max="10254" width="6.81640625" style="7" customWidth="1"/>
    <col min="10255" max="10255" width="7.81640625" style="7" customWidth="1"/>
    <col min="10256" max="10256" width="1.81640625" style="7" customWidth="1"/>
    <col min="10257" max="10257" width="6.81640625" style="7" customWidth="1"/>
    <col min="10258" max="10258" width="7.81640625" style="7" customWidth="1"/>
    <col min="10259" max="10259" width="1.81640625" style="7" customWidth="1"/>
    <col min="10260" max="10260" width="6.81640625" style="7" customWidth="1"/>
    <col min="10261" max="10261" width="7.81640625" style="7" customWidth="1"/>
    <col min="10262" max="10262" width="1.81640625" style="7" customWidth="1"/>
    <col min="10263" max="10264" width="7.81640625" style="7" customWidth="1"/>
    <col min="10265" max="10265" width="1.81640625" style="7" customWidth="1"/>
    <col min="10266" max="10266" width="6.81640625" style="7" customWidth="1"/>
    <col min="10267" max="10267" width="7.81640625" style="7" customWidth="1"/>
    <col min="10268" max="10268" width="1.81640625" style="7" customWidth="1"/>
    <col min="10269" max="10496" width="9.1796875" style="7"/>
    <col min="10497" max="10497" width="11.81640625" style="7" customWidth="1"/>
    <col min="10498" max="10499" width="7.81640625" style="7" customWidth="1"/>
    <col min="10500" max="10500" width="1.81640625" style="7" customWidth="1"/>
    <col min="10501" max="10502" width="7.81640625" style="7" customWidth="1"/>
    <col min="10503" max="10503" width="1.81640625" style="7" customWidth="1"/>
    <col min="10504" max="10504" width="6.81640625" style="7" customWidth="1"/>
    <col min="10505" max="10505" width="7.81640625" style="7" customWidth="1"/>
    <col min="10506" max="10506" width="1.81640625" style="7" customWidth="1"/>
    <col min="10507" max="10507" width="6.81640625" style="7" customWidth="1"/>
    <col min="10508" max="10508" width="7.81640625" style="7" customWidth="1"/>
    <col min="10509" max="10509" width="1.81640625" style="7" customWidth="1"/>
    <col min="10510" max="10510" width="6.81640625" style="7" customWidth="1"/>
    <col min="10511" max="10511" width="7.81640625" style="7" customWidth="1"/>
    <col min="10512" max="10512" width="1.81640625" style="7" customWidth="1"/>
    <col min="10513" max="10513" width="6.81640625" style="7" customWidth="1"/>
    <col min="10514" max="10514" width="7.81640625" style="7" customWidth="1"/>
    <col min="10515" max="10515" width="1.81640625" style="7" customWidth="1"/>
    <col min="10516" max="10516" width="6.81640625" style="7" customWidth="1"/>
    <col min="10517" max="10517" width="7.81640625" style="7" customWidth="1"/>
    <col min="10518" max="10518" width="1.81640625" style="7" customWidth="1"/>
    <col min="10519" max="10520" width="7.81640625" style="7" customWidth="1"/>
    <col min="10521" max="10521" width="1.81640625" style="7" customWidth="1"/>
    <col min="10522" max="10522" width="6.81640625" style="7" customWidth="1"/>
    <col min="10523" max="10523" width="7.81640625" style="7" customWidth="1"/>
    <col min="10524" max="10524" width="1.81640625" style="7" customWidth="1"/>
    <col min="10525" max="10752" width="9.1796875" style="7"/>
    <col min="10753" max="10753" width="11.81640625" style="7" customWidth="1"/>
    <col min="10754" max="10755" width="7.81640625" style="7" customWidth="1"/>
    <col min="10756" max="10756" width="1.81640625" style="7" customWidth="1"/>
    <col min="10757" max="10758" width="7.81640625" style="7" customWidth="1"/>
    <col min="10759" max="10759" width="1.81640625" style="7" customWidth="1"/>
    <col min="10760" max="10760" width="6.81640625" style="7" customWidth="1"/>
    <col min="10761" max="10761" width="7.81640625" style="7" customWidth="1"/>
    <col min="10762" max="10762" width="1.81640625" style="7" customWidth="1"/>
    <col min="10763" max="10763" width="6.81640625" style="7" customWidth="1"/>
    <col min="10764" max="10764" width="7.81640625" style="7" customWidth="1"/>
    <col min="10765" max="10765" width="1.81640625" style="7" customWidth="1"/>
    <col min="10766" max="10766" width="6.81640625" style="7" customWidth="1"/>
    <col min="10767" max="10767" width="7.81640625" style="7" customWidth="1"/>
    <col min="10768" max="10768" width="1.81640625" style="7" customWidth="1"/>
    <col min="10769" max="10769" width="6.81640625" style="7" customWidth="1"/>
    <col min="10770" max="10770" width="7.81640625" style="7" customWidth="1"/>
    <col min="10771" max="10771" width="1.81640625" style="7" customWidth="1"/>
    <col min="10772" max="10772" width="6.81640625" style="7" customWidth="1"/>
    <col min="10773" max="10773" width="7.81640625" style="7" customWidth="1"/>
    <col min="10774" max="10774" width="1.81640625" style="7" customWidth="1"/>
    <col min="10775" max="10776" width="7.81640625" style="7" customWidth="1"/>
    <col min="10777" max="10777" width="1.81640625" style="7" customWidth="1"/>
    <col min="10778" max="10778" width="6.81640625" style="7" customWidth="1"/>
    <col min="10779" max="10779" width="7.81640625" style="7" customWidth="1"/>
    <col min="10780" max="10780" width="1.81640625" style="7" customWidth="1"/>
    <col min="10781" max="11008" width="9.1796875" style="7"/>
    <col min="11009" max="11009" width="11.81640625" style="7" customWidth="1"/>
    <col min="11010" max="11011" width="7.81640625" style="7" customWidth="1"/>
    <col min="11012" max="11012" width="1.81640625" style="7" customWidth="1"/>
    <col min="11013" max="11014" width="7.81640625" style="7" customWidth="1"/>
    <col min="11015" max="11015" width="1.81640625" style="7" customWidth="1"/>
    <col min="11016" max="11016" width="6.81640625" style="7" customWidth="1"/>
    <col min="11017" max="11017" width="7.81640625" style="7" customWidth="1"/>
    <col min="11018" max="11018" width="1.81640625" style="7" customWidth="1"/>
    <col min="11019" max="11019" width="6.81640625" style="7" customWidth="1"/>
    <col min="11020" max="11020" width="7.81640625" style="7" customWidth="1"/>
    <col min="11021" max="11021" width="1.81640625" style="7" customWidth="1"/>
    <col min="11022" max="11022" width="6.81640625" style="7" customWidth="1"/>
    <col min="11023" max="11023" width="7.81640625" style="7" customWidth="1"/>
    <col min="11024" max="11024" width="1.81640625" style="7" customWidth="1"/>
    <col min="11025" max="11025" width="6.81640625" style="7" customWidth="1"/>
    <col min="11026" max="11026" width="7.81640625" style="7" customWidth="1"/>
    <col min="11027" max="11027" width="1.81640625" style="7" customWidth="1"/>
    <col min="11028" max="11028" width="6.81640625" style="7" customWidth="1"/>
    <col min="11029" max="11029" width="7.81640625" style="7" customWidth="1"/>
    <col min="11030" max="11030" width="1.81640625" style="7" customWidth="1"/>
    <col min="11031" max="11032" width="7.81640625" style="7" customWidth="1"/>
    <col min="11033" max="11033" width="1.81640625" style="7" customWidth="1"/>
    <col min="11034" max="11034" width="6.81640625" style="7" customWidth="1"/>
    <col min="11035" max="11035" width="7.81640625" style="7" customWidth="1"/>
    <col min="11036" max="11036" width="1.81640625" style="7" customWidth="1"/>
    <col min="11037" max="11264" width="9.1796875" style="7"/>
    <col min="11265" max="11265" width="11.81640625" style="7" customWidth="1"/>
    <col min="11266" max="11267" width="7.81640625" style="7" customWidth="1"/>
    <col min="11268" max="11268" width="1.81640625" style="7" customWidth="1"/>
    <col min="11269" max="11270" width="7.81640625" style="7" customWidth="1"/>
    <col min="11271" max="11271" width="1.81640625" style="7" customWidth="1"/>
    <col min="11272" max="11272" width="6.81640625" style="7" customWidth="1"/>
    <col min="11273" max="11273" width="7.81640625" style="7" customWidth="1"/>
    <col min="11274" max="11274" width="1.81640625" style="7" customWidth="1"/>
    <col min="11275" max="11275" width="6.81640625" style="7" customWidth="1"/>
    <col min="11276" max="11276" width="7.81640625" style="7" customWidth="1"/>
    <col min="11277" max="11277" width="1.81640625" style="7" customWidth="1"/>
    <col min="11278" max="11278" width="6.81640625" style="7" customWidth="1"/>
    <col min="11279" max="11279" width="7.81640625" style="7" customWidth="1"/>
    <col min="11280" max="11280" width="1.81640625" style="7" customWidth="1"/>
    <col min="11281" max="11281" width="6.81640625" style="7" customWidth="1"/>
    <col min="11282" max="11282" width="7.81640625" style="7" customWidth="1"/>
    <col min="11283" max="11283" width="1.81640625" style="7" customWidth="1"/>
    <col min="11284" max="11284" width="6.81640625" style="7" customWidth="1"/>
    <col min="11285" max="11285" width="7.81640625" style="7" customWidth="1"/>
    <col min="11286" max="11286" width="1.81640625" style="7" customWidth="1"/>
    <col min="11287" max="11288" width="7.81640625" style="7" customWidth="1"/>
    <col min="11289" max="11289" width="1.81640625" style="7" customWidth="1"/>
    <col min="11290" max="11290" width="6.81640625" style="7" customWidth="1"/>
    <col min="11291" max="11291" width="7.81640625" style="7" customWidth="1"/>
    <col min="11292" max="11292" width="1.81640625" style="7" customWidth="1"/>
    <col min="11293" max="11520" width="9.1796875" style="7"/>
    <col min="11521" max="11521" width="11.81640625" style="7" customWidth="1"/>
    <col min="11522" max="11523" width="7.81640625" style="7" customWidth="1"/>
    <col min="11524" max="11524" width="1.81640625" style="7" customWidth="1"/>
    <col min="11525" max="11526" width="7.81640625" style="7" customWidth="1"/>
    <col min="11527" max="11527" width="1.81640625" style="7" customWidth="1"/>
    <col min="11528" max="11528" width="6.81640625" style="7" customWidth="1"/>
    <col min="11529" max="11529" width="7.81640625" style="7" customWidth="1"/>
    <col min="11530" max="11530" width="1.81640625" style="7" customWidth="1"/>
    <col min="11531" max="11531" width="6.81640625" style="7" customWidth="1"/>
    <col min="11532" max="11532" width="7.81640625" style="7" customWidth="1"/>
    <col min="11533" max="11533" width="1.81640625" style="7" customWidth="1"/>
    <col min="11534" max="11534" width="6.81640625" style="7" customWidth="1"/>
    <col min="11535" max="11535" width="7.81640625" style="7" customWidth="1"/>
    <col min="11536" max="11536" width="1.81640625" style="7" customWidth="1"/>
    <col min="11537" max="11537" width="6.81640625" style="7" customWidth="1"/>
    <col min="11538" max="11538" width="7.81640625" style="7" customWidth="1"/>
    <col min="11539" max="11539" width="1.81640625" style="7" customWidth="1"/>
    <col min="11540" max="11540" width="6.81640625" style="7" customWidth="1"/>
    <col min="11541" max="11541" width="7.81640625" style="7" customWidth="1"/>
    <col min="11542" max="11542" width="1.81640625" style="7" customWidth="1"/>
    <col min="11543" max="11544" width="7.81640625" style="7" customWidth="1"/>
    <col min="11545" max="11545" width="1.81640625" style="7" customWidth="1"/>
    <col min="11546" max="11546" width="6.81640625" style="7" customWidth="1"/>
    <col min="11547" max="11547" width="7.81640625" style="7" customWidth="1"/>
    <col min="11548" max="11548" width="1.81640625" style="7" customWidth="1"/>
    <col min="11549" max="11776" width="9.1796875" style="7"/>
    <col min="11777" max="11777" width="11.81640625" style="7" customWidth="1"/>
    <col min="11778" max="11779" width="7.81640625" style="7" customWidth="1"/>
    <col min="11780" max="11780" width="1.81640625" style="7" customWidth="1"/>
    <col min="11781" max="11782" width="7.81640625" style="7" customWidth="1"/>
    <col min="11783" max="11783" width="1.81640625" style="7" customWidth="1"/>
    <col min="11784" max="11784" width="6.81640625" style="7" customWidth="1"/>
    <col min="11785" max="11785" width="7.81640625" style="7" customWidth="1"/>
    <col min="11786" max="11786" width="1.81640625" style="7" customWidth="1"/>
    <col min="11787" max="11787" width="6.81640625" style="7" customWidth="1"/>
    <col min="11788" max="11788" width="7.81640625" style="7" customWidth="1"/>
    <col min="11789" max="11789" width="1.81640625" style="7" customWidth="1"/>
    <col min="11790" max="11790" width="6.81640625" style="7" customWidth="1"/>
    <col min="11791" max="11791" width="7.81640625" style="7" customWidth="1"/>
    <col min="11792" max="11792" width="1.81640625" style="7" customWidth="1"/>
    <col min="11793" max="11793" width="6.81640625" style="7" customWidth="1"/>
    <col min="11794" max="11794" width="7.81640625" style="7" customWidth="1"/>
    <col min="11795" max="11795" width="1.81640625" style="7" customWidth="1"/>
    <col min="11796" max="11796" width="6.81640625" style="7" customWidth="1"/>
    <col min="11797" max="11797" width="7.81640625" style="7" customWidth="1"/>
    <col min="11798" max="11798" width="1.81640625" style="7" customWidth="1"/>
    <col min="11799" max="11800" width="7.81640625" style="7" customWidth="1"/>
    <col min="11801" max="11801" width="1.81640625" style="7" customWidth="1"/>
    <col min="11802" max="11802" width="6.81640625" style="7" customWidth="1"/>
    <col min="11803" max="11803" width="7.81640625" style="7" customWidth="1"/>
    <col min="11804" max="11804" width="1.81640625" style="7" customWidth="1"/>
    <col min="11805" max="12032" width="9.1796875" style="7"/>
    <col min="12033" max="12033" width="11.81640625" style="7" customWidth="1"/>
    <col min="12034" max="12035" width="7.81640625" style="7" customWidth="1"/>
    <col min="12036" max="12036" width="1.81640625" style="7" customWidth="1"/>
    <col min="12037" max="12038" width="7.81640625" style="7" customWidth="1"/>
    <col min="12039" max="12039" width="1.81640625" style="7" customWidth="1"/>
    <col min="12040" max="12040" width="6.81640625" style="7" customWidth="1"/>
    <col min="12041" max="12041" width="7.81640625" style="7" customWidth="1"/>
    <col min="12042" max="12042" width="1.81640625" style="7" customWidth="1"/>
    <col min="12043" max="12043" width="6.81640625" style="7" customWidth="1"/>
    <col min="12044" max="12044" width="7.81640625" style="7" customWidth="1"/>
    <col min="12045" max="12045" width="1.81640625" style="7" customWidth="1"/>
    <col min="12046" max="12046" width="6.81640625" style="7" customWidth="1"/>
    <col min="12047" max="12047" width="7.81640625" style="7" customWidth="1"/>
    <col min="12048" max="12048" width="1.81640625" style="7" customWidth="1"/>
    <col min="12049" max="12049" width="6.81640625" style="7" customWidth="1"/>
    <col min="12050" max="12050" width="7.81640625" style="7" customWidth="1"/>
    <col min="12051" max="12051" width="1.81640625" style="7" customWidth="1"/>
    <col min="12052" max="12052" width="6.81640625" style="7" customWidth="1"/>
    <col min="12053" max="12053" width="7.81640625" style="7" customWidth="1"/>
    <col min="12054" max="12054" width="1.81640625" style="7" customWidth="1"/>
    <col min="12055" max="12056" width="7.81640625" style="7" customWidth="1"/>
    <col min="12057" max="12057" width="1.81640625" style="7" customWidth="1"/>
    <col min="12058" max="12058" width="6.81640625" style="7" customWidth="1"/>
    <col min="12059" max="12059" width="7.81640625" style="7" customWidth="1"/>
    <col min="12060" max="12060" width="1.81640625" style="7" customWidth="1"/>
    <col min="12061" max="12288" width="9.1796875" style="7"/>
    <col min="12289" max="12289" width="11.81640625" style="7" customWidth="1"/>
    <col min="12290" max="12291" width="7.81640625" style="7" customWidth="1"/>
    <col min="12292" max="12292" width="1.81640625" style="7" customWidth="1"/>
    <col min="12293" max="12294" width="7.81640625" style="7" customWidth="1"/>
    <col min="12295" max="12295" width="1.81640625" style="7" customWidth="1"/>
    <col min="12296" max="12296" width="6.81640625" style="7" customWidth="1"/>
    <col min="12297" max="12297" width="7.81640625" style="7" customWidth="1"/>
    <col min="12298" max="12298" width="1.81640625" style="7" customWidth="1"/>
    <col min="12299" max="12299" width="6.81640625" style="7" customWidth="1"/>
    <col min="12300" max="12300" width="7.81640625" style="7" customWidth="1"/>
    <col min="12301" max="12301" width="1.81640625" style="7" customWidth="1"/>
    <col min="12302" max="12302" width="6.81640625" style="7" customWidth="1"/>
    <col min="12303" max="12303" width="7.81640625" style="7" customWidth="1"/>
    <col min="12304" max="12304" width="1.81640625" style="7" customWidth="1"/>
    <col min="12305" max="12305" width="6.81640625" style="7" customWidth="1"/>
    <col min="12306" max="12306" width="7.81640625" style="7" customWidth="1"/>
    <col min="12307" max="12307" width="1.81640625" style="7" customWidth="1"/>
    <col min="12308" max="12308" width="6.81640625" style="7" customWidth="1"/>
    <col min="12309" max="12309" width="7.81640625" style="7" customWidth="1"/>
    <col min="12310" max="12310" width="1.81640625" style="7" customWidth="1"/>
    <col min="12311" max="12312" width="7.81640625" style="7" customWidth="1"/>
    <col min="12313" max="12313" width="1.81640625" style="7" customWidth="1"/>
    <col min="12314" max="12314" width="6.81640625" style="7" customWidth="1"/>
    <col min="12315" max="12315" width="7.81640625" style="7" customWidth="1"/>
    <col min="12316" max="12316" width="1.81640625" style="7" customWidth="1"/>
    <col min="12317" max="12544" width="9.1796875" style="7"/>
    <col min="12545" max="12545" width="11.81640625" style="7" customWidth="1"/>
    <col min="12546" max="12547" width="7.81640625" style="7" customWidth="1"/>
    <col min="12548" max="12548" width="1.81640625" style="7" customWidth="1"/>
    <col min="12549" max="12550" width="7.81640625" style="7" customWidth="1"/>
    <col min="12551" max="12551" width="1.81640625" style="7" customWidth="1"/>
    <col min="12552" max="12552" width="6.81640625" style="7" customWidth="1"/>
    <col min="12553" max="12553" width="7.81640625" style="7" customWidth="1"/>
    <col min="12554" max="12554" width="1.81640625" style="7" customWidth="1"/>
    <col min="12555" max="12555" width="6.81640625" style="7" customWidth="1"/>
    <col min="12556" max="12556" width="7.81640625" style="7" customWidth="1"/>
    <col min="12557" max="12557" width="1.81640625" style="7" customWidth="1"/>
    <col min="12558" max="12558" width="6.81640625" style="7" customWidth="1"/>
    <col min="12559" max="12559" width="7.81640625" style="7" customWidth="1"/>
    <col min="12560" max="12560" width="1.81640625" style="7" customWidth="1"/>
    <col min="12561" max="12561" width="6.81640625" style="7" customWidth="1"/>
    <col min="12562" max="12562" width="7.81640625" style="7" customWidth="1"/>
    <col min="12563" max="12563" width="1.81640625" style="7" customWidth="1"/>
    <col min="12564" max="12564" width="6.81640625" style="7" customWidth="1"/>
    <col min="12565" max="12565" width="7.81640625" style="7" customWidth="1"/>
    <col min="12566" max="12566" width="1.81640625" style="7" customWidth="1"/>
    <col min="12567" max="12568" width="7.81640625" style="7" customWidth="1"/>
    <col min="12569" max="12569" width="1.81640625" style="7" customWidth="1"/>
    <col min="12570" max="12570" width="6.81640625" style="7" customWidth="1"/>
    <col min="12571" max="12571" width="7.81640625" style="7" customWidth="1"/>
    <col min="12572" max="12572" width="1.81640625" style="7" customWidth="1"/>
    <col min="12573" max="12800" width="9.1796875" style="7"/>
    <col min="12801" max="12801" width="11.81640625" style="7" customWidth="1"/>
    <col min="12802" max="12803" width="7.81640625" style="7" customWidth="1"/>
    <col min="12804" max="12804" width="1.81640625" style="7" customWidth="1"/>
    <col min="12805" max="12806" width="7.81640625" style="7" customWidth="1"/>
    <col min="12807" max="12807" width="1.81640625" style="7" customWidth="1"/>
    <col min="12808" max="12808" width="6.81640625" style="7" customWidth="1"/>
    <col min="12809" max="12809" width="7.81640625" style="7" customWidth="1"/>
    <col min="12810" max="12810" width="1.81640625" style="7" customWidth="1"/>
    <col min="12811" max="12811" width="6.81640625" style="7" customWidth="1"/>
    <col min="12812" max="12812" width="7.81640625" style="7" customWidth="1"/>
    <col min="12813" max="12813" width="1.81640625" style="7" customWidth="1"/>
    <col min="12814" max="12814" width="6.81640625" style="7" customWidth="1"/>
    <col min="12815" max="12815" width="7.81640625" style="7" customWidth="1"/>
    <col min="12816" max="12816" width="1.81640625" style="7" customWidth="1"/>
    <col min="12817" max="12817" width="6.81640625" style="7" customWidth="1"/>
    <col min="12818" max="12818" width="7.81640625" style="7" customWidth="1"/>
    <col min="12819" max="12819" width="1.81640625" style="7" customWidth="1"/>
    <col min="12820" max="12820" width="6.81640625" style="7" customWidth="1"/>
    <col min="12821" max="12821" width="7.81640625" style="7" customWidth="1"/>
    <col min="12822" max="12822" width="1.81640625" style="7" customWidth="1"/>
    <col min="12823" max="12824" width="7.81640625" style="7" customWidth="1"/>
    <col min="12825" max="12825" width="1.81640625" style="7" customWidth="1"/>
    <col min="12826" max="12826" width="6.81640625" style="7" customWidth="1"/>
    <col min="12827" max="12827" width="7.81640625" style="7" customWidth="1"/>
    <col min="12828" max="12828" width="1.81640625" style="7" customWidth="1"/>
    <col min="12829" max="13056" width="9.1796875" style="7"/>
    <col min="13057" max="13057" width="11.81640625" style="7" customWidth="1"/>
    <col min="13058" max="13059" width="7.81640625" style="7" customWidth="1"/>
    <col min="13060" max="13060" width="1.81640625" style="7" customWidth="1"/>
    <col min="13061" max="13062" width="7.81640625" style="7" customWidth="1"/>
    <col min="13063" max="13063" width="1.81640625" style="7" customWidth="1"/>
    <col min="13064" max="13064" width="6.81640625" style="7" customWidth="1"/>
    <col min="13065" max="13065" width="7.81640625" style="7" customWidth="1"/>
    <col min="13066" max="13066" width="1.81640625" style="7" customWidth="1"/>
    <col min="13067" max="13067" width="6.81640625" style="7" customWidth="1"/>
    <col min="13068" max="13068" width="7.81640625" style="7" customWidth="1"/>
    <col min="13069" max="13069" width="1.81640625" style="7" customWidth="1"/>
    <col min="13070" max="13070" width="6.81640625" style="7" customWidth="1"/>
    <col min="13071" max="13071" width="7.81640625" style="7" customWidth="1"/>
    <col min="13072" max="13072" width="1.81640625" style="7" customWidth="1"/>
    <col min="13073" max="13073" width="6.81640625" style="7" customWidth="1"/>
    <col min="13074" max="13074" width="7.81640625" style="7" customWidth="1"/>
    <col min="13075" max="13075" width="1.81640625" style="7" customWidth="1"/>
    <col min="13076" max="13076" width="6.81640625" style="7" customWidth="1"/>
    <col min="13077" max="13077" width="7.81640625" style="7" customWidth="1"/>
    <col min="13078" max="13078" width="1.81640625" style="7" customWidth="1"/>
    <col min="13079" max="13080" width="7.81640625" style="7" customWidth="1"/>
    <col min="13081" max="13081" width="1.81640625" style="7" customWidth="1"/>
    <col min="13082" max="13082" width="6.81640625" style="7" customWidth="1"/>
    <col min="13083" max="13083" width="7.81640625" style="7" customWidth="1"/>
    <col min="13084" max="13084" width="1.81640625" style="7" customWidth="1"/>
    <col min="13085" max="13312" width="9.1796875" style="7"/>
    <col min="13313" max="13313" width="11.81640625" style="7" customWidth="1"/>
    <col min="13314" max="13315" width="7.81640625" style="7" customWidth="1"/>
    <col min="13316" max="13316" width="1.81640625" style="7" customWidth="1"/>
    <col min="13317" max="13318" width="7.81640625" style="7" customWidth="1"/>
    <col min="13319" max="13319" width="1.81640625" style="7" customWidth="1"/>
    <col min="13320" max="13320" width="6.81640625" style="7" customWidth="1"/>
    <col min="13321" max="13321" width="7.81640625" style="7" customWidth="1"/>
    <col min="13322" max="13322" width="1.81640625" style="7" customWidth="1"/>
    <col min="13323" max="13323" width="6.81640625" style="7" customWidth="1"/>
    <col min="13324" max="13324" width="7.81640625" style="7" customWidth="1"/>
    <col min="13325" max="13325" width="1.81640625" style="7" customWidth="1"/>
    <col min="13326" max="13326" width="6.81640625" style="7" customWidth="1"/>
    <col min="13327" max="13327" width="7.81640625" style="7" customWidth="1"/>
    <col min="13328" max="13328" width="1.81640625" style="7" customWidth="1"/>
    <col min="13329" max="13329" width="6.81640625" style="7" customWidth="1"/>
    <col min="13330" max="13330" width="7.81640625" style="7" customWidth="1"/>
    <col min="13331" max="13331" width="1.81640625" style="7" customWidth="1"/>
    <col min="13332" max="13332" width="6.81640625" style="7" customWidth="1"/>
    <col min="13333" max="13333" width="7.81640625" style="7" customWidth="1"/>
    <col min="13334" max="13334" width="1.81640625" style="7" customWidth="1"/>
    <col min="13335" max="13336" width="7.81640625" style="7" customWidth="1"/>
    <col min="13337" max="13337" width="1.81640625" style="7" customWidth="1"/>
    <col min="13338" max="13338" width="6.81640625" style="7" customWidth="1"/>
    <col min="13339" max="13339" width="7.81640625" style="7" customWidth="1"/>
    <col min="13340" max="13340" width="1.81640625" style="7" customWidth="1"/>
    <col min="13341" max="13568" width="9.1796875" style="7"/>
    <col min="13569" max="13569" width="11.81640625" style="7" customWidth="1"/>
    <col min="13570" max="13571" width="7.81640625" style="7" customWidth="1"/>
    <col min="13572" max="13572" width="1.81640625" style="7" customWidth="1"/>
    <col min="13573" max="13574" width="7.81640625" style="7" customWidth="1"/>
    <col min="13575" max="13575" width="1.81640625" style="7" customWidth="1"/>
    <col min="13576" max="13576" width="6.81640625" style="7" customWidth="1"/>
    <col min="13577" max="13577" width="7.81640625" style="7" customWidth="1"/>
    <col min="13578" max="13578" width="1.81640625" style="7" customWidth="1"/>
    <col min="13579" max="13579" width="6.81640625" style="7" customWidth="1"/>
    <col min="13580" max="13580" width="7.81640625" style="7" customWidth="1"/>
    <col min="13581" max="13581" width="1.81640625" style="7" customWidth="1"/>
    <col min="13582" max="13582" width="6.81640625" style="7" customWidth="1"/>
    <col min="13583" max="13583" width="7.81640625" style="7" customWidth="1"/>
    <col min="13584" max="13584" width="1.81640625" style="7" customWidth="1"/>
    <col min="13585" max="13585" width="6.81640625" style="7" customWidth="1"/>
    <col min="13586" max="13586" width="7.81640625" style="7" customWidth="1"/>
    <col min="13587" max="13587" width="1.81640625" style="7" customWidth="1"/>
    <col min="13588" max="13588" width="6.81640625" style="7" customWidth="1"/>
    <col min="13589" max="13589" width="7.81640625" style="7" customWidth="1"/>
    <col min="13590" max="13590" width="1.81640625" style="7" customWidth="1"/>
    <col min="13591" max="13592" width="7.81640625" style="7" customWidth="1"/>
    <col min="13593" max="13593" width="1.81640625" style="7" customWidth="1"/>
    <col min="13594" max="13594" width="6.81640625" style="7" customWidth="1"/>
    <col min="13595" max="13595" width="7.81640625" style="7" customWidth="1"/>
    <col min="13596" max="13596" width="1.81640625" style="7" customWidth="1"/>
    <col min="13597" max="13824" width="9.1796875" style="7"/>
    <col min="13825" max="13825" width="11.81640625" style="7" customWidth="1"/>
    <col min="13826" max="13827" width="7.81640625" style="7" customWidth="1"/>
    <col min="13828" max="13828" width="1.81640625" style="7" customWidth="1"/>
    <col min="13829" max="13830" width="7.81640625" style="7" customWidth="1"/>
    <col min="13831" max="13831" width="1.81640625" style="7" customWidth="1"/>
    <col min="13832" max="13832" width="6.81640625" style="7" customWidth="1"/>
    <col min="13833" max="13833" width="7.81640625" style="7" customWidth="1"/>
    <col min="13834" max="13834" width="1.81640625" style="7" customWidth="1"/>
    <col min="13835" max="13835" width="6.81640625" style="7" customWidth="1"/>
    <col min="13836" max="13836" width="7.81640625" style="7" customWidth="1"/>
    <col min="13837" max="13837" width="1.81640625" style="7" customWidth="1"/>
    <col min="13838" max="13838" width="6.81640625" style="7" customWidth="1"/>
    <col min="13839" max="13839" width="7.81640625" style="7" customWidth="1"/>
    <col min="13840" max="13840" width="1.81640625" style="7" customWidth="1"/>
    <col min="13841" max="13841" width="6.81640625" style="7" customWidth="1"/>
    <col min="13842" max="13842" width="7.81640625" style="7" customWidth="1"/>
    <col min="13843" max="13843" width="1.81640625" style="7" customWidth="1"/>
    <col min="13844" max="13844" width="6.81640625" style="7" customWidth="1"/>
    <col min="13845" max="13845" width="7.81640625" style="7" customWidth="1"/>
    <col min="13846" max="13846" width="1.81640625" style="7" customWidth="1"/>
    <col min="13847" max="13848" width="7.81640625" style="7" customWidth="1"/>
    <col min="13849" max="13849" width="1.81640625" style="7" customWidth="1"/>
    <col min="13850" max="13850" width="6.81640625" style="7" customWidth="1"/>
    <col min="13851" max="13851" width="7.81640625" style="7" customWidth="1"/>
    <col min="13852" max="13852" width="1.81640625" style="7" customWidth="1"/>
    <col min="13853" max="14080" width="9.1796875" style="7"/>
    <col min="14081" max="14081" width="11.81640625" style="7" customWidth="1"/>
    <col min="14082" max="14083" width="7.81640625" style="7" customWidth="1"/>
    <col min="14084" max="14084" width="1.81640625" style="7" customWidth="1"/>
    <col min="14085" max="14086" width="7.81640625" style="7" customWidth="1"/>
    <col min="14087" max="14087" width="1.81640625" style="7" customWidth="1"/>
    <col min="14088" max="14088" width="6.81640625" style="7" customWidth="1"/>
    <col min="14089" max="14089" width="7.81640625" style="7" customWidth="1"/>
    <col min="14090" max="14090" width="1.81640625" style="7" customWidth="1"/>
    <col min="14091" max="14091" width="6.81640625" style="7" customWidth="1"/>
    <col min="14092" max="14092" width="7.81640625" style="7" customWidth="1"/>
    <col min="14093" max="14093" width="1.81640625" style="7" customWidth="1"/>
    <col min="14094" max="14094" width="6.81640625" style="7" customWidth="1"/>
    <col min="14095" max="14095" width="7.81640625" style="7" customWidth="1"/>
    <col min="14096" max="14096" width="1.81640625" style="7" customWidth="1"/>
    <col min="14097" max="14097" width="6.81640625" style="7" customWidth="1"/>
    <col min="14098" max="14098" width="7.81640625" style="7" customWidth="1"/>
    <col min="14099" max="14099" width="1.81640625" style="7" customWidth="1"/>
    <col min="14100" max="14100" width="6.81640625" style="7" customWidth="1"/>
    <col min="14101" max="14101" width="7.81640625" style="7" customWidth="1"/>
    <col min="14102" max="14102" width="1.81640625" style="7" customWidth="1"/>
    <col min="14103" max="14104" width="7.81640625" style="7" customWidth="1"/>
    <col min="14105" max="14105" width="1.81640625" style="7" customWidth="1"/>
    <col min="14106" max="14106" width="6.81640625" style="7" customWidth="1"/>
    <col min="14107" max="14107" width="7.81640625" style="7" customWidth="1"/>
    <col min="14108" max="14108" width="1.81640625" style="7" customWidth="1"/>
    <col min="14109" max="14336" width="9.1796875" style="7"/>
    <col min="14337" max="14337" width="11.81640625" style="7" customWidth="1"/>
    <col min="14338" max="14339" width="7.81640625" style="7" customWidth="1"/>
    <col min="14340" max="14340" width="1.81640625" style="7" customWidth="1"/>
    <col min="14341" max="14342" width="7.81640625" style="7" customWidth="1"/>
    <col min="14343" max="14343" width="1.81640625" style="7" customWidth="1"/>
    <col min="14344" max="14344" width="6.81640625" style="7" customWidth="1"/>
    <col min="14345" max="14345" width="7.81640625" style="7" customWidth="1"/>
    <col min="14346" max="14346" width="1.81640625" style="7" customWidth="1"/>
    <col min="14347" max="14347" width="6.81640625" style="7" customWidth="1"/>
    <col min="14348" max="14348" width="7.81640625" style="7" customWidth="1"/>
    <col min="14349" max="14349" width="1.81640625" style="7" customWidth="1"/>
    <col min="14350" max="14350" width="6.81640625" style="7" customWidth="1"/>
    <col min="14351" max="14351" width="7.81640625" style="7" customWidth="1"/>
    <col min="14352" max="14352" width="1.81640625" style="7" customWidth="1"/>
    <col min="14353" max="14353" width="6.81640625" style="7" customWidth="1"/>
    <col min="14354" max="14354" width="7.81640625" style="7" customWidth="1"/>
    <col min="14355" max="14355" width="1.81640625" style="7" customWidth="1"/>
    <col min="14356" max="14356" width="6.81640625" style="7" customWidth="1"/>
    <col min="14357" max="14357" width="7.81640625" style="7" customWidth="1"/>
    <col min="14358" max="14358" width="1.81640625" style="7" customWidth="1"/>
    <col min="14359" max="14360" width="7.81640625" style="7" customWidth="1"/>
    <col min="14361" max="14361" width="1.81640625" style="7" customWidth="1"/>
    <col min="14362" max="14362" width="6.81640625" style="7" customWidth="1"/>
    <col min="14363" max="14363" width="7.81640625" style="7" customWidth="1"/>
    <col min="14364" max="14364" width="1.81640625" style="7" customWidth="1"/>
    <col min="14365" max="14592" width="9.1796875" style="7"/>
    <col min="14593" max="14593" width="11.81640625" style="7" customWidth="1"/>
    <col min="14594" max="14595" width="7.81640625" style="7" customWidth="1"/>
    <col min="14596" max="14596" width="1.81640625" style="7" customWidth="1"/>
    <col min="14597" max="14598" width="7.81640625" style="7" customWidth="1"/>
    <col min="14599" max="14599" width="1.81640625" style="7" customWidth="1"/>
    <col min="14600" max="14600" width="6.81640625" style="7" customWidth="1"/>
    <col min="14601" max="14601" width="7.81640625" style="7" customWidth="1"/>
    <col min="14602" max="14602" width="1.81640625" style="7" customWidth="1"/>
    <col min="14603" max="14603" width="6.81640625" style="7" customWidth="1"/>
    <col min="14604" max="14604" width="7.81640625" style="7" customWidth="1"/>
    <col min="14605" max="14605" width="1.81640625" style="7" customWidth="1"/>
    <col min="14606" max="14606" width="6.81640625" style="7" customWidth="1"/>
    <col min="14607" max="14607" width="7.81640625" style="7" customWidth="1"/>
    <col min="14608" max="14608" width="1.81640625" style="7" customWidth="1"/>
    <col min="14609" max="14609" width="6.81640625" style="7" customWidth="1"/>
    <col min="14610" max="14610" width="7.81640625" style="7" customWidth="1"/>
    <col min="14611" max="14611" width="1.81640625" style="7" customWidth="1"/>
    <col min="14612" max="14612" width="6.81640625" style="7" customWidth="1"/>
    <col min="14613" max="14613" width="7.81640625" style="7" customWidth="1"/>
    <col min="14614" max="14614" width="1.81640625" style="7" customWidth="1"/>
    <col min="14615" max="14616" width="7.81640625" style="7" customWidth="1"/>
    <col min="14617" max="14617" width="1.81640625" style="7" customWidth="1"/>
    <col min="14618" max="14618" width="6.81640625" style="7" customWidth="1"/>
    <col min="14619" max="14619" width="7.81640625" style="7" customWidth="1"/>
    <col min="14620" max="14620" width="1.81640625" style="7" customWidth="1"/>
    <col min="14621" max="14848" width="9.1796875" style="7"/>
    <col min="14849" max="14849" width="11.81640625" style="7" customWidth="1"/>
    <col min="14850" max="14851" width="7.81640625" style="7" customWidth="1"/>
    <col min="14852" max="14852" width="1.81640625" style="7" customWidth="1"/>
    <col min="14853" max="14854" width="7.81640625" style="7" customWidth="1"/>
    <col min="14855" max="14855" width="1.81640625" style="7" customWidth="1"/>
    <col min="14856" max="14856" width="6.81640625" style="7" customWidth="1"/>
    <col min="14857" max="14857" width="7.81640625" style="7" customWidth="1"/>
    <col min="14858" max="14858" width="1.81640625" style="7" customWidth="1"/>
    <col min="14859" max="14859" width="6.81640625" style="7" customWidth="1"/>
    <col min="14860" max="14860" width="7.81640625" style="7" customWidth="1"/>
    <col min="14861" max="14861" width="1.81640625" style="7" customWidth="1"/>
    <col min="14862" max="14862" width="6.81640625" style="7" customWidth="1"/>
    <col min="14863" max="14863" width="7.81640625" style="7" customWidth="1"/>
    <col min="14864" max="14864" width="1.81640625" style="7" customWidth="1"/>
    <col min="14865" max="14865" width="6.81640625" style="7" customWidth="1"/>
    <col min="14866" max="14866" width="7.81640625" style="7" customWidth="1"/>
    <col min="14867" max="14867" width="1.81640625" style="7" customWidth="1"/>
    <col min="14868" max="14868" width="6.81640625" style="7" customWidth="1"/>
    <col min="14869" max="14869" width="7.81640625" style="7" customWidth="1"/>
    <col min="14870" max="14870" width="1.81640625" style="7" customWidth="1"/>
    <col min="14871" max="14872" width="7.81640625" style="7" customWidth="1"/>
    <col min="14873" max="14873" width="1.81640625" style="7" customWidth="1"/>
    <col min="14874" max="14874" width="6.81640625" style="7" customWidth="1"/>
    <col min="14875" max="14875" width="7.81640625" style="7" customWidth="1"/>
    <col min="14876" max="14876" width="1.81640625" style="7" customWidth="1"/>
    <col min="14877" max="15104" width="9.1796875" style="7"/>
    <col min="15105" max="15105" width="11.81640625" style="7" customWidth="1"/>
    <col min="15106" max="15107" width="7.81640625" style="7" customWidth="1"/>
    <col min="15108" max="15108" width="1.81640625" style="7" customWidth="1"/>
    <col min="15109" max="15110" width="7.81640625" style="7" customWidth="1"/>
    <col min="15111" max="15111" width="1.81640625" style="7" customWidth="1"/>
    <col min="15112" max="15112" width="6.81640625" style="7" customWidth="1"/>
    <col min="15113" max="15113" width="7.81640625" style="7" customWidth="1"/>
    <col min="15114" max="15114" width="1.81640625" style="7" customWidth="1"/>
    <col min="15115" max="15115" width="6.81640625" style="7" customWidth="1"/>
    <col min="15116" max="15116" width="7.81640625" style="7" customWidth="1"/>
    <col min="15117" max="15117" width="1.81640625" style="7" customWidth="1"/>
    <col min="15118" max="15118" width="6.81640625" style="7" customWidth="1"/>
    <col min="15119" max="15119" width="7.81640625" style="7" customWidth="1"/>
    <col min="15120" max="15120" width="1.81640625" style="7" customWidth="1"/>
    <col min="15121" max="15121" width="6.81640625" style="7" customWidth="1"/>
    <col min="15122" max="15122" width="7.81640625" style="7" customWidth="1"/>
    <col min="15123" max="15123" width="1.81640625" style="7" customWidth="1"/>
    <col min="15124" max="15124" width="6.81640625" style="7" customWidth="1"/>
    <col min="15125" max="15125" width="7.81640625" style="7" customWidth="1"/>
    <col min="15126" max="15126" width="1.81640625" style="7" customWidth="1"/>
    <col min="15127" max="15128" width="7.81640625" style="7" customWidth="1"/>
    <col min="15129" max="15129" width="1.81640625" style="7" customWidth="1"/>
    <col min="15130" max="15130" width="6.81640625" style="7" customWidth="1"/>
    <col min="15131" max="15131" width="7.81640625" style="7" customWidth="1"/>
    <col min="15132" max="15132" width="1.81640625" style="7" customWidth="1"/>
    <col min="15133" max="15360" width="9.1796875" style="7"/>
    <col min="15361" max="15361" width="11.81640625" style="7" customWidth="1"/>
    <col min="15362" max="15363" width="7.81640625" style="7" customWidth="1"/>
    <col min="15364" max="15364" width="1.81640625" style="7" customWidth="1"/>
    <col min="15365" max="15366" width="7.81640625" style="7" customWidth="1"/>
    <col min="15367" max="15367" width="1.81640625" style="7" customWidth="1"/>
    <col min="15368" max="15368" width="6.81640625" style="7" customWidth="1"/>
    <col min="15369" max="15369" width="7.81640625" style="7" customWidth="1"/>
    <col min="15370" max="15370" width="1.81640625" style="7" customWidth="1"/>
    <col min="15371" max="15371" width="6.81640625" style="7" customWidth="1"/>
    <col min="15372" max="15372" width="7.81640625" style="7" customWidth="1"/>
    <col min="15373" max="15373" width="1.81640625" style="7" customWidth="1"/>
    <col min="15374" max="15374" width="6.81640625" style="7" customWidth="1"/>
    <col min="15375" max="15375" width="7.81640625" style="7" customWidth="1"/>
    <col min="15376" max="15376" width="1.81640625" style="7" customWidth="1"/>
    <col min="15377" max="15377" width="6.81640625" style="7" customWidth="1"/>
    <col min="15378" max="15378" width="7.81640625" style="7" customWidth="1"/>
    <col min="15379" max="15379" width="1.81640625" style="7" customWidth="1"/>
    <col min="15380" max="15380" width="6.81640625" style="7" customWidth="1"/>
    <col min="15381" max="15381" width="7.81640625" style="7" customWidth="1"/>
    <col min="15382" max="15382" width="1.81640625" style="7" customWidth="1"/>
    <col min="15383" max="15384" width="7.81640625" style="7" customWidth="1"/>
    <col min="15385" max="15385" width="1.81640625" style="7" customWidth="1"/>
    <col min="15386" max="15386" width="6.81640625" style="7" customWidth="1"/>
    <col min="15387" max="15387" width="7.81640625" style="7" customWidth="1"/>
    <col min="15388" max="15388" width="1.81640625" style="7" customWidth="1"/>
    <col min="15389" max="15616" width="9.1796875" style="7"/>
    <col min="15617" max="15617" width="11.81640625" style="7" customWidth="1"/>
    <col min="15618" max="15619" width="7.81640625" style="7" customWidth="1"/>
    <col min="15620" max="15620" width="1.81640625" style="7" customWidth="1"/>
    <col min="15621" max="15622" width="7.81640625" style="7" customWidth="1"/>
    <col min="15623" max="15623" width="1.81640625" style="7" customWidth="1"/>
    <col min="15624" max="15624" width="6.81640625" style="7" customWidth="1"/>
    <col min="15625" max="15625" width="7.81640625" style="7" customWidth="1"/>
    <col min="15626" max="15626" width="1.81640625" style="7" customWidth="1"/>
    <col min="15627" max="15627" width="6.81640625" style="7" customWidth="1"/>
    <col min="15628" max="15628" width="7.81640625" style="7" customWidth="1"/>
    <col min="15629" max="15629" width="1.81640625" style="7" customWidth="1"/>
    <col min="15630" max="15630" width="6.81640625" style="7" customWidth="1"/>
    <col min="15631" max="15631" width="7.81640625" style="7" customWidth="1"/>
    <col min="15632" max="15632" width="1.81640625" style="7" customWidth="1"/>
    <col min="15633" max="15633" width="6.81640625" style="7" customWidth="1"/>
    <col min="15634" max="15634" width="7.81640625" style="7" customWidth="1"/>
    <col min="15635" max="15635" width="1.81640625" style="7" customWidth="1"/>
    <col min="15636" max="15636" width="6.81640625" style="7" customWidth="1"/>
    <col min="15637" max="15637" width="7.81640625" style="7" customWidth="1"/>
    <col min="15638" max="15638" width="1.81640625" style="7" customWidth="1"/>
    <col min="15639" max="15640" width="7.81640625" style="7" customWidth="1"/>
    <col min="15641" max="15641" width="1.81640625" style="7" customWidth="1"/>
    <col min="15642" max="15642" width="6.81640625" style="7" customWidth="1"/>
    <col min="15643" max="15643" width="7.81640625" style="7" customWidth="1"/>
    <col min="15644" max="15644" width="1.81640625" style="7" customWidth="1"/>
    <col min="15645" max="15872" width="9.1796875" style="7"/>
    <col min="15873" max="15873" width="11.81640625" style="7" customWidth="1"/>
    <col min="15874" max="15875" width="7.81640625" style="7" customWidth="1"/>
    <col min="15876" max="15876" width="1.81640625" style="7" customWidth="1"/>
    <col min="15877" max="15878" width="7.81640625" style="7" customWidth="1"/>
    <col min="15879" max="15879" width="1.81640625" style="7" customWidth="1"/>
    <col min="15880" max="15880" width="6.81640625" style="7" customWidth="1"/>
    <col min="15881" max="15881" width="7.81640625" style="7" customWidth="1"/>
    <col min="15882" max="15882" width="1.81640625" style="7" customWidth="1"/>
    <col min="15883" max="15883" width="6.81640625" style="7" customWidth="1"/>
    <col min="15884" max="15884" width="7.81640625" style="7" customWidth="1"/>
    <col min="15885" max="15885" width="1.81640625" style="7" customWidth="1"/>
    <col min="15886" max="15886" width="6.81640625" style="7" customWidth="1"/>
    <col min="15887" max="15887" width="7.81640625" style="7" customWidth="1"/>
    <col min="15888" max="15888" width="1.81640625" style="7" customWidth="1"/>
    <col min="15889" max="15889" width="6.81640625" style="7" customWidth="1"/>
    <col min="15890" max="15890" width="7.81640625" style="7" customWidth="1"/>
    <col min="15891" max="15891" width="1.81640625" style="7" customWidth="1"/>
    <col min="15892" max="15892" width="6.81640625" style="7" customWidth="1"/>
    <col min="15893" max="15893" width="7.81640625" style="7" customWidth="1"/>
    <col min="15894" max="15894" width="1.81640625" style="7" customWidth="1"/>
    <col min="15895" max="15896" width="7.81640625" style="7" customWidth="1"/>
    <col min="15897" max="15897" width="1.81640625" style="7" customWidth="1"/>
    <col min="15898" max="15898" width="6.81640625" style="7" customWidth="1"/>
    <col min="15899" max="15899" width="7.81640625" style="7" customWidth="1"/>
    <col min="15900" max="15900" width="1.81640625" style="7" customWidth="1"/>
    <col min="15901" max="16128" width="9.1796875" style="7"/>
    <col min="16129" max="16129" width="11.81640625" style="7" customWidth="1"/>
    <col min="16130" max="16131" width="7.81640625" style="7" customWidth="1"/>
    <col min="16132" max="16132" width="1.81640625" style="7" customWidth="1"/>
    <col min="16133" max="16134" width="7.81640625" style="7" customWidth="1"/>
    <col min="16135" max="16135" width="1.81640625" style="7" customWidth="1"/>
    <col min="16136" max="16136" width="6.81640625" style="7" customWidth="1"/>
    <col min="16137" max="16137" width="7.81640625" style="7" customWidth="1"/>
    <col min="16138" max="16138" width="1.81640625" style="7" customWidth="1"/>
    <col min="16139" max="16139" width="6.81640625" style="7" customWidth="1"/>
    <col min="16140" max="16140" width="7.81640625" style="7" customWidth="1"/>
    <col min="16141" max="16141" width="1.81640625" style="7" customWidth="1"/>
    <col min="16142" max="16142" width="6.81640625" style="7" customWidth="1"/>
    <col min="16143" max="16143" width="7.81640625" style="7" customWidth="1"/>
    <col min="16144" max="16144" width="1.81640625" style="7" customWidth="1"/>
    <col min="16145" max="16145" width="6.81640625" style="7" customWidth="1"/>
    <col min="16146" max="16146" width="7.81640625" style="7" customWidth="1"/>
    <col min="16147" max="16147" width="1.81640625" style="7" customWidth="1"/>
    <col min="16148" max="16148" width="6.81640625" style="7" customWidth="1"/>
    <col min="16149" max="16149" width="7.81640625" style="7" customWidth="1"/>
    <col min="16150" max="16150" width="1.81640625" style="7" customWidth="1"/>
    <col min="16151" max="16152" width="7.81640625" style="7" customWidth="1"/>
    <col min="16153" max="16153" width="1.81640625" style="7" customWidth="1"/>
    <col min="16154" max="16154" width="6.81640625" style="7" customWidth="1"/>
    <col min="16155" max="16155" width="7.81640625" style="7" customWidth="1"/>
    <col min="16156" max="16156" width="1.81640625" style="7" customWidth="1"/>
    <col min="16157" max="16384" width="9.1796875" style="7"/>
  </cols>
  <sheetData>
    <row r="1" spans="1:28">
      <c r="A1" s="7" t="s">
        <v>262</v>
      </c>
    </row>
    <row r="2" spans="1:28">
      <c r="A2" s="7" t="s">
        <v>263</v>
      </c>
    </row>
    <row r="3" spans="1:28" ht="10.5" customHeight="1"/>
    <row r="4" spans="1:28" ht="13" customHeight="1">
      <c r="A4" s="9" t="s">
        <v>397</v>
      </c>
    </row>
    <row r="5" spans="1:28" ht="6.75" customHeight="1" thickBot="1">
      <c r="L5" s="23"/>
      <c r="O5" s="23"/>
      <c r="P5" s="23"/>
      <c r="R5" s="23"/>
      <c r="S5" s="23"/>
    </row>
    <row r="6" spans="1:28" ht="13" customHeight="1">
      <c r="A6" s="10"/>
      <c r="B6" s="36"/>
      <c r="C6" s="37"/>
      <c r="D6" s="10"/>
      <c r="E6" s="36"/>
      <c r="F6" s="37"/>
      <c r="G6" s="10"/>
      <c r="H6" s="36"/>
      <c r="I6" s="37"/>
      <c r="J6" s="37"/>
      <c r="K6" s="36"/>
      <c r="L6" s="37"/>
      <c r="M6" s="10"/>
      <c r="N6" s="36"/>
      <c r="O6" s="37"/>
      <c r="P6" s="37"/>
      <c r="Q6" s="36"/>
      <c r="R6" s="37"/>
      <c r="S6" s="37"/>
      <c r="T6" s="37"/>
      <c r="U6" s="37"/>
      <c r="V6" s="37"/>
      <c r="W6" s="37"/>
      <c r="X6" s="37"/>
      <c r="Y6" s="37"/>
      <c r="Z6" s="37"/>
      <c r="AA6" s="37"/>
      <c r="AB6" s="37"/>
    </row>
    <row r="7" spans="1:28" ht="13" customHeight="1">
      <c r="A7" s="7" t="s">
        <v>373</v>
      </c>
      <c r="B7" s="40" t="s">
        <v>374</v>
      </c>
      <c r="C7" s="40"/>
      <c r="E7" s="40" t="s">
        <v>375</v>
      </c>
      <c r="F7" s="40"/>
      <c r="H7" s="40" t="s">
        <v>376</v>
      </c>
      <c r="I7" s="40"/>
      <c r="K7" s="40" t="s">
        <v>377</v>
      </c>
      <c r="L7" s="40"/>
      <c r="N7" s="40" t="s">
        <v>378</v>
      </c>
      <c r="O7" s="40"/>
      <c r="Q7" s="58" t="s">
        <v>379</v>
      </c>
      <c r="R7" s="40"/>
      <c r="T7" s="40" t="s">
        <v>380</v>
      </c>
      <c r="U7" s="40"/>
      <c r="V7" s="44"/>
      <c r="W7" s="58" t="s">
        <v>381</v>
      </c>
      <c r="X7" s="40"/>
      <c r="Z7" s="40" t="s">
        <v>382</v>
      </c>
      <c r="AA7" s="40"/>
    </row>
    <row r="8" spans="1:28" ht="13" customHeight="1">
      <c r="A8" s="7" t="s">
        <v>383</v>
      </c>
      <c r="B8" s="41" t="s">
        <v>98</v>
      </c>
      <c r="C8" s="42" t="s">
        <v>99</v>
      </c>
      <c r="E8" s="41" t="s">
        <v>98</v>
      </c>
      <c r="F8" s="42" t="s">
        <v>99</v>
      </c>
      <c r="H8" s="41" t="s">
        <v>98</v>
      </c>
      <c r="I8" s="42" t="s">
        <v>99</v>
      </c>
      <c r="J8" s="42"/>
      <c r="K8" s="41" t="s">
        <v>98</v>
      </c>
      <c r="L8" s="42" t="s">
        <v>99</v>
      </c>
      <c r="N8" s="41" t="s">
        <v>98</v>
      </c>
      <c r="O8" s="42" t="s">
        <v>99</v>
      </c>
      <c r="Q8" s="41" t="s">
        <v>98</v>
      </c>
      <c r="R8" s="42" t="s">
        <v>99</v>
      </c>
      <c r="T8" s="41" t="s">
        <v>98</v>
      </c>
      <c r="U8" s="42" t="s">
        <v>99</v>
      </c>
      <c r="V8" s="93"/>
      <c r="W8" s="41" t="s">
        <v>98</v>
      </c>
      <c r="X8" s="42" t="s">
        <v>99</v>
      </c>
      <c r="Z8" s="41" t="s">
        <v>98</v>
      </c>
      <c r="AA8" s="42" t="s">
        <v>99</v>
      </c>
    </row>
    <row r="9" spans="1:28" ht="13" customHeight="1" thickBot="1">
      <c r="A9" s="21"/>
      <c r="B9" s="45"/>
      <c r="C9" s="46"/>
      <c r="D9" s="21"/>
      <c r="E9" s="45"/>
      <c r="F9" s="46"/>
      <c r="G9" s="21"/>
      <c r="H9" s="45"/>
      <c r="I9" s="46"/>
      <c r="J9" s="46"/>
      <c r="K9" s="45"/>
      <c r="L9" s="46"/>
      <c r="M9" s="21"/>
      <c r="N9" s="45"/>
      <c r="O9" s="46"/>
      <c r="P9" s="46"/>
      <c r="Q9" s="45"/>
      <c r="R9" s="46"/>
      <c r="S9" s="46"/>
      <c r="T9" s="46"/>
      <c r="U9" s="46"/>
      <c r="V9" s="46"/>
      <c r="W9" s="46"/>
      <c r="X9" s="46"/>
      <c r="Y9" s="46"/>
      <c r="Z9" s="46"/>
      <c r="AA9" s="46"/>
      <c r="AB9" s="46"/>
    </row>
    <row r="10" spans="1:28" ht="13" customHeight="1">
      <c r="L10" s="23"/>
      <c r="O10" s="23"/>
      <c r="R10" s="23"/>
    </row>
    <row r="11" spans="1:28" ht="13" customHeight="1">
      <c r="A11" s="167" t="s">
        <v>63</v>
      </c>
      <c r="B11" s="33">
        <f>IF($A11&lt;&gt;0,SUM(B13:B21),"")</f>
        <v>26433</v>
      </c>
      <c r="C11" s="8">
        <f>IF($A11&lt;&gt;0,SUM(C13:C21),"")</f>
        <v>100</v>
      </c>
      <c r="E11" s="33">
        <f>IF($A11&lt;&gt;0,SUM(E13:E21),"")</f>
        <v>17332</v>
      </c>
      <c r="F11" s="8">
        <f>IF($A11&lt;&gt;0,SUM(F13:F21),"")</f>
        <v>100</v>
      </c>
      <c r="H11" s="33">
        <f>IF($A11&lt;&gt;0,SUM(H13:H21),"")</f>
        <v>2431</v>
      </c>
      <c r="I11" s="8">
        <f>IF($A11&lt;&gt;0,SUM(I13:I21),"")</f>
        <v>100</v>
      </c>
      <c r="K11" s="33">
        <f>IF($A11&lt;&gt;0,SUM(K13:K21),"")</f>
        <v>1725</v>
      </c>
      <c r="L11" s="8">
        <f>IF($A11&lt;&gt;0,SUM(L13:L21),"")</f>
        <v>100</v>
      </c>
      <c r="N11" s="33">
        <f>IF($A11&lt;&gt;0,SUM(N13:N21),"")</f>
        <v>1785</v>
      </c>
      <c r="O11" s="8">
        <f>IF($A11&lt;&gt;0,SUM(O13:O21),"")</f>
        <v>100</v>
      </c>
      <c r="Q11" s="33">
        <f>IF($A11&lt;&gt;0,SUM(Q13:Q21),"")</f>
        <v>1141</v>
      </c>
      <c r="R11" s="8">
        <f>IF($A11&lt;&gt;0,SUM(R13:R21),"")</f>
        <v>100</v>
      </c>
      <c r="T11" s="33">
        <f>IF($A11&lt;&gt;0,SUM(T13:T21),"")</f>
        <v>1120</v>
      </c>
      <c r="U11" s="8">
        <f>IF($A11&lt;&gt;0,SUM(U13:U21),"")</f>
        <v>100</v>
      </c>
      <c r="V11" s="8"/>
      <c r="W11" s="33">
        <f>IF($A11&lt;&gt;0,SUM(W13:W21),"")</f>
        <v>453</v>
      </c>
      <c r="X11" s="8">
        <f>IF($A11&lt;&gt;0,SUM(X13:X21),"")</f>
        <v>100</v>
      </c>
      <c r="Z11" s="33">
        <f>IF($A11&lt;&gt;0,SUM(Z13:Z21),"")</f>
        <v>446</v>
      </c>
      <c r="AA11" s="8">
        <f>IF($A11&lt;&gt;0,SUM(AA13:AA21),"")</f>
        <v>39.821428571428569</v>
      </c>
    </row>
    <row r="12" spans="1:28" ht="13" customHeight="1">
      <c r="A12" s="128"/>
      <c r="B12" s="33" t="str">
        <f>IF(A12&lt;&gt;0,E12+H12+K12+N12+Q12+T12,"")</f>
        <v/>
      </c>
      <c r="C12" s="23" t="str">
        <f>IF($A12&lt;&gt;0,B12/$B$11*100,"")</f>
        <v/>
      </c>
      <c r="F12" s="33" t="str">
        <f>IF(E12&lt;&gt;0,I12+L12+O12+R12+U12,"")</f>
        <v/>
      </c>
      <c r="I12" s="23" t="str">
        <f>IF(A12&lt;&gt;0,H12/B12*100,"")</f>
        <v/>
      </c>
      <c r="L12" s="23" t="str">
        <f>IF(A12&lt;&gt;0,K12/B12*100,"")</f>
        <v/>
      </c>
      <c r="O12" s="23" t="str">
        <f>IF(A12&lt;&gt;0,N12/B12*100,"")</f>
        <v/>
      </c>
      <c r="R12" s="23" t="str">
        <f>IF(A12&lt;&gt;0,Q12/B12*100,"")</f>
        <v/>
      </c>
      <c r="T12" s="33"/>
      <c r="W12" s="33"/>
      <c r="Z12" s="33"/>
    </row>
    <row r="13" spans="1:28" ht="13" customHeight="1">
      <c r="A13" s="71">
        <v>1</v>
      </c>
      <c r="B13" s="33">
        <f>IF(A13&lt;&gt;"",E13+H13+K13+N13+Q13+T13+W13+Z13,"")</f>
        <v>847</v>
      </c>
      <c r="C13" s="23">
        <f t="shared" ref="C13:C21" si="0">IF($A13&lt;&gt;"",B13/$B$11*100,"")</f>
        <v>3.2043279234290472</v>
      </c>
      <c r="E13" s="225">
        <v>666</v>
      </c>
      <c r="F13" s="23">
        <f t="shared" ref="F13:F21" si="1">IF($A13&lt;&gt;"",E13/$E$11*100,"")</f>
        <v>3.8426032771751677</v>
      </c>
      <c r="H13" s="225">
        <v>44</v>
      </c>
      <c r="I13" s="23">
        <f t="shared" ref="I13:I21" si="2">IF($A13&lt;&gt;"",H13/$H$11*100,"")</f>
        <v>1.809954751131222</v>
      </c>
      <c r="K13" s="225">
        <v>23</v>
      </c>
      <c r="L13" s="23">
        <f t="shared" ref="L13:L21" si="3">IF($A13&lt;&gt;"",K13/$K$11*100,"")</f>
        <v>1.3333333333333335</v>
      </c>
      <c r="N13" s="225">
        <v>46</v>
      </c>
      <c r="O13" s="23">
        <f t="shared" ref="O13:O21" si="4">IF($A13&lt;&gt;"",N13/$N$11*100,"")</f>
        <v>2.5770308123249297</v>
      </c>
      <c r="Q13" s="225">
        <v>13</v>
      </c>
      <c r="R13" s="23">
        <f t="shared" ref="R13:R21" si="5">IF($A13&lt;&gt;"",Q13/$Q$11*100,"")</f>
        <v>1.1393514460999123</v>
      </c>
      <c r="T13" s="225">
        <v>34</v>
      </c>
      <c r="U13" s="23">
        <f>IF($A13&lt;&gt;"",T13/$T$11*100,"")</f>
        <v>3.0357142857142856</v>
      </c>
      <c r="V13" s="23"/>
      <c r="W13" s="225">
        <v>4</v>
      </c>
      <c r="X13" s="23">
        <f>IF($A13&lt;&gt;"",W13/$W$11*100,"")</f>
        <v>0.88300220750551872</v>
      </c>
      <c r="Z13" s="225">
        <v>17</v>
      </c>
      <c r="AA13" s="23">
        <f>IF($A13&lt;&gt;"",Z13/$T$11*100,"")</f>
        <v>1.5178571428571428</v>
      </c>
    </row>
    <row r="14" spans="1:28" ht="13" customHeight="1">
      <c r="A14" s="71"/>
      <c r="B14" s="33" t="str">
        <f t="shared" ref="B14:B26" si="6">IF(A14&lt;&gt;"",E14+H14+K14+N14+Q14+T14+W14+Z14,"")</f>
        <v/>
      </c>
      <c r="C14" s="23" t="str">
        <f t="shared" si="0"/>
        <v/>
      </c>
      <c r="E14" s="225"/>
      <c r="F14" s="23" t="str">
        <f t="shared" si="1"/>
        <v/>
      </c>
      <c r="H14" s="225"/>
      <c r="I14" s="23" t="str">
        <f t="shared" si="2"/>
        <v/>
      </c>
      <c r="K14" s="225"/>
      <c r="L14" s="23" t="str">
        <f t="shared" si="3"/>
        <v/>
      </c>
      <c r="N14" s="225"/>
      <c r="O14" s="23" t="str">
        <f t="shared" si="4"/>
        <v/>
      </c>
      <c r="Q14" s="225"/>
      <c r="R14" s="23" t="str">
        <f t="shared" si="5"/>
        <v/>
      </c>
      <c r="T14" s="225"/>
      <c r="U14" s="23" t="str">
        <f t="shared" ref="U14:U21" si="7">IF($A14&lt;&gt;"",T14/$T$11*100,"")</f>
        <v/>
      </c>
      <c r="V14" s="23"/>
      <c r="W14" s="225"/>
      <c r="X14" s="23" t="str">
        <f t="shared" ref="X14:X21" si="8">IF($A14&lt;&gt;"",W14/$W$11*100,"")</f>
        <v/>
      </c>
      <c r="Z14" s="225"/>
      <c r="AA14" s="23" t="str">
        <f t="shared" ref="AA14:AA21" si="9">IF($A14&lt;&gt;"",Z14/$T$11*100,"")</f>
        <v/>
      </c>
    </row>
    <row r="15" spans="1:28" ht="13" customHeight="1">
      <c r="A15" s="71">
        <v>2</v>
      </c>
      <c r="B15" s="33">
        <f t="shared" si="6"/>
        <v>1011</v>
      </c>
      <c r="C15" s="23">
        <f t="shared" si="0"/>
        <v>3.8247644989218026</v>
      </c>
      <c r="E15" s="225">
        <v>801</v>
      </c>
      <c r="F15" s="23">
        <f t="shared" si="1"/>
        <v>4.6215093468728359</v>
      </c>
      <c r="H15" s="225">
        <v>59</v>
      </c>
      <c r="I15" s="23">
        <f t="shared" si="2"/>
        <v>2.4269847799259567</v>
      </c>
      <c r="K15" s="225">
        <v>30</v>
      </c>
      <c r="L15" s="23">
        <f t="shared" si="3"/>
        <v>1.7391304347826086</v>
      </c>
      <c r="N15" s="225">
        <v>47</v>
      </c>
      <c r="O15" s="23">
        <f t="shared" si="4"/>
        <v>2.6330532212885154</v>
      </c>
      <c r="Q15" s="225">
        <v>22</v>
      </c>
      <c r="R15" s="23">
        <f t="shared" si="5"/>
        <v>1.9281332164767746</v>
      </c>
      <c r="T15" s="225">
        <v>23</v>
      </c>
      <c r="U15" s="23">
        <f t="shared" si="7"/>
        <v>2.0535714285714284</v>
      </c>
      <c r="V15" s="23"/>
      <c r="W15" s="225">
        <v>1</v>
      </c>
      <c r="X15" s="23">
        <f t="shared" si="8"/>
        <v>0.22075055187637968</v>
      </c>
      <c r="Z15" s="225">
        <v>28</v>
      </c>
      <c r="AA15" s="23">
        <f t="shared" si="9"/>
        <v>2.5</v>
      </c>
    </row>
    <row r="16" spans="1:28" ht="13" customHeight="1">
      <c r="A16" s="71"/>
      <c r="B16" s="33" t="str">
        <f t="shared" si="6"/>
        <v/>
      </c>
      <c r="C16" s="23" t="str">
        <f t="shared" si="0"/>
        <v/>
      </c>
      <c r="E16" s="225"/>
      <c r="F16" s="23" t="str">
        <f t="shared" si="1"/>
        <v/>
      </c>
      <c r="H16" s="225"/>
      <c r="I16" s="23" t="str">
        <f t="shared" si="2"/>
        <v/>
      </c>
      <c r="K16" s="225"/>
      <c r="L16" s="23" t="str">
        <f t="shared" si="3"/>
        <v/>
      </c>
      <c r="N16" s="225"/>
      <c r="O16" s="23" t="str">
        <f t="shared" si="4"/>
        <v/>
      </c>
      <c r="Q16" s="225"/>
      <c r="R16" s="23" t="str">
        <f t="shared" si="5"/>
        <v/>
      </c>
      <c r="T16" s="225"/>
      <c r="U16" s="23" t="str">
        <f t="shared" si="7"/>
        <v/>
      </c>
      <c r="V16" s="23"/>
      <c r="W16" s="225"/>
      <c r="X16" s="23" t="str">
        <f t="shared" si="8"/>
        <v/>
      </c>
      <c r="Z16" s="225"/>
      <c r="AA16" s="23" t="str">
        <f t="shared" si="9"/>
        <v/>
      </c>
    </row>
    <row r="17" spans="1:28" ht="13" customHeight="1">
      <c r="A17" s="71">
        <v>3</v>
      </c>
      <c r="B17" s="33">
        <f t="shared" si="6"/>
        <v>1361</v>
      </c>
      <c r="C17" s="23">
        <f t="shared" si="0"/>
        <v>5.148866946619755</v>
      </c>
      <c r="E17" s="225">
        <v>962</v>
      </c>
      <c r="F17" s="23">
        <f t="shared" si="1"/>
        <v>5.5504269559196864</v>
      </c>
      <c r="G17" s="85"/>
      <c r="H17" s="225">
        <v>112</v>
      </c>
      <c r="I17" s="23">
        <f t="shared" si="2"/>
        <v>4.607157548334019</v>
      </c>
      <c r="J17" s="61"/>
      <c r="K17" s="225">
        <v>88</v>
      </c>
      <c r="L17" s="23">
        <f t="shared" si="3"/>
        <v>5.1014492753623184</v>
      </c>
      <c r="M17" s="85"/>
      <c r="N17" s="225">
        <v>71</v>
      </c>
      <c r="O17" s="23">
        <f t="shared" si="4"/>
        <v>3.9775910364145655</v>
      </c>
      <c r="P17" s="85"/>
      <c r="Q17" s="225">
        <v>37</v>
      </c>
      <c r="R17" s="23">
        <f t="shared" si="5"/>
        <v>3.2427695004382118</v>
      </c>
      <c r="T17" s="225">
        <v>44</v>
      </c>
      <c r="U17" s="23">
        <f t="shared" si="7"/>
        <v>3.9285714285714284</v>
      </c>
      <c r="V17" s="23"/>
      <c r="W17" s="225">
        <v>10</v>
      </c>
      <c r="X17" s="23">
        <f t="shared" si="8"/>
        <v>2.2075055187637971</v>
      </c>
      <c r="Z17" s="225">
        <v>37</v>
      </c>
      <c r="AA17" s="23">
        <f t="shared" si="9"/>
        <v>3.3035714285714288</v>
      </c>
    </row>
    <row r="18" spans="1:28" ht="13" customHeight="1">
      <c r="A18" s="71"/>
      <c r="B18" s="33" t="str">
        <f t="shared" si="6"/>
        <v/>
      </c>
      <c r="C18" s="23" t="str">
        <f t="shared" si="0"/>
        <v/>
      </c>
      <c r="E18" s="225"/>
      <c r="F18" s="23" t="str">
        <f t="shared" si="1"/>
        <v/>
      </c>
      <c r="G18" s="85"/>
      <c r="H18" s="225"/>
      <c r="I18" s="23" t="str">
        <f t="shared" si="2"/>
        <v/>
      </c>
      <c r="J18" s="61"/>
      <c r="K18" s="225"/>
      <c r="L18" s="23" t="str">
        <f t="shared" si="3"/>
        <v/>
      </c>
      <c r="M18" s="85"/>
      <c r="N18" s="225"/>
      <c r="O18" s="23" t="str">
        <f t="shared" si="4"/>
        <v/>
      </c>
      <c r="P18" s="85"/>
      <c r="Q18" s="225"/>
      <c r="R18" s="23" t="str">
        <f t="shared" si="5"/>
        <v/>
      </c>
      <c r="T18" s="225"/>
      <c r="U18" s="23" t="str">
        <f t="shared" si="7"/>
        <v/>
      </c>
      <c r="V18" s="23"/>
      <c r="W18" s="225"/>
      <c r="X18" s="23" t="str">
        <f t="shared" si="8"/>
        <v/>
      </c>
      <c r="Z18" s="225"/>
      <c r="AA18" s="23" t="str">
        <f t="shared" si="9"/>
        <v/>
      </c>
    </row>
    <row r="19" spans="1:28" ht="13" customHeight="1">
      <c r="A19" s="71">
        <v>4</v>
      </c>
      <c r="B19" s="33">
        <f t="shared" si="6"/>
        <v>6176</v>
      </c>
      <c r="C19" s="23">
        <f t="shared" si="0"/>
        <v>23.364733477093029</v>
      </c>
      <c r="E19" s="225">
        <v>5055</v>
      </c>
      <c r="F19" s="23">
        <f t="shared" si="1"/>
        <v>29.165705054234941</v>
      </c>
      <c r="G19" s="85"/>
      <c r="H19" s="225">
        <v>350</v>
      </c>
      <c r="I19" s="23">
        <f t="shared" si="2"/>
        <v>14.397367338543809</v>
      </c>
      <c r="J19" s="61"/>
      <c r="K19" s="225">
        <v>168</v>
      </c>
      <c r="L19" s="23">
        <f t="shared" si="3"/>
        <v>9.7391304347826093</v>
      </c>
      <c r="M19" s="85"/>
      <c r="N19" s="225">
        <v>221</v>
      </c>
      <c r="O19" s="23">
        <f t="shared" si="4"/>
        <v>12.380952380952381</v>
      </c>
      <c r="P19" s="85"/>
      <c r="Q19" s="225">
        <v>110</v>
      </c>
      <c r="R19" s="23">
        <f t="shared" si="5"/>
        <v>9.6406660823838735</v>
      </c>
      <c r="T19" s="225">
        <v>138</v>
      </c>
      <c r="U19" s="23">
        <f t="shared" si="7"/>
        <v>12.321428571428573</v>
      </c>
      <c r="V19" s="23"/>
      <c r="W19" s="225">
        <v>16</v>
      </c>
      <c r="X19" s="23">
        <f t="shared" si="8"/>
        <v>3.5320088300220749</v>
      </c>
      <c r="Z19" s="225">
        <v>118</v>
      </c>
      <c r="AA19" s="23">
        <f t="shared" si="9"/>
        <v>10.535714285714286</v>
      </c>
    </row>
    <row r="20" spans="1:28" ht="13" customHeight="1">
      <c r="A20" s="71"/>
      <c r="B20" s="33" t="str">
        <f t="shared" si="6"/>
        <v/>
      </c>
      <c r="C20" s="23" t="str">
        <f t="shared" si="0"/>
        <v/>
      </c>
      <c r="E20" s="225"/>
      <c r="F20" s="23" t="str">
        <f t="shared" si="1"/>
        <v/>
      </c>
      <c r="H20" s="225"/>
      <c r="I20" s="23" t="str">
        <f t="shared" si="2"/>
        <v/>
      </c>
      <c r="K20" s="225"/>
      <c r="L20" s="23" t="str">
        <f t="shared" si="3"/>
        <v/>
      </c>
      <c r="N20" s="225"/>
      <c r="O20" s="23" t="str">
        <f t="shared" si="4"/>
        <v/>
      </c>
      <c r="Q20" s="225"/>
      <c r="R20" s="23" t="str">
        <f t="shared" si="5"/>
        <v/>
      </c>
      <c r="T20" s="225"/>
      <c r="U20" s="23" t="str">
        <f t="shared" si="7"/>
        <v/>
      </c>
      <c r="V20" s="23"/>
      <c r="W20" s="225"/>
      <c r="X20" s="23" t="str">
        <f t="shared" si="8"/>
        <v/>
      </c>
      <c r="Z20" s="225"/>
      <c r="AA20" s="23" t="str">
        <f t="shared" si="9"/>
        <v/>
      </c>
    </row>
    <row r="21" spans="1:28" ht="13" customHeight="1">
      <c r="A21" s="71">
        <v>5</v>
      </c>
      <c r="B21" s="33">
        <f t="shared" si="6"/>
        <v>17038</v>
      </c>
      <c r="C21" s="23">
        <f t="shared" si="0"/>
        <v>64.45730715393637</v>
      </c>
      <c r="E21" s="225">
        <v>9848</v>
      </c>
      <c r="F21" s="23">
        <f t="shared" si="1"/>
        <v>56.819755365797363</v>
      </c>
      <c r="H21" s="225">
        <v>1866</v>
      </c>
      <c r="I21" s="23">
        <f t="shared" si="2"/>
        <v>76.758535582064994</v>
      </c>
      <c r="K21" s="225">
        <v>1416</v>
      </c>
      <c r="L21" s="23">
        <f t="shared" si="3"/>
        <v>82.086956521739125</v>
      </c>
      <c r="N21" s="225">
        <v>1400</v>
      </c>
      <c r="O21" s="23">
        <f t="shared" si="4"/>
        <v>78.431372549019613</v>
      </c>
      <c r="Q21" s="225">
        <v>959</v>
      </c>
      <c r="R21" s="23">
        <f t="shared" si="5"/>
        <v>84.049079754601223</v>
      </c>
      <c r="T21" s="225">
        <v>881</v>
      </c>
      <c r="U21" s="23">
        <f t="shared" si="7"/>
        <v>78.660714285714278</v>
      </c>
      <c r="V21" s="23"/>
      <c r="W21" s="225">
        <v>422</v>
      </c>
      <c r="X21" s="23">
        <f t="shared" si="8"/>
        <v>93.156732891832235</v>
      </c>
      <c r="Z21" s="225">
        <v>246</v>
      </c>
      <c r="AA21" s="23">
        <f t="shared" si="9"/>
        <v>21.964285714285715</v>
      </c>
    </row>
    <row r="22" spans="1:28" ht="13" customHeight="1">
      <c r="A22" s="71"/>
      <c r="B22" s="33" t="str">
        <f t="shared" si="6"/>
        <v/>
      </c>
      <c r="E22" s="242"/>
      <c r="H22" s="242"/>
      <c r="K22" s="225"/>
      <c r="L22" s="23"/>
      <c r="N22" s="225"/>
      <c r="O22" s="23"/>
      <c r="Q22" s="225"/>
      <c r="R22" s="23"/>
      <c r="T22" s="225"/>
      <c r="U22" s="23"/>
      <c r="V22" s="23"/>
      <c r="W22" s="225"/>
      <c r="X22" s="23"/>
      <c r="Z22" s="225"/>
      <c r="AA22" s="23"/>
    </row>
    <row r="23" spans="1:28" ht="13" customHeight="1">
      <c r="A23" s="71" t="s">
        <v>390</v>
      </c>
      <c r="C23" s="23">
        <f>F23+I23+L23+O23+R23+U23+X23+AA23</f>
        <v>100.00000000000001</v>
      </c>
      <c r="E23" s="227"/>
      <c r="F23" s="23">
        <f>E11/B11*100</f>
        <v>65.569553210002653</v>
      </c>
      <c r="H23" s="227"/>
      <c r="I23" s="23">
        <f>H11/B11*100</f>
        <v>9.1968372867249268</v>
      </c>
      <c r="K23" s="225"/>
      <c r="L23" s="23">
        <f>K11/B11*100</f>
        <v>6.5259334922256276</v>
      </c>
      <c r="N23" s="225"/>
      <c r="O23" s="23">
        <f>N11/B11*100</f>
        <v>6.752922483259562</v>
      </c>
      <c r="Q23" s="225"/>
      <c r="R23" s="23">
        <f>Q11/B11*100</f>
        <v>4.3165739794953275</v>
      </c>
      <c r="T23" s="225"/>
      <c r="U23" s="23">
        <f>T11/B11*100</f>
        <v>4.2371278326334503</v>
      </c>
      <c r="V23" s="23"/>
      <c r="W23" s="225"/>
      <c r="X23" s="23">
        <f>W11/B11*100</f>
        <v>1.7137668823062082</v>
      </c>
      <c r="Z23" s="225"/>
      <c r="AA23" s="23">
        <f>Z11/B11*100</f>
        <v>1.687284833352249</v>
      </c>
    </row>
    <row r="24" spans="1:28" ht="13" customHeight="1">
      <c r="A24" s="71"/>
      <c r="B24" s="33" t="str">
        <f t="shared" si="6"/>
        <v/>
      </c>
      <c r="E24" s="229"/>
      <c r="H24" s="229"/>
      <c r="K24" s="232"/>
      <c r="L24" s="23"/>
      <c r="N24" s="232"/>
      <c r="O24" s="23"/>
      <c r="Q24" s="232"/>
      <c r="R24" s="23"/>
      <c r="T24" s="232"/>
      <c r="U24" s="23"/>
      <c r="V24" s="23"/>
      <c r="W24" s="232"/>
      <c r="X24" s="23"/>
      <c r="Z24" s="232"/>
      <c r="AA24" s="23"/>
    </row>
    <row r="25" spans="1:28" ht="13" customHeight="1">
      <c r="A25" s="71" t="s">
        <v>392</v>
      </c>
      <c r="E25" s="229"/>
      <c r="H25" s="229"/>
      <c r="K25" s="232"/>
      <c r="L25" s="23"/>
      <c r="N25" s="232"/>
      <c r="O25" s="23"/>
      <c r="Q25" s="232"/>
      <c r="R25" s="23"/>
      <c r="T25" s="232"/>
      <c r="U25" s="23"/>
      <c r="V25" s="23"/>
      <c r="W25" s="232"/>
      <c r="X25" s="23"/>
      <c r="Z25" s="232"/>
      <c r="AA25" s="23"/>
    </row>
    <row r="26" spans="1:28" ht="13" customHeight="1">
      <c r="A26" s="71" t="s">
        <v>393</v>
      </c>
      <c r="B26" s="33">
        <f t="shared" si="6"/>
        <v>42827</v>
      </c>
      <c r="C26" s="23">
        <f>B11/B26*100</f>
        <v>61.720410021715274</v>
      </c>
      <c r="E26" s="225">
        <v>31793</v>
      </c>
      <c r="F26" s="23">
        <f>E11/E26*100</f>
        <v>54.515144843204475</v>
      </c>
      <c r="H26" s="225">
        <v>2958</v>
      </c>
      <c r="I26" s="23">
        <f>H11/H26*100</f>
        <v>82.18390804597702</v>
      </c>
      <c r="K26" s="225">
        <v>2078</v>
      </c>
      <c r="L26" s="23">
        <f>K11/K26*100</f>
        <v>83.012512030798845</v>
      </c>
      <c r="N26" s="225">
        <v>2229</v>
      </c>
      <c r="O26" s="23">
        <f>N11/N26*100</f>
        <v>80.080753701211307</v>
      </c>
      <c r="Q26" s="225">
        <v>1286</v>
      </c>
      <c r="R26" s="23">
        <f>Q11/Q26*100</f>
        <v>88.724727838258161</v>
      </c>
      <c r="T26" s="225">
        <v>1351</v>
      </c>
      <c r="U26" s="23">
        <f>T11/T26*100</f>
        <v>82.901554404145074</v>
      </c>
      <c r="V26" s="23"/>
      <c r="W26" s="225">
        <v>478</v>
      </c>
      <c r="X26" s="23">
        <f>W11/W26*100</f>
        <v>94.769874476987454</v>
      </c>
      <c r="Z26" s="225">
        <v>654</v>
      </c>
      <c r="AA26" s="23">
        <f>Z11/Z26*100</f>
        <v>68.195718654434245</v>
      </c>
    </row>
    <row r="27" spans="1:28" ht="7.5" customHeight="1" thickBot="1"/>
    <row r="28" spans="1:28" ht="7.5" customHeight="1">
      <c r="A28" s="10"/>
      <c r="B28" s="36"/>
      <c r="C28" s="37"/>
      <c r="D28" s="10"/>
      <c r="E28" s="36"/>
      <c r="F28" s="37"/>
      <c r="G28" s="10"/>
      <c r="H28" s="36"/>
      <c r="I28" s="37"/>
      <c r="J28" s="37"/>
      <c r="K28" s="36"/>
      <c r="L28" s="10"/>
      <c r="M28" s="10"/>
      <c r="N28" s="36"/>
      <c r="O28" s="10"/>
      <c r="P28" s="10"/>
      <c r="Q28" s="36"/>
      <c r="R28" s="10"/>
      <c r="S28" s="10"/>
      <c r="T28" s="10"/>
      <c r="U28" s="10"/>
      <c r="V28" s="10"/>
      <c r="W28" s="10"/>
      <c r="X28" s="10"/>
      <c r="Y28" s="10"/>
      <c r="Z28" s="10"/>
      <c r="AA28" s="10"/>
      <c r="AB28" s="10"/>
    </row>
    <row r="29" spans="1:28" ht="13" customHeight="1">
      <c r="A29" s="9" t="s">
        <v>398</v>
      </c>
      <c r="Q29" s="7"/>
    </row>
    <row r="30" spans="1:28" ht="10.5" customHeight="1"/>
    <row r="31" spans="1:28" ht="13" customHeight="1">
      <c r="A31" s="7" t="s">
        <v>276</v>
      </c>
    </row>
    <row r="32" spans="1:28" ht="13" customHeight="1">
      <c r="A32" s="7" t="s">
        <v>395</v>
      </c>
    </row>
    <row r="35" spans="2:26">
      <c r="B35" s="243"/>
      <c r="C35" s="243"/>
      <c r="D35" s="243"/>
      <c r="E35" s="232"/>
      <c r="F35" s="232"/>
      <c r="H35" s="232"/>
      <c r="K35" s="232"/>
      <c r="L35" s="23"/>
      <c r="M35" s="23"/>
      <c r="N35" s="232"/>
      <c r="Q35" s="232"/>
      <c r="T35" s="232"/>
      <c r="Z35" s="232"/>
    </row>
    <row r="36" spans="2:26">
      <c r="C36" s="243"/>
    </row>
    <row r="37" spans="2:26">
      <c r="C37" s="243"/>
    </row>
    <row r="38" spans="2:26">
      <c r="C38" s="243"/>
    </row>
    <row r="39" spans="2:26">
      <c r="C39" s="243"/>
    </row>
    <row r="40" spans="2:26">
      <c r="C40" s="243"/>
    </row>
    <row r="41" spans="2:26">
      <c r="C41" s="243"/>
    </row>
    <row r="42" spans="2:26">
      <c r="C42" s="243"/>
    </row>
    <row r="43" spans="2:26">
      <c r="C43" s="243"/>
    </row>
  </sheetData>
  <mergeCells count="9">
    <mergeCell ref="T7:U7"/>
    <mergeCell ref="W7:X7"/>
    <mergeCell ref="Z7:AA7"/>
    <mergeCell ref="B7:C7"/>
    <mergeCell ref="E7:F7"/>
    <mergeCell ref="H7:I7"/>
    <mergeCell ref="K7:L7"/>
    <mergeCell ref="N7:O7"/>
    <mergeCell ref="Q7:R7"/>
  </mergeCells>
  <pageMargins left="0.70866141732283472" right="0.70866141732283472" top="0.74803149606299213" bottom="0.74803149606299213" header="0.31496062992125984" footer="0.31496062992125984"/>
  <pageSetup scale="80" orientation="landscape" horizontalDpi="4294967293" vertic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30135-6C25-4BDF-964A-47EEDD90B567}">
  <sheetPr>
    <tabColor rgb="FFFFC000"/>
  </sheetPr>
  <dimension ref="B2:H23"/>
  <sheetViews>
    <sheetView workbookViewId="0">
      <selection activeCell="K19" sqref="K19"/>
    </sheetView>
  </sheetViews>
  <sheetFormatPr baseColWidth="10" defaultRowHeight="14.5"/>
  <sheetData>
    <row r="2" spans="2:8">
      <c r="C2" s="9"/>
      <c r="D2" s="9"/>
      <c r="E2" s="9"/>
    </row>
    <row r="3" spans="2:8">
      <c r="C3" s="103"/>
      <c r="D3" s="103"/>
      <c r="E3" s="103"/>
      <c r="F3" s="103"/>
      <c r="G3" s="103"/>
      <c r="H3" s="103"/>
    </row>
    <row r="4" spans="2:8">
      <c r="B4" s="9"/>
      <c r="C4" s="103"/>
      <c r="D4" s="103"/>
      <c r="E4" s="103"/>
      <c r="G4" s="103"/>
      <c r="H4" s="103"/>
    </row>
    <row r="5" spans="2:8">
      <c r="B5" s="9"/>
      <c r="C5" s="103"/>
      <c r="D5" s="103"/>
      <c r="E5" s="103"/>
      <c r="G5" s="103"/>
      <c r="H5" s="103"/>
    </row>
    <row r="6" spans="2:8">
      <c r="B6" s="9"/>
      <c r="C6" s="103"/>
      <c r="D6" s="103"/>
      <c r="E6" s="103"/>
      <c r="G6" s="103"/>
      <c r="H6" s="103"/>
    </row>
    <row r="7" spans="2:8">
      <c r="B7" s="9"/>
      <c r="C7" s="103"/>
      <c r="D7" s="103"/>
      <c r="E7" s="103"/>
      <c r="G7" s="103"/>
      <c r="H7" s="103"/>
    </row>
    <row r="8" spans="2:8">
      <c r="B8" s="9"/>
      <c r="C8" s="103"/>
      <c r="D8" s="103"/>
      <c r="E8" s="103"/>
      <c r="G8" s="103"/>
      <c r="H8" s="103"/>
    </row>
    <row r="9" spans="2:8">
      <c r="B9" s="9"/>
      <c r="C9" s="103"/>
      <c r="D9" s="103"/>
      <c r="E9" s="103"/>
      <c r="G9" s="103"/>
      <c r="H9" s="103"/>
    </row>
    <row r="17" spans="3:4">
      <c r="C17" s="103"/>
      <c r="D17" s="103"/>
    </row>
    <row r="18" spans="3:4">
      <c r="C18" s="103"/>
      <c r="D18" s="103"/>
    </row>
    <row r="19" spans="3:4">
      <c r="C19" s="103"/>
      <c r="D19" s="103"/>
    </row>
    <row r="20" spans="3:4">
      <c r="C20" s="103"/>
      <c r="D20" s="103"/>
    </row>
    <row r="21" spans="3:4">
      <c r="C21" s="103"/>
      <c r="D21" s="103"/>
    </row>
    <row r="22" spans="3:4">
      <c r="C22" s="103"/>
      <c r="D22" s="103"/>
    </row>
    <row r="23" spans="3:4">
      <c r="C23" s="103"/>
      <c r="D23" s="103"/>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4385D-79F9-45B0-83F1-0586A7F592A6}">
  <sheetPr>
    <tabColor theme="4" tint="-0.249977111117893"/>
  </sheetPr>
  <dimension ref="A1:S36"/>
  <sheetViews>
    <sheetView workbookViewId="0">
      <selection activeCell="B8" sqref="B8:R8"/>
    </sheetView>
  </sheetViews>
  <sheetFormatPr baseColWidth="10" defaultColWidth="9.1796875" defaultRowHeight="12.5"/>
  <cols>
    <col min="1" max="1" width="16.1796875" style="7" customWidth="1"/>
    <col min="2" max="2" width="7.81640625" style="33" customWidth="1"/>
    <col min="3" max="3" width="9" style="23" customWidth="1"/>
    <col min="4" max="4" width="2.1796875" style="7" customWidth="1"/>
    <col min="5" max="5" width="7.81640625" style="33" customWidth="1"/>
    <col min="6" max="6" width="7.81640625" style="23" customWidth="1"/>
    <col min="7" max="7" width="2.453125" style="23" customWidth="1"/>
    <col min="8" max="8" width="7.81640625" style="33" customWidth="1"/>
    <col min="9" max="9" width="7.81640625" style="7" customWidth="1"/>
    <col min="10" max="10" width="1.81640625" style="7" customWidth="1"/>
    <col min="11" max="11" width="7.81640625" style="33" customWidth="1"/>
    <col min="12" max="12" width="7.81640625" style="7" customWidth="1"/>
    <col min="13" max="13" width="2.1796875" style="7" customWidth="1"/>
    <col min="14" max="14" width="7.81640625" style="33" customWidth="1"/>
    <col min="15" max="15" width="7.81640625" style="7" customWidth="1"/>
    <col min="16" max="16" width="2.453125" style="7" customWidth="1"/>
    <col min="17" max="17" width="8.1796875" style="7" customWidth="1"/>
    <col min="18" max="18" width="8.81640625" style="7" customWidth="1"/>
    <col min="19" max="19" width="2.54296875" style="7" customWidth="1"/>
    <col min="20" max="256" width="9.1796875" style="7"/>
    <col min="257" max="257" width="16.1796875" style="7" customWidth="1"/>
    <col min="258" max="258" width="7.81640625" style="7" customWidth="1"/>
    <col min="259" max="259" width="9" style="7" customWidth="1"/>
    <col min="260" max="260" width="2.1796875" style="7" customWidth="1"/>
    <col min="261" max="262" width="7.81640625" style="7" customWidth="1"/>
    <col min="263" max="263" width="2.453125" style="7" customWidth="1"/>
    <col min="264" max="265" width="7.81640625" style="7" customWidth="1"/>
    <col min="266" max="266" width="1.81640625" style="7" customWidth="1"/>
    <col min="267" max="268" width="7.81640625" style="7" customWidth="1"/>
    <col min="269" max="269" width="2.1796875" style="7" customWidth="1"/>
    <col min="270" max="271" width="7.81640625" style="7" customWidth="1"/>
    <col min="272" max="272" width="2.453125" style="7" customWidth="1"/>
    <col min="273" max="273" width="8.1796875" style="7" customWidth="1"/>
    <col min="274" max="274" width="8.81640625" style="7" customWidth="1"/>
    <col min="275" max="275" width="2.54296875" style="7" customWidth="1"/>
    <col min="276" max="512" width="9.1796875" style="7"/>
    <col min="513" max="513" width="16.1796875" style="7" customWidth="1"/>
    <col min="514" max="514" width="7.81640625" style="7" customWidth="1"/>
    <col min="515" max="515" width="9" style="7" customWidth="1"/>
    <col min="516" max="516" width="2.1796875" style="7" customWidth="1"/>
    <col min="517" max="518" width="7.81640625" style="7" customWidth="1"/>
    <col min="519" max="519" width="2.453125" style="7" customWidth="1"/>
    <col min="520" max="521" width="7.81640625" style="7" customWidth="1"/>
    <col min="522" max="522" width="1.81640625" style="7" customWidth="1"/>
    <col min="523" max="524" width="7.81640625" style="7" customWidth="1"/>
    <col min="525" max="525" width="2.1796875" style="7" customWidth="1"/>
    <col min="526" max="527" width="7.81640625" style="7" customWidth="1"/>
    <col min="528" max="528" width="2.453125" style="7" customWidth="1"/>
    <col min="529" max="529" width="8.1796875" style="7" customWidth="1"/>
    <col min="530" max="530" width="8.81640625" style="7" customWidth="1"/>
    <col min="531" max="531" width="2.54296875" style="7" customWidth="1"/>
    <col min="532" max="768" width="9.1796875" style="7"/>
    <col min="769" max="769" width="16.1796875" style="7" customWidth="1"/>
    <col min="770" max="770" width="7.81640625" style="7" customWidth="1"/>
    <col min="771" max="771" width="9" style="7" customWidth="1"/>
    <col min="772" max="772" width="2.1796875" style="7" customWidth="1"/>
    <col min="773" max="774" width="7.81640625" style="7" customWidth="1"/>
    <col min="775" max="775" width="2.453125" style="7" customWidth="1"/>
    <col min="776" max="777" width="7.81640625" style="7" customWidth="1"/>
    <col min="778" max="778" width="1.81640625" style="7" customWidth="1"/>
    <col min="779" max="780" width="7.81640625" style="7" customWidth="1"/>
    <col min="781" max="781" width="2.1796875" style="7" customWidth="1"/>
    <col min="782" max="783" width="7.81640625" style="7" customWidth="1"/>
    <col min="784" max="784" width="2.453125" style="7" customWidth="1"/>
    <col min="785" max="785" width="8.1796875" style="7" customWidth="1"/>
    <col min="786" max="786" width="8.81640625" style="7" customWidth="1"/>
    <col min="787" max="787" width="2.54296875" style="7" customWidth="1"/>
    <col min="788" max="1024" width="9.1796875" style="7"/>
    <col min="1025" max="1025" width="16.1796875" style="7" customWidth="1"/>
    <col min="1026" max="1026" width="7.81640625" style="7" customWidth="1"/>
    <col min="1027" max="1027" width="9" style="7" customWidth="1"/>
    <col min="1028" max="1028" width="2.1796875" style="7" customWidth="1"/>
    <col min="1029" max="1030" width="7.81640625" style="7" customWidth="1"/>
    <col min="1031" max="1031" width="2.453125" style="7" customWidth="1"/>
    <col min="1032" max="1033" width="7.81640625" style="7" customWidth="1"/>
    <col min="1034" max="1034" width="1.81640625" style="7" customWidth="1"/>
    <col min="1035" max="1036" width="7.81640625" style="7" customWidth="1"/>
    <col min="1037" max="1037" width="2.1796875" style="7" customWidth="1"/>
    <col min="1038" max="1039" width="7.81640625" style="7" customWidth="1"/>
    <col min="1040" max="1040" width="2.453125" style="7" customWidth="1"/>
    <col min="1041" max="1041" width="8.1796875" style="7" customWidth="1"/>
    <col min="1042" max="1042" width="8.81640625" style="7" customWidth="1"/>
    <col min="1043" max="1043" width="2.54296875" style="7" customWidth="1"/>
    <col min="1044" max="1280" width="9.1796875" style="7"/>
    <col min="1281" max="1281" width="16.1796875" style="7" customWidth="1"/>
    <col min="1282" max="1282" width="7.81640625" style="7" customWidth="1"/>
    <col min="1283" max="1283" width="9" style="7" customWidth="1"/>
    <col min="1284" max="1284" width="2.1796875" style="7" customWidth="1"/>
    <col min="1285" max="1286" width="7.81640625" style="7" customWidth="1"/>
    <col min="1287" max="1287" width="2.453125" style="7" customWidth="1"/>
    <col min="1288" max="1289" width="7.81640625" style="7" customWidth="1"/>
    <col min="1290" max="1290" width="1.81640625" style="7" customWidth="1"/>
    <col min="1291" max="1292" width="7.81640625" style="7" customWidth="1"/>
    <col min="1293" max="1293" width="2.1796875" style="7" customWidth="1"/>
    <col min="1294" max="1295" width="7.81640625" style="7" customWidth="1"/>
    <col min="1296" max="1296" width="2.453125" style="7" customWidth="1"/>
    <col min="1297" max="1297" width="8.1796875" style="7" customWidth="1"/>
    <col min="1298" max="1298" width="8.81640625" style="7" customWidth="1"/>
    <col min="1299" max="1299" width="2.54296875" style="7" customWidth="1"/>
    <col min="1300" max="1536" width="9.1796875" style="7"/>
    <col min="1537" max="1537" width="16.1796875" style="7" customWidth="1"/>
    <col min="1538" max="1538" width="7.81640625" style="7" customWidth="1"/>
    <col min="1539" max="1539" width="9" style="7" customWidth="1"/>
    <col min="1540" max="1540" width="2.1796875" style="7" customWidth="1"/>
    <col min="1541" max="1542" width="7.81640625" style="7" customWidth="1"/>
    <col min="1543" max="1543" width="2.453125" style="7" customWidth="1"/>
    <col min="1544" max="1545" width="7.81640625" style="7" customWidth="1"/>
    <col min="1546" max="1546" width="1.81640625" style="7" customWidth="1"/>
    <col min="1547" max="1548" width="7.81640625" style="7" customWidth="1"/>
    <col min="1549" max="1549" width="2.1796875" style="7" customWidth="1"/>
    <col min="1550" max="1551" width="7.81640625" style="7" customWidth="1"/>
    <col min="1552" max="1552" width="2.453125" style="7" customWidth="1"/>
    <col min="1553" max="1553" width="8.1796875" style="7" customWidth="1"/>
    <col min="1554" max="1554" width="8.81640625" style="7" customWidth="1"/>
    <col min="1555" max="1555" width="2.54296875" style="7" customWidth="1"/>
    <col min="1556" max="1792" width="9.1796875" style="7"/>
    <col min="1793" max="1793" width="16.1796875" style="7" customWidth="1"/>
    <col min="1794" max="1794" width="7.81640625" style="7" customWidth="1"/>
    <col min="1795" max="1795" width="9" style="7" customWidth="1"/>
    <col min="1796" max="1796" width="2.1796875" style="7" customWidth="1"/>
    <col min="1797" max="1798" width="7.81640625" style="7" customWidth="1"/>
    <col min="1799" max="1799" width="2.453125" style="7" customWidth="1"/>
    <col min="1800" max="1801" width="7.81640625" style="7" customWidth="1"/>
    <col min="1802" max="1802" width="1.81640625" style="7" customWidth="1"/>
    <col min="1803" max="1804" width="7.81640625" style="7" customWidth="1"/>
    <col min="1805" max="1805" width="2.1796875" style="7" customWidth="1"/>
    <col min="1806" max="1807" width="7.81640625" style="7" customWidth="1"/>
    <col min="1808" max="1808" width="2.453125" style="7" customWidth="1"/>
    <col min="1809" max="1809" width="8.1796875" style="7" customWidth="1"/>
    <col min="1810" max="1810" width="8.81640625" style="7" customWidth="1"/>
    <col min="1811" max="1811" width="2.54296875" style="7" customWidth="1"/>
    <col min="1812" max="2048" width="9.1796875" style="7"/>
    <col min="2049" max="2049" width="16.1796875" style="7" customWidth="1"/>
    <col min="2050" max="2050" width="7.81640625" style="7" customWidth="1"/>
    <col min="2051" max="2051" width="9" style="7" customWidth="1"/>
    <col min="2052" max="2052" width="2.1796875" style="7" customWidth="1"/>
    <col min="2053" max="2054" width="7.81640625" style="7" customWidth="1"/>
    <col min="2055" max="2055" width="2.453125" style="7" customWidth="1"/>
    <col min="2056" max="2057" width="7.81640625" style="7" customWidth="1"/>
    <col min="2058" max="2058" width="1.81640625" style="7" customWidth="1"/>
    <col min="2059" max="2060" width="7.81640625" style="7" customWidth="1"/>
    <col min="2061" max="2061" width="2.1796875" style="7" customWidth="1"/>
    <col min="2062" max="2063" width="7.81640625" style="7" customWidth="1"/>
    <col min="2064" max="2064" width="2.453125" style="7" customWidth="1"/>
    <col min="2065" max="2065" width="8.1796875" style="7" customWidth="1"/>
    <col min="2066" max="2066" width="8.81640625" style="7" customWidth="1"/>
    <col min="2067" max="2067" width="2.54296875" style="7" customWidth="1"/>
    <col min="2068" max="2304" width="9.1796875" style="7"/>
    <col min="2305" max="2305" width="16.1796875" style="7" customWidth="1"/>
    <col min="2306" max="2306" width="7.81640625" style="7" customWidth="1"/>
    <col min="2307" max="2307" width="9" style="7" customWidth="1"/>
    <col min="2308" max="2308" width="2.1796875" style="7" customWidth="1"/>
    <col min="2309" max="2310" width="7.81640625" style="7" customWidth="1"/>
    <col min="2311" max="2311" width="2.453125" style="7" customWidth="1"/>
    <col min="2312" max="2313" width="7.81640625" style="7" customWidth="1"/>
    <col min="2314" max="2314" width="1.81640625" style="7" customWidth="1"/>
    <col min="2315" max="2316" width="7.81640625" style="7" customWidth="1"/>
    <col min="2317" max="2317" width="2.1796875" style="7" customWidth="1"/>
    <col min="2318" max="2319" width="7.81640625" style="7" customWidth="1"/>
    <col min="2320" max="2320" width="2.453125" style="7" customWidth="1"/>
    <col min="2321" max="2321" width="8.1796875" style="7" customWidth="1"/>
    <col min="2322" max="2322" width="8.81640625" style="7" customWidth="1"/>
    <col min="2323" max="2323" width="2.54296875" style="7" customWidth="1"/>
    <col min="2324" max="2560" width="9.1796875" style="7"/>
    <col min="2561" max="2561" width="16.1796875" style="7" customWidth="1"/>
    <col min="2562" max="2562" width="7.81640625" style="7" customWidth="1"/>
    <col min="2563" max="2563" width="9" style="7" customWidth="1"/>
    <col min="2564" max="2564" width="2.1796875" style="7" customWidth="1"/>
    <col min="2565" max="2566" width="7.81640625" style="7" customWidth="1"/>
    <col min="2567" max="2567" width="2.453125" style="7" customWidth="1"/>
    <col min="2568" max="2569" width="7.81640625" style="7" customWidth="1"/>
    <col min="2570" max="2570" width="1.81640625" style="7" customWidth="1"/>
    <col min="2571" max="2572" width="7.81640625" style="7" customWidth="1"/>
    <col min="2573" max="2573" width="2.1796875" style="7" customWidth="1"/>
    <col min="2574" max="2575" width="7.81640625" style="7" customWidth="1"/>
    <col min="2576" max="2576" width="2.453125" style="7" customWidth="1"/>
    <col min="2577" max="2577" width="8.1796875" style="7" customWidth="1"/>
    <col min="2578" max="2578" width="8.81640625" style="7" customWidth="1"/>
    <col min="2579" max="2579" width="2.54296875" style="7" customWidth="1"/>
    <col min="2580" max="2816" width="9.1796875" style="7"/>
    <col min="2817" max="2817" width="16.1796875" style="7" customWidth="1"/>
    <col min="2818" max="2818" width="7.81640625" style="7" customWidth="1"/>
    <col min="2819" max="2819" width="9" style="7" customWidth="1"/>
    <col min="2820" max="2820" width="2.1796875" style="7" customWidth="1"/>
    <col min="2821" max="2822" width="7.81640625" style="7" customWidth="1"/>
    <col min="2823" max="2823" width="2.453125" style="7" customWidth="1"/>
    <col min="2824" max="2825" width="7.81640625" style="7" customWidth="1"/>
    <col min="2826" max="2826" width="1.81640625" style="7" customWidth="1"/>
    <col min="2827" max="2828" width="7.81640625" style="7" customWidth="1"/>
    <col min="2829" max="2829" width="2.1796875" style="7" customWidth="1"/>
    <col min="2830" max="2831" width="7.81640625" style="7" customWidth="1"/>
    <col min="2832" max="2832" width="2.453125" style="7" customWidth="1"/>
    <col min="2833" max="2833" width="8.1796875" style="7" customWidth="1"/>
    <col min="2834" max="2834" width="8.81640625" style="7" customWidth="1"/>
    <col min="2835" max="2835" width="2.54296875" style="7" customWidth="1"/>
    <col min="2836" max="3072" width="9.1796875" style="7"/>
    <col min="3073" max="3073" width="16.1796875" style="7" customWidth="1"/>
    <col min="3074" max="3074" width="7.81640625" style="7" customWidth="1"/>
    <col min="3075" max="3075" width="9" style="7" customWidth="1"/>
    <col min="3076" max="3076" width="2.1796875" style="7" customWidth="1"/>
    <col min="3077" max="3078" width="7.81640625" style="7" customWidth="1"/>
    <col min="3079" max="3079" width="2.453125" style="7" customWidth="1"/>
    <col min="3080" max="3081" width="7.81640625" style="7" customWidth="1"/>
    <col min="3082" max="3082" width="1.81640625" style="7" customWidth="1"/>
    <col min="3083" max="3084" width="7.81640625" style="7" customWidth="1"/>
    <col min="3085" max="3085" width="2.1796875" style="7" customWidth="1"/>
    <col min="3086" max="3087" width="7.81640625" style="7" customWidth="1"/>
    <col min="3088" max="3088" width="2.453125" style="7" customWidth="1"/>
    <col min="3089" max="3089" width="8.1796875" style="7" customWidth="1"/>
    <col min="3090" max="3090" width="8.81640625" style="7" customWidth="1"/>
    <col min="3091" max="3091" width="2.54296875" style="7" customWidth="1"/>
    <col min="3092" max="3328" width="9.1796875" style="7"/>
    <col min="3329" max="3329" width="16.1796875" style="7" customWidth="1"/>
    <col min="3330" max="3330" width="7.81640625" style="7" customWidth="1"/>
    <col min="3331" max="3331" width="9" style="7" customWidth="1"/>
    <col min="3332" max="3332" width="2.1796875" style="7" customWidth="1"/>
    <col min="3333" max="3334" width="7.81640625" style="7" customWidth="1"/>
    <col min="3335" max="3335" width="2.453125" style="7" customWidth="1"/>
    <col min="3336" max="3337" width="7.81640625" style="7" customWidth="1"/>
    <col min="3338" max="3338" width="1.81640625" style="7" customWidth="1"/>
    <col min="3339" max="3340" width="7.81640625" style="7" customWidth="1"/>
    <col min="3341" max="3341" width="2.1796875" style="7" customWidth="1"/>
    <col min="3342" max="3343" width="7.81640625" style="7" customWidth="1"/>
    <col min="3344" max="3344" width="2.453125" style="7" customWidth="1"/>
    <col min="3345" max="3345" width="8.1796875" style="7" customWidth="1"/>
    <col min="3346" max="3346" width="8.81640625" style="7" customWidth="1"/>
    <col min="3347" max="3347" width="2.54296875" style="7" customWidth="1"/>
    <col min="3348" max="3584" width="9.1796875" style="7"/>
    <col min="3585" max="3585" width="16.1796875" style="7" customWidth="1"/>
    <col min="3586" max="3586" width="7.81640625" style="7" customWidth="1"/>
    <col min="3587" max="3587" width="9" style="7" customWidth="1"/>
    <col min="3588" max="3588" width="2.1796875" style="7" customWidth="1"/>
    <col min="3589" max="3590" width="7.81640625" style="7" customWidth="1"/>
    <col min="3591" max="3591" width="2.453125" style="7" customWidth="1"/>
    <col min="3592" max="3593" width="7.81640625" style="7" customWidth="1"/>
    <col min="3594" max="3594" width="1.81640625" style="7" customWidth="1"/>
    <col min="3595" max="3596" width="7.81640625" style="7" customWidth="1"/>
    <col min="3597" max="3597" width="2.1796875" style="7" customWidth="1"/>
    <col min="3598" max="3599" width="7.81640625" style="7" customWidth="1"/>
    <col min="3600" max="3600" width="2.453125" style="7" customWidth="1"/>
    <col min="3601" max="3601" width="8.1796875" style="7" customWidth="1"/>
    <col min="3602" max="3602" width="8.81640625" style="7" customWidth="1"/>
    <col min="3603" max="3603" width="2.54296875" style="7" customWidth="1"/>
    <col min="3604" max="3840" width="9.1796875" style="7"/>
    <col min="3841" max="3841" width="16.1796875" style="7" customWidth="1"/>
    <col min="3842" max="3842" width="7.81640625" style="7" customWidth="1"/>
    <col min="3843" max="3843" width="9" style="7" customWidth="1"/>
    <col min="3844" max="3844" width="2.1796875" style="7" customWidth="1"/>
    <col min="3845" max="3846" width="7.81640625" style="7" customWidth="1"/>
    <col min="3847" max="3847" width="2.453125" style="7" customWidth="1"/>
    <col min="3848" max="3849" width="7.81640625" style="7" customWidth="1"/>
    <col min="3850" max="3850" width="1.81640625" style="7" customWidth="1"/>
    <col min="3851" max="3852" width="7.81640625" style="7" customWidth="1"/>
    <col min="3853" max="3853" width="2.1796875" style="7" customWidth="1"/>
    <col min="3854" max="3855" width="7.81640625" style="7" customWidth="1"/>
    <col min="3856" max="3856" width="2.453125" style="7" customWidth="1"/>
    <col min="3857" max="3857" width="8.1796875" style="7" customWidth="1"/>
    <col min="3858" max="3858" width="8.81640625" style="7" customWidth="1"/>
    <col min="3859" max="3859" width="2.54296875" style="7" customWidth="1"/>
    <col min="3860" max="4096" width="9.1796875" style="7"/>
    <col min="4097" max="4097" width="16.1796875" style="7" customWidth="1"/>
    <col min="4098" max="4098" width="7.81640625" style="7" customWidth="1"/>
    <col min="4099" max="4099" width="9" style="7" customWidth="1"/>
    <col min="4100" max="4100" width="2.1796875" style="7" customWidth="1"/>
    <col min="4101" max="4102" width="7.81640625" style="7" customWidth="1"/>
    <col min="4103" max="4103" width="2.453125" style="7" customWidth="1"/>
    <col min="4104" max="4105" width="7.81640625" style="7" customWidth="1"/>
    <col min="4106" max="4106" width="1.81640625" style="7" customWidth="1"/>
    <col min="4107" max="4108" width="7.81640625" style="7" customWidth="1"/>
    <col min="4109" max="4109" width="2.1796875" style="7" customWidth="1"/>
    <col min="4110" max="4111" width="7.81640625" style="7" customWidth="1"/>
    <col min="4112" max="4112" width="2.453125" style="7" customWidth="1"/>
    <col min="4113" max="4113" width="8.1796875" style="7" customWidth="1"/>
    <col min="4114" max="4114" width="8.81640625" style="7" customWidth="1"/>
    <col min="4115" max="4115" width="2.54296875" style="7" customWidth="1"/>
    <col min="4116" max="4352" width="9.1796875" style="7"/>
    <col min="4353" max="4353" width="16.1796875" style="7" customWidth="1"/>
    <col min="4354" max="4354" width="7.81640625" style="7" customWidth="1"/>
    <col min="4355" max="4355" width="9" style="7" customWidth="1"/>
    <col min="4356" max="4356" width="2.1796875" style="7" customWidth="1"/>
    <col min="4357" max="4358" width="7.81640625" style="7" customWidth="1"/>
    <col min="4359" max="4359" width="2.453125" style="7" customWidth="1"/>
    <col min="4360" max="4361" width="7.81640625" style="7" customWidth="1"/>
    <col min="4362" max="4362" width="1.81640625" style="7" customWidth="1"/>
    <col min="4363" max="4364" width="7.81640625" style="7" customWidth="1"/>
    <col min="4365" max="4365" width="2.1796875" style="7" customWidth="1"/>
    <col min="4366" max="4367" width="7.81640625" style="7" customWidth="1"/>
    <col min="4368" max="4368" width="2.453125" style="7" customWidth="1"/>
    <col min="4369" max="4369" width="8.1796875" style="7" customWidth="1"/>
    <col min="4370" max="4370" width="8.81640625" style="7" customWidth="1"/>
    <col min="4371" max="4371" width="2.54296875" style="7" customWidth="1"/>
    <col min="4372" max="4608" width="9.1796875" style="7"/>
    <col min="4609" max="4609" width="16.1796875" style="7" customWidth="1"/>
    <col min="4610" max="4610" width="7.81640625" style="7" customWidth="1"/>
    <col min="4611" max="4611" width="9" style="7" customWidth="1"/>
    <col min="4612" max="4612" width="2.1796875" style="7" customWidth="1"/>
    <col min="4613" max="4614" width="7.81640625" style="7" customWidth="1"/>
    <col min="4615" max="4615" width="2.453125" style="7" customWidth="1"/>
    <col min="4616" max="4617" width="7.81640625" style="7" customWidth="1"/>
    <col min="4618" max="4618" width="1.81640625" style="7" customWidth="1"/>
    <col min="4619" max="4620" width="7.81640625" style="7" customWidth="1"/>
    <col min="4621" max="4621" width="2.1796875" style="7" customWidth="1"/>
    <col min="4622" max="4623" width="7.81640625" style="7" customWidth="1"/>
    <col min="4624" max="4624" width="2.453125" style="7" customWidth="1"/>
    <col min="4625" max="4625" width="8.1796875" style="7" customWidth="1"/>
    <col min="4626" max="4626" width="8.81640625" style="7" customWidth="1"/>
    <col min="4627" max="4627" width="2.54296875" style="7" customWidth="1"/>
    <col min="4628" max="4864" width="9.1796875" style="7"/>
    <col min="4865" max="4865" width="16.1796875" style="7" customWidth="1"/>
    <col min="4866" max="4866" width="7.81640625" style="7" customWidth="1"/>
    <col min="4867" max="4867" width="9" style="7" customWidth="1"/>
    <col min="4868" max="4868" width="2.1796875" style="7" customWidth="1"/>
    <col min="4869" max="4870" width="7.81640625" style="7" customWidth="1"/>
    <col min="4871" max="4871" width="2.453125" style="7" customWidth="1"/>
    <col min="4872" max="4873" width="7.81640625" style="7" customWidth="1"/>
    <col min="4874" max="4874" width="1.81640625" style="7" customWidth="1"/>
    <col min="4875" max="4876" width="7.81640625" style="7" customWidth="1"/>
    <col min="4877" max="4877" width="2.1796875" style="7" customWidth="1"/>
    <col min="4878" max="4879" width="7.81640625" style="7" customWidth="1"/>
    <col min="4880" max="4880" width="2.453125" style="7" customWidth="1"/>
    <col min="4881" max="4881" width="8.1796875" style="7" customWidth="1"/>
    <col min="4882" max="4882" width="8.81640625" style="7" customWidth="1"/>
    <col min="4883" max="4883" width="2.54296875" style="7" customWidth="1"/>
    <col min="4884" max="5120" width="9.1796875" style="7"/>
    <col min="5121" max="5121" width="16.1796875" style="7" customWidth="1"/>
    <col min="5122" max="5122" width="7.81640625" style="7" customWidth="1"/>
    <col min="5123" max="5123" width="9" style="7" customWidth="1"/>
    <col min="5124" max="5124" width="2.1796875" style="7" customWidth="1"/>
    <col min="5125" max="5126" width="7.81640625" style="7" customWidth="1"/>
    <col min="5127" max="5127" width="2.453125" style="7" customWidth="1"/>
    <col min="5128" max="5129" width="7.81640625" style="7" customWidth="1"/>
    <col min="5130" max="5130" width="1.81640625" style="7" customWidth="1"/>
    <col min="5131" max="5132" width="7.81640625" style="7" customWidth="1"/>
    <col min="5133" max="5133" width="2.1796875" style="7" customWidth="1"/>
    <col min="5134" max="5135" width="7.81640625" style="7" customWidth="1"/>
    <col min="5136" max="5136" width="2.453125" style="7" customWidth="1"/>
    <col min="5137" max="5137" width="8.1796875" style="7" customWidth="1"/>
    <col min="5138" max="5138" width="8.81640625" style="7" customWidth="1"/>
    <col min="5139" max="5139" width="2.54296875" style="7" customWidth="1"/>
    <col min="5140" max="5376" width="9.1796875" style="7"/>
    <col min="5377" max="5377" width="16.1796875" style="7" customWidth="1"/>
    <col min="5378" max="5378" width="7.81640625" style="7" customWidth="1"/>
    <col min="5379" max="5379" width="9" style="7" customWidth="1"/>
    <col min="5380" max="5380" width="2.1796875" style="7" customWidth="1"/>
    <col min="5381" max="5382" width="7.81640625" style="7" customWidth="1"/>
    <col min="5383" max="5383" width="2.453125" style="7" customWidth="1"/>
    <col min="5384" max="5385" width="7.81640625" style="7" customWidth="1"/>
    <col min="5386" max="5386" width="1.81640625" style="7" customWidth="1"/>
    <col min="5387" max="5388" width="7.81640625" style="7" customWidth="1"/>
    <col min="5389" max="5389" width="2.1796875" style="7" customWidth="1"/>
    <col min="5390" max="5391" width="7.81640625" style="7" customWidth="1"/>
    <col min="5392" max="5392" width="2.453125" style="7" customWidth="1"/>
    <col min="5393" max="5393" width="8.1796875" style="7" customWidth="1"/>
    <col min="5394" max="5394" width="8.81640625" style="7" customWidth="1"/>
    <col min="5395" max="5395" width="2.54296875" style="7" customWidth="1"/>
    <col min="5396" max="5632" width="9.1796875" style="7"/>
    <col min="5633" max="5633" width="16.1796875" style="7" customWidth="1"/>
    <col min="5634" max="5634" width="7.81640625" style="7" customWidth="1"/>
    <col min="5635" max="5635" width="9" style="7" customWidth="1"/>
    <col min="5636" max="5636" width="2.1796875" style="7" customWidth="1"/>
    <col min="5637" max="5638" width="7.81640625" style="7" customWidth="1"/>
    <col min="5639" max="5639" width="2.453125" style="7" customWidth="1"/>
    <col min="5640" max="5641" width="7.81640625" style="7" customWidth="1"/>
    <col min="5642" max="5642" width="1.81640625" style="7" customWidth="1"/>
    <col min="5643" max="5644" width="7.81640625" style="7" customWidth="1"/>
    <col min="5645" max="5645" width="2.1796875" style="7" customWidth="1"/>
    <col min="5646" max="5647" width="7.81640625" style="7" customWidth="1"/>
    <col min="5648" max="5648" width="2.453125" style="7" customWidth="1"/>
    <col min="5649" max="5649" width="8.1796875" style="7" customWidth="1"/>
    <col min="5650" max="5650" width="8.81640625" style="7" customWidth="1"/>
    <col min="5651" max="5651" width="2.54296875" style="7" customWidth="1"/>
    <col min="5652" max="5888" width="9.1796875" style="7"/>
    <col min="5889" max="5889" width="16.1796875" style="7" customWidth="1"/>
    <col min="5890" max="5890" width="7.81640625" style="7" customWidth="1"/>
    <col min="5891" max="5891" width="9" style="7" customWidth="1"/>
    <col min="5892" max="5892" width="2.1796875" style="7" customWidth="1"/>
    <col min="5893" max="5894" width="7.81640625" style="7" customWidth="1"/>
    <col min="5895" max="5895" width="2.453125" style="7" customWidth="1"/>
    <col min="5896" max="5897" width="7.81640625" style="7" customWidth="1"/>
    <col min="5898" max="5898" width="1.81640625" style="7" customWidth="1"/>
    <col min="5899" max="5900" width="7.81640625" style="7" customWidth="1"/>
    <col min="5901" max="5901" width="2.1796875" style="7" customWidth="1"/>
    <col min="5902" max="5903" width="7.81640625" style="7" customWidth="1"/>
    <col min="5904" max="5904" width="2.453125" style="7" customWidth="1"/>
    <col min="5905" max="5905" width="8.1796875" style="7" customWidth="1"/>
    <col min="5906" max="5906" width="8.81640625" style="7" customWidth="1"/>
    <col min="5907" max="5907" width="2.54296875" style="7" customWidth="1"/>
    <col min="5908" max="6144" width="9.1796875" style="7"/>
    <col min="6145" max="6145" width="16.1796875" style="7" customWidth="1"/>
    <col min="6146" max="6146" width="7.81640625" style="7" customWidth="1"/>
    <col min="6147" max="6147" width="9" style="7" customWidth="1"/>
    <col min="6148" max="6148" width="2.1796875" style="7" customWidth="1"/>
    <col min="6149" max="6150" width="7.81640625" style="7" customWidth="1"/>
    <col min="6151" max="6151" width="2.453125" style="7" customWidth="1"/>
    <col min="6152" max="6153" width="7.81640625" style="7" customWidth="1"/>
    <col min="6154" max="6154" width="1.81640625" style="7" customWidth="1"/>
    <col min="6155" max="6156" width="7.81640625" style="7" customWidth="1"/>
    <col min="6157" max="6157" width="2.1796875" style="7" customWidth="1"/>
    <col min="6158" max="6159" width="7.81640625" style="7" customWidth="1"/>
    <col min="6160" max="6160" width="2.453125" style="7" customWidth="1"/>
    <col min="6161" max="6161" width="8.1796875" style="7" customWidth="1"/>
    <col min="6162" max="6162" width="8.81640625" style="7" customWidth="1"/>
    <col min="6163" max="6163" width="2.54296875" style="7" customWidth="1"/>
    <col min="6164" max="6400" width="9.1796875" style="7"/>
    <col min="6401" max="6401" width="16.1796875" style="7" customWidth="1"/>
    <col min="6402" max="6402" width="7.81640625" style="7" customWidth="1"/>
    <col min="6403" max="6403" width="9" style="7" customWidth="1"/>
    <col min="6404" max="6404" width="2.1796875" style="7" customWidth="1"/>
    <col min="6405" max="6406" width="7.81640625" style="7" customWidth="1"/>
    <col min="6407" max="6407" width="2.453125" style="7" customWidth="1"/>
    <col min="6408" max="6409" width="7.81640625" style="7" customWidth="1"/>
    <col min="6410" max="6410" width="1.81640625" style="7" customWidth="1"/>
    <col min="6411" max="6412" width="7.81640625" style="7" customWidth="1"/>
    <col min="6413" max="6413" width="2.1796875" style="7" customWidth="1"/>
    <col min="6414" max="6415" width="7.81640625" style="7" customWidth="1"/>
    <col min="6416" max="6416" width="2.453125" style="7" customWidth="1"/>
    <col min="6417" max="6417" width="8.1796875" style="7" customWidth="1"/>
    <col min="6418" max="6418" width="8.81640625" style="7" customWidth="1"/>
    <col min="6419" max="6419" width="2.54296875" style="7" customWidth="1"/>
    <col min="6420" max="6656" width="9.1796875" style="7"/>
    <col min="6657" max="6657" width="16.1796875" style="7" customWidth="1"/>
    <col min="6658" max="6658" width="7.81640625" style="7" customWidth="1"/>
    <col min="6659" max="6659" width="9" style="7" customWidth="1"/>
    <col min="6660" max="6660" width="2.1796875" style="7" customWidth="1"/>
    <col min="6661" max="6662" width="7.81640625" style="7" customWidth="1"/>
    <col min="6663" max="6663" width="2.453125" style="7" customWidth="1"/>
    <col min="6664" max="6665" width="7.81640625" style="7" customWidth="1"/>
    <col min="6666" max="6666" width="1.81640625" style="7" customWidth="1"/>
    <col min="6667" max="6668" width="7.81640625" style="7" customWidth="1"/>
    <col min="6669" max="6669" width="2.1796875" style="7" customWidth="1"/>
    <col min="6670" max="6671" width="7.81640625" style="7" customWidth="1"/>
    <col min="6672" max="6672" width="2.453125" style="7" customWidth="1"/>
    <col min="6673" max="6673" width="8.1796875" style="7" customWidth="1"/>
    <col min="6674" max="6674" width="8.81640625" style="7" customWidth="1"/>
    <col min="6675" max="6675" width="2.54296875" style="7" customWidth="1"/>
    <col min="6676" max="6912" width="9.1796875" style="7"/>
    <col min="6913" max="6913" width="16.1796875" style="7" customWidth="1"/>
    <col min="6914" max="6914" width="7.81640625" style="7" customWidth="1"/>
    <col min="6915" max="6915" width="9" style="7" customWidth="1"/>
    <col min="6916" max="6916" width="2.1796875" style="7" customWidth="1"/>
    <col min="6917" max="6918" width="7.81640625" style="7" customWidth="1"/>
    <col min="6919" max="6919" width="2.453125" style="7" customWidth="1"/>
    <col min="6920" max="6921" width="7.81640625" style="7" customWidth="1"/>
    <col min="6922" max="6922" width="1.81640625" style="7" customWidth="1"/>
    <col min="6923" max="6924" width="7.81640625" style="7" customWidth="1"/>
    <col min="6925" max="6925" width="2.1796875" style="7" customWidth="1"/>
    <col min="6926" max="6927" width="7.81640625" style="7" customWidth="1"/>
    <col min="6928" max="6928" width="2.453125" style="7" customWidth="1"/>
    <col min="6929" max="6929" width="8.1796875" style="7" customWidth="1"/>
    <col min="6930" max="6930" width="8.81640625" style="7" customWidth="1"/>
    <col min="6931" max="6931" width="2.54296875" style="7" customWidth="1"/>
    <col min="6932" max="7168" width="9.1796875" style="7"/>
    <col min="7169" max="7169" width="16.1796875" style="7" customWidth="1"/>
    <col min="7170" max="7170" width="7.81640625" style="7" customWidth="1"/>
    <col min="7171" max="7171" width="9" style="7" customWidth="1"/>
    <col min="7172" max="7172" width="2.1796875" style="7" customWidth="1"/>
    <col min="7173" max="7174" width="7.81640625" style="7" customWidth="1"/>
    <col min="7175" max="7175" width="2.453125" style="7" customWidth="1"/>
    <col min="7176" max="7177" width="7.81640625" style="7" customWidth="1"/>
    <col min="7178" max="7178" width="1.81640625" style="7" customWidth="1"/>
    <col min="7179" max="7180" width="7.81640625" style="7" customWidth="1"/>
    <col min="7181" max="7181" width="2.1796875" style="7" customWidth="1"/>
    <col min="7182" max="7183" width="7.81640625" style="7" customWidth="1"/>
    <col min="7184" max="7184" width="2.453125" style="7" customWidth="1"/>
    <col min="7185" max="7185" width="8.1796875" style="7" customWidth="1"/>
    <col min="7186" max="7186" width="8.81640625" style="7" customWidth="1"/>
    <col min="7187" max="7187" width="2.54296875" style="7" customWidth="1"/>
    <col min="7188" max="7424" width="9.1796875" style="7"/>
    <col min="7425" max="7425" width="16.1796875" style="7" customWidth="1"/>
    <col min="7426" max="7426" width="7.81640625" style="7" customWidth="1"/>
    <col min="7427" max="7427" width="9" style="7" customWidth="1"/>
    <col min="7428" max="7428" width="2.1796875" style="7" customWidth="1"/>
    <col min="7429" max="7430" width="7.81640625" style="7" customWidth="1"/>
    <col min="7431" max="7431" width="2.453125" style="7" customWidth="1"/>
    <col min="7432" max="7433" width="7.81640625" style="7" customWidth="1"/>
    <col min="7434" max="7434" width="1.81640625" style="7" customWidth="1"/>
    <col min="7435" max="7436" width="7.81640625" style="7" customWidth="1"/>
    <col min="7437" max="7437" width="2.1796875" style="7" customWidth="1"/>
    <col min="7438" max="7439" width="7.81640625" style="7" customWidth="1"/>
    <col min="7440" max="7440" width="2.453125" style="7" customWidth="1"/>
    <col min="7441" max="7441" width="8.1796875" style="7" customWidth="1"/>
    <col min="7442" max="7442" width="8.81640625" style="7" customWidth="1"/>
    <col min="7443" max="7443" width="2.54296875" style="7" customWidth="1"/>
    <col min="7444" max="7680" width="9.1796875" style="7"/>
    <col min="7681" max="7681" width="16.1796875" style="7" customWidth="1"/>
    <col min="7682" max="7682" width="7.81640625" style="7" customWidth="1"/>
    <col min="7683" max="7683" width="9" style="7" customWidth="1"/>
    <col min="7684" max="7684" width="2.1796875" style="7" customWidth="1"/>
    <col min="7685" max="7686" width="7.81640625" style="7" customWidth="1"/>
    <col min="7687" max="7687" width="2.453125" style="7" customWidth="1"/>
    <col min="7688" max="7689" width="7.81640625" style="7" customWidth="1"/>
    <col min="7690" max="7690" width="1.81640625" style="7" customWidth="1"/>
    <col min="7691" max="7692" width="7.81640625" style="7" customWidth="1"/>
    <col min="7693" max="7693" width="2.1796875" style="7" customWidth="1"/>
    <col min="7694" max="7695" width="7.81640625" style="7" customWidth="1"/>
    <col min="7696" max="7696" width="2.453125" style="7" customWidth="1"/>
    <col min="7697" max="7697" width="8.1796875" style="7" customWidth="1"/>
    <col min="7698" max="7698" width="8.81640625" style="7" customWidth="1"/>
    <col min="7699" max="7699" width="2.54296875" style="7" customWidth="1"/>
    <col min="7700" max="7936" width="9.1796875" style="7"/>
    <col min="7937" max="7937" width="16.1796875" style="7" customWidth="1"/>
    <col min="7938" max="7938" width="7.81640625" style="7" customWidth="1"/>
    <col min="7939" max="7939" width="9" style="7" customWidth="1"/>
    <col min="7940" max="7940" width="2.1796875" style="7" customWidth="1"/>
    <col min="7941" max="7942" width="7.81640625" style="7" customWidth="1"/>
    <col min="7943" max="7943" width="2.453125" style="7" customWidth="1"/>
    <col min="7944" max="7945" width="7.81640625" style="7" customWidth="1"/>
    <col min="7946" max="7946" width="1.81640625" style="7" customWidth="1"/>
    <col min="7947" max="7948" width="7.81640625" style="7" customWidth="1"/>
    <col min="7949" max="7949" width="2.1796875" style="7" customWidth="1"/>
    <col min="7950" max="7951" width="7.81640625" style="7" customWidth="1"/>
    <col min="7952" max="7952" width="2.453125" style="7" customWidth="1"/>
    <col min="7953" max="7953" width="8.1796875" style="7" customWidth="1"/>
    <col min="7954" max="7954" width="8.81640625" style="7" customWidth="1"/>
    <col min="7955" max="7955" width="2.54296875" style="7" customWidth="1"/>
    <col min="7956" max="8192" width="9.1796875" style="7"/>
    <col min="8193" max="8193" width="16.1796875" style="7" customWidth="1"/>
    <col min="8194" max="8194" width="7.81640625" style="7" customWidth="1"/>
    <col min="8195" max="8195" width="9" style="7" customWidth="1"/>
    <col min="8196" max="8196" width="2.1796875" style="7" customWidth="1"/>
    <col min="8197" max="8198" width="7.81640625" style="7" customWidth="1"/>
    <col min="8199" max="8199" width="2.453125" style="7" customWidth="1"/>
    <col min="8200" max="8201" width="7.81640625" style="7" customWidth="1"/>
    <col min="8202" max="8202" width="1.81640625" style="7" customWidth="1"/>
    <col min="8203" max="8204" width="7.81640625" style="7" customWidth="1"/>
    <col min="8205" max="8205" width="2.1796875" style="7" customWidth="1"/>
    <col min="8206" max="8207" width="7.81640625" style="7" customWidth="1"/>
    <col min="8208" max="8208" width="2.453125" style="7" customWidth="1"/>
    <col min="8209" max="8209" width="8.1796875" style="7" customWidth="1"/>
    <col min="8210" max="8210" width="8.81640625" style="7" customWidth="1"/>
    <col min="8211" max="8211" width="2.54296875" style="7" customWidth="1"/>
    <col min="8212" max="8448" width="9.1796875" style="7"/>
    <col min="8449" max="8449" width="16.1796875" style="7" customWidth="1"/>
    <col min="8450" max="8450" width="7.81640625" style="7" customWidth="1"/>
    <col min="8451" max="8451" width="9" style="7" customWidth="1"/>
    <col min="8452" max="8452" width="2.1796875" style="7" customWidth="1"/>
    <col min="8453" max="8454" width="7.81640625" style="7" customWidth="1"/>
    <col min="8455" max="8455" width="2.453125" style="7" customWidth="1"/>
    <col min="8456" max="8457" width="7.81640625" style="7" customWidth="1"/>
    <col min="8458" max="8458" width="1.81640625" style="7" customWidth="1"/>
    <col min="8459" max="8460" width="7.81640625" style="7" customWidth="1"/>
    <col min="8461" max="8461" width="2.1796875" style="7" customWidth="1"/>
    <col min="8462" max="8463" width="7.81640625" style="7" customWidth="1"/>
    <col min="8464" max="8464" width="2.453125" style="7" customWidth="1"/>
    <col min="8465" max="8465" width="8.1796875" style="7" customWidth="1"/>
    <col min="8466" max="8466" width="8.81640625" style="7" customWidth="1"/>
    <col min="8467" max="8467" width="2.54296875" style="7" customWidth="1"/>
    <col min="8468" max="8704" width="9.1796875" style="7"/>
    <col min="8705" max="8705" width="16.1796875" style="7" customWidth="1"/>
    <col min="8706" max="8706" width="7.81640625" style="7" customWidth="1"/>
    <col min="8707" max="8707" width="9" style="7" customWidth="1"/>
    <col min="8708" max="8708" width="2.1796875" style="7" customWidth="1"/>
    <col min="8709" max="8710" width="7.81640625" style="7" customWidth="1"/>
    <col min="8711" max="8711" width="2.453125" style="7" customWidth="1"/>
    <col min="8712" max="8713" width="7.81640625" style="7" customWidth="1"/>
    <col min="8714" max="8714" width="1.81640625" style="7" customWidth="1"/>
    <col min="8715" max="8716" width="7.81640625" style="7" customWidth="1"/>
    <col min="8717" max="8717" width="2.1796875" style="7" customWidth="1"/>
    <col min="8718" max="8719" width="7.81640625" style="7" customWidth="1"/>
    <col min="8720" max="8720" width="2.453125" style="7" customWidth="1"/>
    <col min="8721" max="8721" width="8.1796875" style="7" customWidth="1"/>
    <col min="8722" max="8722" width="8.81640625" style="7" customWidth="1"/>
    <col min="8723" max="8723" width="2.54296875" style="7" customWidth="1"/>
    <col min="8724" max="8960" width="9.1796875" style="7"/>
    <col min="8961" max="8961" width="16.1796875" style="7" customWidth="1"/>
    <col min="8962" max="8962" width="7.81640625" style="7" customWidth="1"/>
    <col min="8963" max="8963" width="9" style="7" customWidth="1"/>
    <col min="8964" max="8964" width="2.1796875" style="7" customWidth="1"/>
    <col min="8965" max="8966" width="7.81640625" style="7" customWidth="1"/>
    <col min="8967" max="8967" width="2.453125" style="7" customWidth="1"/>
    <col min="8968" max="8969" width="7.81640625" style="7" customWidth="1"/>
    <col min="8970" max="8970" width="1.81640625" style="7" customWidth="1"/>
    <col min="8971" max="8972" width="7.81640625" style="7" customWidth="1"/>
    <col min="8973" max="8973" width="2.1796875" style="7" customWidth="1"/>
    <col min="8974" max="8975" width="7.81640625" style="7" customWidth="1"/>
    <col min="8976" max="8976" width="2.453125" style="7" customWidth="1"/>
    <col min="8977" max="8977" width="8.1796875" style="7" customWidth="1"/>
    <col min="8978" max="8978" width="8.81640625" style="7" customWidth="1"/>
    <col min="8979" max="8979" width="2.54296875" style="7" customWidth="1"/>
    <col min="8980" max="9216" width="9.1796875" style="7"/>
    <col min="9217" max="9217" width="16.1796875" style="7" customWidth="1"/>
    <col min="9218" max="9218" width="7.81640625" style="7" customWidth="1"/>
    <col min="9219" max="9219" width="9" style="7" customWidth="1"/>
    <col min="9220" max="9220" width="2.1796875" style="7" customWidth="1"/>
    <col min="9221" max="9222" width="7.81640625" style="7" customWidth="1"/>
    <col min="9223" max="9223" width="2.453125" style="7" customWidth="1"/>
    <col min="9224" max="9225" width="7.81640625" style="7" customWidth="1"/>
    <col min="9226" max="9226" width="1.81640625" style="7" customWidth="1"/>
    <col min="9227" max="9228" width="7.81640625" style="7" customWidth="1"/>
    <col min="9229" max="9229" width="2.1796875" style="7" customWidth="1"/>
    <col min="9230" max="9231" width="7.81640625" style="7" customWidth="1"/>
    <col min="9232" max="9232" width="2.453125" style="7" customWidth="1"/>
    <col min="9233" max="9233" width="8.1796875" style="7" customWidth="1"/>
    <col min="9234" max="9234" width="8.81640625" style="7" customWidth="1"/>
    <col min="9235" max="9235" width="2.54296875" style="7" customWidth="1"/>
    <col min="9236" max="9472" width="9.1796875" style="7"/>
    <col min="9473" max="9473" width="16.1796875" style="7" customWidth="1"/>
    <col min="9474" max="9474" width="7.81640625" style="7" customWidth="1"/>
    <col min="9475" max="9475" width="9" style="7" customWidth="1"/>
    <col min="9476" max="9476" width="2.1796875" style="7" customWidth="1"/>
    <col min="9477" max="9478" width="7.81640625" style="7" customWidth="1"/>
    <col min="9479" max="9479" width="2.453125" style="7" customWidth="1"/>
    <col min="9480" max="9481" width="7.81640625" style="7" customWidth="1"/>
    <col min="9482" max="9482" width="1.81640625" style="7" customWidth="1"/>
    <col min="9483" max="9484" width="7.81640625" style="7" customWidth="1"/>
    <col min="9485" max="9485" width="2.1796875" style="7" customWidth="1"/>
    <col min="9486" max="9487" width="7.81640625" style="7" customWidth="1"/>
    <col min="9488" max="9488" width="2.453125" style="7" customWidth="1"/>
    <col min="9489" max="9489" width="8.1796875" style="7" customWidth="1"/>
    <col min="9490" max="9490" width="8.81640625" style="7" customWidth="1"/>
    <col min="9491" max="9491" width="2.54296875" style="7" customWidth="1"/>
    <col min="9492" max="9728" width="9.1796875" style="7"/>
    <col min="9729" max="9729" width="16.1796875" style="7" customWidth="1"/>
    <col min="9730" max="9730" width="7.81640625" style="7" customWidth="1"/>
    <col min="9731" max="9731" width="9" style="7" customWidth="1"/>
    <col min="9732" max="9732" width="2.1796875" style="7" customWidth="1"/>
    <col min="9733" max="9734" width="7.81640625" style="7" customWidth="1"/>
    <col min="9735" max="9735" width="2.453125" style="7" customWidth="1"/>
    <col min="9736" max="9737" width="7.81640625" style="7" customWidth="1"/>
    <col min="9738" max="9738" width="1.81640625" style="7" customWidth="1"/>
    <col min="9739" max="9740" width="7.81640625" style="7" customWidth="1"/>
    <col min="9741" max="9741" width="2.1796875" style="7" customWidth="1"/>
    <col min="9742" max="9743" width="7.81640625" style="7" customWidth="1"/>
    <col min="9744" max="9744" width="2.453125" style="7" customWidth="1"/>
    <col min="9745" max="9745" width="8.1796875" style="7" customWidth="1"/>
    <col min="9746" max="9746" width="8.81640625" style="7" customWidth="1"/>
    <col min="9747" max="9747" width="2.54296875" style="7" customWidth="1"/>
    <col min="9748" max="9984" width="9.1796875" style="7"/>
    <col min="9985" max="9985" width="16.1796875" style="7" customWidth="1"/>
    <col min="9986" max="9986" width="7.81640625" style="7" customWidth="1"/>
    <col min="9987" max="9987" width="9" style="7" customWidth="1"/>
    <col min="9988" max="9988" width="2.1796875" style="7" customWidth="1"/>
    <col min="9989" max="9990" width="7.81640625" style="7" customWidth="1"/>
    <col min="9991" max="9991" width="2.453125" style="7" customWidth="1"/>
    <col min="9992" max="9993" width="7.81640625" style="7" customWidth="1"/>
    <col min="9994" max="9994" width="1.81640625" style="7" customWidth="1"/>
    <col min="9995" max="9996" width="7.81640625" style="7" customWidth="1"/>
    <col min="9997" max="9997" width="2.1796875" style="7" customWidth="1"/>
    <col min="9998" max="9999" width="7.81640625" style="7" customWidth="1"/>
    <col min="10000" max="10000" width="2.453125" style="7" customWidth="1"/>
    <col min="10001" max="10001" width="8.1796875" style="7" customWidth="1"/>
    <col min="10002" max="10002" width="8.81640625" style="7" customWidth="1"/>
    <col min="10003" max="10003" width="2.54296875" style="7" customWidth="1"/>
    <col min="10004" max="10240" width="9.1796875" style="7"/>
    <col min="10241" max="10241" width="16.1796875" style="7" customWidth="1"/>
    <col min="10242" max="10242" width="7.81640625" style="7" customWidth="1"/>
    <col min="10243" max="10243" width="9" style="7" customWidth="1"/>
    <col min="10244" max="10244" width="2.1796875" style="7" customWidth="1"/>
    <col min="10245" max="10246" width="7.81640625" style="7" customWidth="1"/>
    <col min="10247" max="10247" width="2.453125" style="7" customWidth="1"/>
    <col min="10248" max="10249" width="7.81640625" style="7" customWidth="1"/>
    <col min="10250" max="10250" width="1.81640625" style="7" customWidth="1"/>
    <col min="10251" max="10252" width="7.81640625" style="7" customWidth="1"/>
    <col min="10253" max="10253" width="2.1796875" style="7" customWidth="1"/>
    <col min="10254" max="10255" width="7.81640625" style="7" customWidth="1"/>
    <col min="10256" max="10256" width="2.453125" style="7" customWidth="1"/>
    <col min="10257" max="10257" width="8.1796875" style="7" customWidth="1"/>
    <col min="10258" max="10258" width="8.81640625" style="7" customWidth="1"/>
    <col min="10259" max="10259" width="2.54296875" style="7" customWidth="1"/>
    <col min="10260" max="10496" width="9.1796875" style="7"/>
    <col min="10497" max="10497" width="16.1796875" style="7" customWidth="1"/>
    <col min="10498" max="10498" width="7.81640625" style="7" customWidth="1"/>
    <col min="10499" max="10499" width="9" style="7" customWidth="1"/>
    <col min="10500" max="10500" width="2.1796875" style="7" customWidth="1"/>
    <col min="10501" max="10502" width="7.81640625" style="7" customWidth="1"/>
    <col min="10503" max="10503" width="2.453125" style="7" customWidth="1"/>
    <col min="10504" max="10505" width="7.81640625" style="7" customWidth="1"/>
    <col min="10506" max="10506" width="1.81640625" style="7" customWidth="1"/>
    <col min="10507" max="10508" width="7.81640625" style="7" customWidth="1"/>
    <col min="10509" max="10509" width="2.1796875" style="7" customWidth="1"/>
    <col min="10510" max="10511" width="7.81640625" style="7" customWidth="1"/>
    <col min="10512" max="10512" width="2.453125" style="7" customWidth="1"/>
    <col min="10513" max="10513" width="8.1796875" style="7" customWidth="1"/>
    <col min="10514" max="10514" width="8.81640625" style="7" customWidth="1"/>
    <col min="10515" max="10515" width="2.54296875" style="7" customWidth="1"/>
    <col min="10516" max="10752" width="9.1796875" style="7"/>
    <col min="10753" max="10753" width="16.1796875" style="7" customWidth="1"/>
    <col min="10754" max="10754" width="7.81640625" style="7" customWidth="1"/>
    <col min="10755" max="10755" width="9" style="7" customWidth="1"/>
    <col min="10756" max="10756" width="2.1796875" style="7" customWidth="1"/>
    <col min="10757" max="10758" width="7.81640625" style="7" customWidth="1"/>
    <col min="10759" max="10759" width="2.453125" style="7" customWidth="1"/>
    <col min="10760" max="10761" width="7.81640625" style="7" customWidth="1"/>
    <col min="10762" max="10762" width="1.81640625" style="7" customWidth="1"/>
    <col min="10763" max="10764" width="7.81640625" style="7" customWidth="1"/>
    <col min="10765" max="10765" width="2.1796875" style="7" customWidth="1"/>
    <col min="10766" max="10767" width="7.81640625" style="7" customWidth="1"/>
    <col min="10768" max="10768" width="2.453125" style="7" customWidth="1"/>
    <col min="10769" max="10769" width="8.1796875" style="7" customWidth="1"/>
    <col min="10770" max="10770" width="8.81640625" style="7" customWidth="1"/>
    <col min="10771" max="10771" width="2.54296875" style="7" customWidth="1"/>
    <col min="10772" max="11008" width="9.1796875" style="7"/>
    <col min="11009" max="11009" width="16.1796875" style="7" customWidth="1"/>
    <col min="11010" max="11010" width="7.81640625" style="7" customWidth="1"/>
    <col min="11011" max="11011" width="9" style="7" customWidth="1"/>
    <col min="11012" max="11012" width="2.1796875" style="7" customWidth="1"/>
    <col min="11013" max="11014" width="7.81640625" style="7" customWidth="1"/>
    <col min="11015" max="11015" width="2.453125" style="7" customWidth="1"/>
    <col min="11016" max="11017" width="7.81640625" style="7" customWidth="1"/>
    <col min="11018" max="11018" width="1.81640625" style="7" customWidth="1"/>
    <col min="11019" max="11020" width="7.81640625" style="7" customWidth="1"/>
    <col min="11021" max="11021" width="2.1796875" style="7" customWidth="1"/>
    <col min="11022" max="11023" width="7.81640625" style="7" customWidth="1"/>
    <col min="11024" max="11024" width="2.453125" style="7" customWidth="1"/>
    <col min="11025" max="11025" width="8.1796875" style="7" customWidth="1"/>
    <col min="11026" max="11026" width="8.81640625" style="7" customWidth="1"/>
    <col min="11027" max="11027" width="2.54296875" style="7" customWidth="1"/>
    <col min="11028" max="11264" width="9.1796875" style="7"/>
    <col min="11265" max="11265" width="16.1796875" style="7" customWidth="1"/>
    <col min="11266" max="11266" width="7.81640625" style="7" customWidth="1"/>
    <col min="11267" max="11267" width="9" style="7" customWidth="1"/>
    <col min="11268" max="11268" width="2.1796875" style="7" customWidth="1"/>
    <col min="11269" max="11270" width="7.81640625" style="7" customWidth="1"/>
    <col min="11271" max="11271" width="2.453125" style="7" customWidth="1"/>
    <col min="11272" max="11273" width="7.81640625" style="7" customWidth="1"/>
    <col min="11274" max="11274" width="1.81640625" style="7" customWidth="1"/>
    <col min="11275" max="11276" width="7.81640625" style="7" customWidth="1"/>
    <col min="11277" max="11277" width="2.1796875" style="7" customWidth="1"/>
    <col min="11278" max="11279" width="7.81640625" style="7" customWidth="1"/>
    <col min="11280" max="11280" width="2.453125" style="7" customWidth="1"/>
    <col min="11281" max="11281" width="8.1796875" style="7" customWidth="1"/>
    <col min="11282" max="11282" width="8.81640625" style="7" customWidth="1"/>
    <col min="11283" max="11283" width="2.54296875" style="7" customWidth="1"/>
    <col min="11284" max="11520" width="9.1796875" style="7"/>
    <col min="11521" max="11521" width="16.1796875" style="7" customWidth="1"/>
    <col min="11522" max="11522" width="7.81640625" style="7" customWidth="1"/>
    <col min="11523" max="11523" width="9" style="7" customWidth="1"/>
    <col min="11524" max="11524" width="2.1796875" style="7" customWidth="1"/>
    <col min="11525" max="11526" width="7.81640625" style="7" customWidth="1"/>
    <col min="11527" max="11527" width="2.453125" style="7" customWidth="1"/>
    <col min="11528" max="11529" width="7.81640625" style="7" customWidth="1"/>
    <col min="11530" max="11530" width="1.81640625" style="7" customWidth="1"/>
    <col min="11531" max="11532" width="7.81640625" style="7" customWidth="1"/>
    <col min="11533" max="11533" width="2.1796875" style="7" customWidth="1"/>
    <col min="11534" max="11535" width="7.81640625" style="7" customWidth="1"/>
    <col min="11536" max="11536" width="2.453125" style="7" customWidth="1"/>
    <col min="11537" max="11537" width="8.1796875" style="7" customWidth="1"/>
    <col min="11538" max="11538" width="8.81640625" style="7" customWidth="1"/>
    <col min="11539" max="11539" width="2.54296875" style="7" customWidth="1"/>
    <col min="11540" max="11776" width="9.1796875" style="7"/>
    <col min="11777" max="11777" width="16.1796875" style="7" customWidth="1"/>
    <col min="11778" max="11778" width="7.81640625" style="7" customWidth="1"/>
    <col min="11779" max="11779" width="9" style="7" customWidth="1"/>
    <col min="11780" max="11780" width="2.1796875" style="7" customWidth="1"/>
    <col min="11781" max="11782" width="7.81640625" style="7" customWidth="1"/>
    <col min="11783" max="11783" width="2.453125" style="7" customWidth="1"/>
    <col min="11784" max="11785" width="7.81640625" style="7" customWidth="1"/>
    <col min="11786" max="11786" width="1.81640625" style="7" customWidth="1"/>
    <col min="11787" max="11788" width="7.81640625" style="7" customWidth="1"/>
    <col min="11789" max="11789" width="2.1796875" style="7" customWidth="1"/>
    <col min="11790" max="11791" width="7.81640625" style="7" customWidth="1"/>
    <col min="11792" max="11792" width="2.453125" style="7" customWidth="1"/>
    <col min="11793" max="11793" width="8.1796875" style="7" customWidth="1"/>
    <col min="11794" max="11794" width="8.81640625" style="7" customWidth="1"/>
    <col min="11795" max="11795" width="2.54296875" style="7" customWidth="1"/>
    <col min="11796" max="12032" width="9.1796875" style="7"/>
    <col min="12033" max="12033" width="16.1796875" style="7" customWidth="1"/>
    <col min="12034" max="12034" width="7.81640625" style="7" customWidth="1"/>
    <col min="12035" max="12035" width="9" style="7" customWidth="1"/>
    <col min="12036" max="12036" width="2.1796875" style="7" customWidth="1"/>
    <col min="12037" max="12038" width="7.81640625" style="7" customWidth="1"/>
    <col min="12039" max="12039" width="2.453125" style="7" customWidth="1"/>
    <col min="12040" max="12041" width="7.81640625" style="7" customWidth="1"/>
    <col min="12042" max="12042" width="1.81640625" style="7" customWidth="1"/>
    <col min="12043" max="12044" width="7.81640625" style="7" customWidth="1"/>
    <col min="12045" max="12045" width="2.1796875" style="7" customWidth="1"/>
    <col min="12046" max="12047" width="7.81640625" style="7" customWidth="1"/>
    <col min="12048" max="12048" width="2.453125" style="7" customWidth="1"/>
    <col min="12049" max="12049" width="8.1796875" style="7" customWidth="1"/>
    <col min="12050" max="12050" width="8.81640625" style="7" customWidth="1"/>
    <col min="12051" max="12051" width="2.54296875" style="7" customWidth="1"/>
    <col min="12052" max="12288" width="9.1796875" style="7"/>
    <col min="12289" max="12289" width="16.1796875" style="7" customWidth="1"/>
    <col min="12290" max="12290" width="7.81640625" style="7" customWidth="1"/>
    <col min="12291" max="12291" width="9" style="7" customWidth="1"/>
    <col min="12292" max="12292" width="2.1796875" style="7" customWidth="1"/>
    <col min="12293" max="12294" width="7.81640625" style="7" customWidth="1"/>
    <col min="12295" max="12295" width="2.453125" style="7" customWidth="1"/>
    <col min="12296" max="12297" width="7.81640625" style="7" customWidth="1"/>
    <col min="12298" max="12298" width="1.81640625" style="7" customWidth="1"/>
    <col min="12299" max="12300" width="7.81640625" style="7" customWidth="1"/>
    <col min="12301" max="12301" width="2.1796875" style="7" customWidth="1"/>
    <col min="12302" max="12303" width="7.81640625" style="7" customWidth="1"/>
    <col min="12304" max="12304" width="2.453125" style="7" customWidth="1"/>
    <col min="12305" max="12305" width="8.1796875" style="7" customWidth="1"/>
    <col min="12306" max="12306" width="8.81640625" style="7" customWidth="1"/>
    <col min="12307" max="12307" width="2.54296875" style="7" customWidth="1"/>
    <col min="12308" max="12544" width="9.1796875" style="7"/>
    <col min="12545" max="12545" width="16.1796875" style="7" customWidth="1"/>
    <col min="12546" max="12546" width="7.81640625" style="7" customWidth="1"/>
    <col min="12547" max="12547" width="9" style="7" customWidth="1"/>
    <col min="12548" max="12548" width="2.1796875" style="7" customWidth="1"/>
    <col min="12549" max="12550" width="7.81640625" style="7" customWidth="1"/>
    <col min="12551" max="12551" width="2.453125" style="7" customWidth="1"/>
    <col min="12552" max="12553" width="7.81640625" style="7" customWidth="1"/>
    <col min="12554" max="12554" width="1.81640625" style="7" customWidth="1"/>
    <col min="12555" max="12556" width="7.81640625" style="7" customWidth="1"/>
    <col min="12557" max="12557" width="2.1796875" style="7" customWidth="1"/>
    <col min="12558" max="12559" width="7.81640625" style="7" customWidth="1"/>
    <col min="12560" max="12560" width="2.453125" style="7" customWidth="1"/>
    <col min="12561" max="12561" width="8.1796875" style="7" customWidth="1"/>
    <col min="12562" max="12562" width="8.81640625" style="7" customWidth="1"/>
    <col min="12563" max="12563" width="2.54296875" style="7" customWidth="1"/>
    <col min="12564" max="12800" width="9.1796875" style="7"/>
    <col min="12801" max="12801" width="16.1796875" style="7" customWidth="1"/>
    <col min="12802" max="12802" width="7.81640625" style="7" customWidth="1"/>
    <col min="12803" max="12803" width="9" style="7" customWidth="1"/>
    <col min="12804" max="12804" width="2.1796875" style="7" customWidth="1"/>
    <col min="12805" max="12806" width="7.81640625" style="7" customWidth="1"/>
    <col min="12807" max="12807" width="2.453125" style="7" customWidth="1"/>
    <col min="12808" max="12809" width="7.81640625" style="7" customWidth="1"/>
    <col min="12810" max="12810" width="1.81640625" style="7" customWidth="1"/>
    <col min="12811" max="12812" width="7.81640625" style="7" customWidth="1"/>
    <col min="12813" max="12813" width="2.1796875" style="7" customWidth="1"/>
    <col min="12814" max="12815" width="7.81640625" style="7" customWidth="1"/>
    <col min="12816" max="12816" width="2.453125" style="7" customWidth="1"/>
    <col min="12817" max="12817" width="8.1796875" style="7" customWidth="1"/>
    <col min="12818" max="12818" width="8.81640625" style="7" customWidth="1"/>
    <col min="12819" max="12819" width="2.54296875" style="7" customWidth="1"/>
    <col min="12820" max="13056" width="9.1796875" style="7"/>
    <col min="13057" max="13057" width="16.1796875" style="7" customWidth="1"/>
    <col min="13058" max="13058" width="7.81640625" style="7" customWidth="1"/>
    <col min="13059" max="13059" width="9" style="7" customWidth="1"/>
    <col min="13060" max="13060" width="2.1796875" style="7" customWidth="1"/>
    <col min="13061" max="13062" width="7.81640625" style="7" customWidth="1"/>
    <col min="13063" max="13063" width="2.453125" style="7" customWidth="1"/>
    <col min="13064" max="13065" width="7.81640625" style="7" customWidth="1"/>
    <col min="13066" max="13066" width="1.81640625" style="7" customWidth="1"/>
    <col min="13067" max="13068" width="7.81640625" style="7" customWidth="1"/>
    <col min="13069" max="13069" width="2.1796875" style="7" customWidth="1"/>
    <col min="13070" max="13071" width="7.81640625" style="7" customWidth="1"/>
    <col min="13072" max="13072" width="2.453125" style="7" customWidth="1"/>
    <col min="13073" max="13073" width="8.1796875" style="7" customWidth="1"/>
    <col min="13074" max="13074" width="8.81640625" style="7" customWidth="1"/>
    <col min="13075" max="13075" width="2.54296875" style="7" customWidth="1"/>
    <col min="13076" max="13312" width="9.1796875" style="7"/>
    <col min="13313" max="13313" width="16.1796875" style="7" customWidth="1"/>
    <col min="13314" max="13314" width="7.81640625" style="7" customWidth="1"/>
    <col min="13315" max="13315" width="9" style="7" customWidth="1"/>
    <col min="13316" max="13316" width="2.1796875" style="7" customWidth="1"/>
    <col min="13317" max="13318" width="7.81640625" style="7" customWidth="1"/>
    <col min="13319" max="13319" width="2.453125" style="7" customWidth="1"/>
    <col min="13320" max="13321" width="7.81640625" style="7" customWidth="1"/>
    <col min="13322" max="13322" width="1.81640625" style="7" customWidth="1"/>
    <col min="13323" max="13324" width="7.81640625" style="7" customWidth="1"/>
    <col min="13325" max="13325" width="2.1796875" style="7" customWidth="1"/>
    <col min="13326" max="13327" width="7.81640625" style="7" customWidth="1"/>
    <col min="13328" max="13328" width="2.453125" style="7" customWidth="1"/>
    <col min="13329" max="13329" width="8.1796875" style="7" customWidth="1"/>
    <col min="13330" max="13330" width="8.81640625" style="7" customWidth="1"/>
    <col min="13331" max="13331" width="2.54296875" style="7" customWidth="1"/>
    <col min="13332" max="13568" width="9.1796875" style="7"/>
    <col min="13569" max="13569" width="16.1796875" style="7" customWidth="1"/>
    <col min="13570" max="13570" width="7.81640625" style="7" customWidth="1"/>
    <col min="13571" max="13571" width="9" style="7" customWidth="1"/>
    <col min="13572" max="13572" width="2.1796875" style="7" customWidth="1"/>
    <col min="13573" max="13574" width="7.81640625" style="7" customWidth="1"/>
    <col min="13575" max="13575" width="2.453125" style="7" customWidth="1"/>
    <col min="13576" max="13577" width="7.81640625" style="7" customWidth="1"/>
    <col min="13578" max="13578" width="1.81640625" style="7" customWidth="1"/>
    <col min="13579" max="13580" width="7.81640625" style="7" customWidth="1"/>
    <col min="13581" max="13581" width="2.1796875" style="7" customWidth="1"/>
    <col min="13582" max="13583" width="7.81640625" style="7" customWidth="1"/>
    <col min="13584" max="13584" width="2.453125" style="7" customWidth="1"/>
    <col min="13585" max="13585" width="8.1796875" style="7" customWidth="1"/>
    <col min="13586" max="13586" width="8.81640625" style="7" customWidth="1"/>
    <col min="13587" max="13587" width="2.54296875" style="7" customWidth="1"/>
    <col min="13588" max="13824" width="9.1796875" style="7"/>
    <col min="13825" max="13825" width="16.1796875" style="7" customWidth="1"/>
    <col min="13826" max="13826" width="7.81640625" style="7" customWidth="1"/>
    <col min="13827" max="13827" width="9" style="7" customWidth="1"/>
    <col min="13828" max="13828" width="2.1796875" style="7" customWidth="1"/>
    <col min="13829" max="13830" width="7.81640625" style="7" customWidth="1"/>
    <col min="13831" max="13831" width="2.453125" style="7" customWidth="1"/>
    <col min="13832" max="13833" width="7.81640625" style="7" customWidth="1"/>
    <col min="13834" max="13834" width="1.81640625" style="7" customWidth="1"/>
    <col min="13835" max="13836" width="7.81640625" style="7" customWidth="1"/>
    <col min="13837" max="13837" width="2.1796875" style="7" customWidth="1"/>
    <col min="13838" max="13839" width="7.81640625" style="7" customWidth="1"/>
    <col min="13840" max="13840" width="2.453125" style="7" customWidth="1"/>
    <col min="13841" max="13841" width="8.1796875" style="7" customWidth="1"/>
    <col min="13842" max="13842" width="8.81640625" style="7" customWidth="1"/>
    <col min="13843" max="13843" width="2.54296875" style="7" customWidth="1"/>
    <col min="13844" max="14080" width="9.1796875" style="7"/>
    <col min="14081" max="14081" width="16.1796875" style="7" customWidth="1"/>
    <col min="14082" max="14082" width="7.81640625" style="7" customWidth="1"/>
    <col min="14083" max="14083" width="9" style="7" customWidth="1"/>
    <col min="14084" max="14084" width="2.1796875" style="7" customWidth="1"/>
    <col min="14085" max="14086" width="7.81640625" style="7" customWidth="1"/>
    <col min="14087" max="14087" width="2.453125" style="7" customWidth="1"/>
    <col min="14088" max="14089" width="7.81640625" style="7" customWidth="1"/>
    <col min="14090" max="14090" width="1.81640625" style="7" customWidth="1"/>
    <col min="14091" max="14092" width="7.81640625" style="7" customWidth="1"/>
    <col min="14093" max="14093" width="2.1796875" style="7" customWidth="1"/>
    <col min="14094" max="14095" width="7.81640625" style="7" customWidth="1"/>
    <col min="14096" max="14096" width="2.453125" style="7" customWidth="1"/>
    <col min="14097" max="14097" width="8.1796875" style="7" customWidth="1"/>
    <col min="14098" max="14098" width="8.81640625" style="7" customWidth="1"/>
    <col min="14099" max="14099" width="2.54296875" style="7" customWidth="1"/>
    <col min="14100" max="14336" width="9.1796875" style="7"/>
    <col min="14337" max="14337" width="16.1796875" style="7" customWidth="1"/>
    <col min="14338" max="14338" width="7.81640625" style="7" customWidth="1"/>
    <col min="14339" max="14339" width="9" style="7" customWidth="1"/>
    <col min="14340" max="14340" width="2.1796875" style="7" customWidth="1"/>
    <col min="14341" max="14342" width="7.81640625" style="7" customWidth="1"/>
    <col min="14343" max="14343" width="2.453125" style="7" customWidth="1"/>
    <col min="14344" max="14345" width="7.81640625" style="7" customWidth="1"/>
    <col min="14346" max="14346" width="1.81640625" style="7" customWidth="1"/>
    <col min="14347" max="14348" width="7.81640625" style="7" customWidth="1"/>
    <col min="14349" max="14349" width="2.1796875" style="7" customWidth="1"/>
    <col min="14350" max="14351" width="7.81640625" style="7" customWidth="1"/>
    <col min="14352" max="14352" width="2.453125" style="7" customWidth="1"/>
    <col min="14353" max="14353" width="8.1796875" style="7" customWidth="1"/>
    <col min="14354" max="14354" width="8.81640625" style="7" customWidth="1"/>
    <col min="14355" max="14355" width="2.54296875" style="7" customWidth="1"/>
    <col min="14356" max="14592" width="9.1796875" style="7"/>
    <col min="14593" max="14593" width="16.1796875" style="7" customWidth="1"/>
    <col min="14594" max="14594" width="7.81640625" style="7" customWidth="1"/>
    <col min="14595" max="14595" width="9" style="7" customWidth="1"/>
    <col min="14596" max="14596" width="2.1796875" style="7" customWidth="1"/>
    <col min="14597" max="14598" width="7.81640625" style="7" customWidth="1"/>
    <col min="14599" max="14599" width="2.453125" style="7" customWidth="1"/>
    <col min="14600" max="14601" width="7.81640625" style="7" customWidth="1"/>
    <col min="14602" max="14602" width="1.81640625" style="7" customWidth="1"/>
    <col min="14603" max="14604" width="7.81640625" style="7" customWidth="1"/>
    <col min="14605" max="14605" width="2.1796875" style="7" customWidth="1"/>
    <col min="14606" max="14607" width="7.81640625" style="7" customWidth="1"/>
    <col min="14608" max="14608" width="2.453125" style="7" customWidth="1"/>
    <col min="14609" max="14609" width="8.1796875" style="7" customWidth="1"/>
    <col min="14610" max="14610" width="8.81640625" style="7" customWidth="1"/>
    <col min="14611" max="14611" width="2.54296875" style="7" customWidth="1"/>
    <col min="14612" max="14848" width="9.1796875" style="7"/>
    <col min="14849" max="14849" width="16.1796875" style="7" customWidth="1"/>
    <col min="14850" max="14850" width="7.81640625" style="7" customWidth="1"/>
    <col min="14851" max="14851" width="9" style="7" customWidth="1"/>
    <col min="14852" max="14852" width="2.1796875" style="7" customWidth="1"/>
    <col min="14853" max="14854" width="7.81640625" style="7" customWidth="1"/>
    <col min="14855" max="14855" width="2.453125" style="7" customWidth="1"/>
    <col min="14856" max="14857" width="7.81640625" style="7" customWidth="1"/>
    <col min="14858" max="14858" width="1.81640625" style="7" customWidth="1"/>
    <col min="14859" max="14860" width="7.81640625" style="7" customWidth="1"/>
    <col min="14861" max="14861" width="2.1796875" style="7" customWidth="1"/>
    <col min="14862" max="14863" width="7.81640625" style="7" customWidth="1"/>
    <col min="14864" max="14864" width="2.453125" style="7" customWidth="1"/>
    <col min="14865" max="14865" width="8.1796875" style="7" customWidth="1"/>
    <col min="14866" max="14866" width="8.81640625" style="7" customWidth="1"/>
    <col min="14867" max="14867" width="2.54296875" style="7" customWidth="1"/>
    <col min="14868" max="15104" width="9.1796875" style="7"/>
    <col min="15105" max="15105" width="16.1796875" style="7" customWidth="1"/>
    <col min="15106" max="15106" width="7.81640625" style="7" customWidth="1"/>
    <col min="15107" max="15107" width="9" style="7" customWidth="1"/>
    <col min="15108" max="15108" width="2.1796875" style="7" customWidth="1"/>
    <col min="15109" max="15110" width="7.81640625" style="7" customWidth="1"/>
    <col min="15111" max="15111" width="2.453125" style="7" customWidth="1"/>
    <col min="15112" max="15113" width="7.81640625" style="7" customWidth="1"/>
    <col min="15114" max="15114" width="1.81640625" style="7" customWidth="1"/>
    <col min="15115" max="15116" width="7.81640625" style="7" customWidth="1"/>
    <col min="15117" max="15117" width="2.1796875" style="7" customWidth="1"/>
    <col min="15118" max="15119" width="7.81640625" style="7" customWidth="1"/>
    <col min="15120" max="15120" width="2.453125" style="7" customWidth="1"/>
    <col min="15121" max="15121" width="8.1796875" style="7" customWidth="1"/>
    <col min="15122" max="15122" width="8.81640625" style="7" customWidth="1"/>
    <col min="15123" max="15123" width="2.54296875" style="7" customWidth="1"/>
    <col min="15124" max="15360" width="9.1796875" style="7"/>
    <col min="15361" max="15361" width="16.1796875" style="7" customWidth="1"/>
    <col min="15362" max="15362" width="7.81640625" style="7" customWidth="1"/>
    <col min="15363" max="15363" width="9" style="7" customWidth="1"/>
    <col min="15364" max="15364" width="2.1796875" style="7" customWidth="1"/>
    <col min="15365" max="15366" width="7.81640625" style="7" customWidth="1"/>
    <col min="15367" max="15367" width="2.453125" style="7" customWidth="1"/>
    <col min="15368" max="15369" width="7.81640625" style="7" customWidth="1"/>
    <col min="15370" max="15370" width="1.81640625" style="7" customWidth="1"/>
    <col min="15371" max="15372" width="7.81640625" style="7" customWidth="1"/>
    <col min="15373" max="15373" width="2.1796875" style="7" customWidth="1"/>
    <col min="15374" max="15375" width="7.81640625" style="7" customWidth="1"/>
    <col min="15376" max="15376" width="2.453125" style="7" customWidth="1"/>
    <col min="15377" max="15377" width="8.1796875" style="7" customWidth="1"/>
    <col min="15378" max="15378" width="8.81640625" style="7" customWidth="1"/>
    <col min="15379" max="15379" width="2.54296875" style="7" customWidth="1"/>
    <col min="15380" max="15616" width="9.1796875" style="7"/>
    <col min="15617" max="15617" width="16.1796875" style="7" customWidth="1"/>
    <col min="15618" max="15618" width="7.81640625" style="7" customWidth="1"/>
    <col min="15619" max="15619" width="9" style="7" customWidth="1"/>
    <col min="15620" max="15620" width="2.1796875" style="7" customWidth="1"/>
    <col min="15621" max="15622" width="7.81640625" style="7" customWidth="1"/>
    <col min="15623" max="15623" width="2.453125" style="7" customWidth="1"/>
    <col min="15624" max="15625" width="7.81640625" style="7" customWidth="1"/>
    <col min="15626" max="15626" width="1.81640625" style="7" customWidth="1"/>
    <col min="15627" max="15628" width="7.81640625" style="7" customWidth="1"/>
    <col min="15629" max="15629" width="2.1796875" style="7" customWidth="1"/>
    <col min="15630" max="15631" width="7.81640625" style="7" customWidth="1"/>
    <col min="15632" max="15632" width="2.453125" style="7" customWidth="1"/>
    <col min="15633" max="15633" width="8.1796875" style="7" customWidth="1"/>
    <col min="15634" max="15634" width="8.81640625" style="7" customWidth="1"/>
    <col min="15635" max="15635" width="2.54296875" style="7" customWidth="1"/>
    <col min="15636" max="15872" width="9.1796875" style="7"/>
    <col min="15873" max="15873" width="16.1796875" style="7" customWidth="1"/>
    <col min="15874" max="15874" width="7.81640625" style="7" customWidth="1"/>
    <col min="15875" max="15875" width="9" style="7" customWidth="1"/>
    <col min="15876" max="15876" width="2.1796875" style="7" customWidth="1"/>
    <col min="15877" max="15878" width="7.81640625" style="7" customWidth="1"/>
    <col min="15879" max="15879" width="2.453125" style="7" customWidth="1"/>
    <col min="15880" max="15881" width="7.81640625" style="7" customWidth="1"/>
    <col min="15882" max="15882" width="1.81640625" style="7" customWidth="1"/>
    <col min="15883" max="15884" width="7.81640625" style="7" customWidth="1"/>
    <col min="15885" max="15885" width="2.1796875" style="7" customWidth="1"/>
    <col min="15886" max="15887" width="7.81640625" style="7" customWidth="1"/>
    <col min="15888" max="15888" width="2.453125" style="7" customWidth="1"/>
    <col min="15889" max="15889" width="8.1796875" style="7" customWidth="1"/>
    <col min="15890" max="15890" width="8.81640625" style="7" customWidth="1"/>
    <col min="15891" max="15891" width="2.54296875" style="7" customWidth="1"/>
    <col min="15892" max="16128" width="9.1796875" style="7"/>
    <col min="16129" max="16129" width="16.1796875" style="7" customWidth="1"/>
    <col min="16130" max="16130" width="7.81640625" style="7" customWidth="1"/>
    <col min="16131" max="16131" width="9" style="7" customWidth="1"/>
    <col min="16132" max="16132" width="2.1796875" style="7" customWidth="1"/>
    <col min="16133" max="16134" width="7.81640625" style="7" customWidth="1"/>
    <col min="16135" max="16135" width="2.453125" style="7" customWidth="1"/>
    <col min="16136" max="16137" width="7.81640625" style="7" customWidth="1"/>
    <col min="16138" max="16138" width="1.81640625" style="7" customWidth="1"/>
    <col min="16139" max="16140" width="7.81640625" style="7" customWidth="1"/>
    <col min="16141" max="16141" width="2.1796875" style="7" customWidth="1"/>
    <col min="16142" max="16143" width="7.81640625" style="7" customWidth="1"/>
    <col min="16144" max="16144" width="2.453125" style="7" customWidth="1"/>
    <col min="16145" max="16145" width="8.1796875" style="7" customWidth="1"/>
    <col min="16146" max="16146" width="8.81640625" style="7" customWidth="1"/>
    <col min="16147" max="16147" width="2.54296875" style="7" customWidth="1"/>
    <col min="16148" max="16384" width="9.1796875" style="7"/>
  </cols>
  <sheetData>
    <row r="1" spans="1:19">
      <c r="A1" s="7" t="s">
        <v>262</v>
      </c>
    </row>
    <row r="2" spans="1:19">
      <c r="A2" s="7" t="s">
        <v>263</v>
      </c>
    </row>
    <row r="4" spans="1:19">
      <c r="A4" s="9" t="s">
        <v>399</v>
      </c>
    </row>
    <row r="5" spans="1:19" ht="13.5" customHeight="1">
      <c r="A5" s="9" t="s">
        <v>400</v>
      </c>
    </row>
    <row r="6" spans="1:19" ht="13" customHeight="1" thickBot="1">
      <c r="I6" s="23"/>
      <c r="L6" s="23"/>
      <c r="M6" s="23"/>
      <c r="O6" s="23"/>
      <c r="P6" s="23"/>
    </row>
    <row r="7" spans="1:19" ht="13" customHeight="1">
      <c r="A7" s="10"/>
      <c r="B7" s="36"/>
      <c r="C7" s="37"/>
      <c r="D7" s="10"/>
      <c r="E7" s="36"/>
      <c r="F7" s="37"/>
      <c r="G7" s="37"/>
      <c r="H7" s="36"/>
      <c r="I7" s="37"/>
      <c r="J7" s="10"/>
      <c r="K7" s="36"/>
      <c r="L7" s="37"/>
      <c r="M7" s="37"/>
      <c r="N7" s="36"/>
      <c r="O7" s="37"/>
      <c r="P7" s="37"/>
      <c r="Q7" s="37"/>
      <c r="R7" s="37"/>
      <c r="S7" s="37"/>
    </row>
    <row r="8" spans="1:19" ht="13" customHeight="1">
      <c r="B8" s="244" t="s">
        <v>401</v>
      </c>
      <c r="C8" s="245"/>
      <c r="D8" s="245"/>
      <c r="E8" s="245"/>
      <c r="F8" s="245"/>
      <c r="G8" s="245"/>
      <c r="H8" s="245"/>
      <c r="I8" s="245"/>
      <c r="J8" s="245"/>
      <c r="K8" s="245"/>
      <c r="L8" s="245"/>
      <c r="M8" s="245"/>
      <c r="N8" s="245"/>
      <c r="O8" s="245"/>
      <c r="P8" s="245"/>
      <c r="Q8" s="245"/>
      <c r="R8" s="245"/>
    </row>
    <row r="9" spans="1:19" ht="13" customHeight="1">
      <c r="A9" s="7" t="s">
        <v>402</v>
      </c>
      <c r="B9" s="246" t="s">
        <v>403</v>
      </c>
      <c r="C9" s="247"/>
      <c r="E9" s="247" t="s">
        <v>404</v>
      </c>
      <c r="F9" s="247"/>
      <c r="H9" s="247"/>
      <c r="I9" s="247"/>
      <c r="K9" s="247" t="s">
        <v>405</v>
      </c>
      <c r="L9" s="247"/>
      <c r="M9" s="23"/>
      <c r="N9" s="247" t="s">
        <v>406</v>
      </c>
      <c r="O9" s="247"/>
      <c r="P9" s="23"/>
      <c r="Q9" s="247" t="s">
        <v>407</v>
      </c>
      <c r="R9" s="247"/>
      <c r="S9" s="23"/>
    </row>
    <row r="10" spans="1:19" ht="13" customHeight="1">
      <c r="B10" s="58" t="s">
        <v>408</v>
      </c>
      <c r="C10" s="40"/>
      <c r="E10" s="40" t="s">
        <v>409</v>
      </c>
      <c r="F10" s="40"/>
      <c r="H10" s="247" t="s">
        <v>410</v>
      </c>
      <c r="I10" s="247"/>
      <c r="K10" s="40" t="s">
        <v>411</v>
      </c>
      <c r="L10" s="40"/>
      <c r="N10" s="40" t="s">
        <v>412</v>
      </c>
      <c r="O10" s="40"/>
      <c r="Q10" s="40" t="s">
        <v>413</v>
      </c>
      <c r="R10" s="40"/>
    </row>
    <row r="11" spans="1:19" ht="13" customHeight="1">
      <c r="B11" s="41" t="s">
        <v>98</v>
      </c>
      <c r="C11" s="42" t="s">
        <v>99</v>
      </c>
      <c r="E11" s="41" t="s">
        <v>98</v>
      </c>
      <c r="F11" s="42" t="s">
        <v>99</v>
      </c>
      <c r="G11" s="93"/>
      <c r="H11" s="41" t="s">
        <v>98</v>
      </c>
      <c r="I11" s="42" t="s">
        <v>99</v>
      </c>
      <c r="K11" s="41" t="s">
        <v>98</v>
      </c>
      <c r="L11" s="42" t="s">
        <v>99</v>
      </c>
      <c r="N11" s="41" t="s">
        <v>98</v>
      </c>
      <c r="O11" s="42" t="s">
        <v>99</v>
      </c>
      <c r="Q11" s="41" t="s">
        <v>98</v>
      </c>
      <c r="R11" s="42" t="s">
        <v>99</v>
      </c>
    </row>
    <row r="12" spans="1:19" ht="13" customHeight="1" thickBot="1">
      <c r="A12" s="21"/>
      <c r="B12" s="45"/>
      <c r="C12" s="46"/>
      <c r="D12" s="21"/>
      <c r="E12" s="45"/>
      <c r="F12" s="46"/>
      <c r="G12" s="46"/>
      <c r="H12" s="45"/>
      <c r="I12" s="46"/>
      <c r="J12" s="21"/>
      <c r="K12" s="45"/>
      <c r="L12" s="46"/>
      <c r="M12" s="46"/>
      <c r="N12" s="45"/>
      <c r="O12" s="46"/>
      <c r="P12" s="46"/>
      <c r="Q12" s="45"/>
      <c r="R12" s="46"/>
      <c r="S12" s="46"/>
    </row>
    <row r="13" spans="1:19" ht="13" customHeight="1">
      <c r="I13" s="23"/>
      <c r="L13" s="23"/>
      <c r="O13" s="23"/>
      <c r="Q13" s="33"/>
      <c r="R13" s="23"/>
    </row>
    <row r="14" spans="1:19" ht="13" customHeight="1">
      <c r="A14" s="167" t="s">
        <v>63</v>
      </c>
      <c r="B14" s="33">
        <f>IF($A14&lt;&gt;0,SUM(B16:B30),"")</f>
        <v>16964</v>
      </c>
      <c r="C14" s="8">
        <f>IF($A14&lt;&gt;0,SUM(C16:C30),"")</f>
        <v>100.00000000000001</v>
      </c>
      <c r="E14" s="33">
        <f>IF($A14&lt;&gt;0,SUM(E16:E30),"")</f>
        <v>8965</v>
      </c>
      <c r="F14" s="8">
        <f>IF($A14&lt;&gt;0,SUM(F16:F30),"")</f>
        <v>100.00000000000001</v>
      </c>
      <c r="H14" s="33">
        <f>IF($A14&lt;&gt;0,SUM(H16:H30),"")</f>
        <v>8204</v>
      </c>
      <c r="I14" s="8">
        <f>IF($A14&lt;&gt;0,SUM(I16:I30),"")</f>
        <v>100</v>
      </c>
      <c r="K14" s="33">
        <f>IF($A14&lt;&gt;0,SUM(K16:K30),"")</f>
        <v>771</v>
      </c>
      <c r="L14" s="8">
        <f>IF($A14&lt;&gt;0,SUM(L16:L30),"")</f>
        <v>100.00000000000001</v>
      </c>
      <c r="N14" s="33">
        <f>IF($A14&lt;&gt;0,SUM(N16:N30),"")</f>
        <v>1019</v>
      </c>
      <c r="O14" s="8">
        <f>IF($A14&lt;&gt;0,SUM(O16:O30),"")</f>
        <v>100</v>
      </c>
      <c r="Q14" s="33">
        <f>IF($A14&lt;&gt;0,SUM(Q16:Q30),"")</f>
        <v>2635</v>
      </c>
      <c r="R14" s="8">
        <f>IF($A14&lt;&gt;0,SUM(R16:R30),"")</f>
        <v>99.999999999999986</v>
      </c>
    </row>
    <row r="15" spans="1:19" ht="13" customHeight="1">
      <c r="A15" s="128"/>
      <c r="C15" s="33" t="str">
        <f>IF(B15&lt;&gt;0,F15+I15+L15+O15+#REF!,"")</f>
        <v/>
      </c>
      <c r="F15" s="23" t="str">
        <f>IF(A15&lt;&gt;0,E15/#REF!*100,"")</f>
        <v/>
      </c>
      <c r="I15" s="23" t="str">
        <f>IF(A15&lt;&gt;0,H15/#REF!*100,"")</f>
        <v/>
      </c>
      <c r="L15" s="23" t="str">
        <f>IF(A15&lt;&gt;0,K15/#REF!*100,"")</f>
        <v/>
      </c>
      <c r="O15" s="23" t="str">
        <f>IF(A15&lt;&gt;0,N15/#REF!*100,"")</f>
        <v/>
      </c>
      <c r="Q15" s="33"/>
      <c r="R15" s="23" t="str">
        <f>IF(D15&lt;&gt;0,Q15/#REF!*100,"")</f>
        <v/>
      </c>
    </row>
    <row r="16" spans="1:19" ht="13" customHeight="1">
      <c r="A16" s="64" t="s">
        <v>375</v>
      </c>
      <c r="B16" s="248">
        <v>9805</v>
      </c>
      <c r="C16" s="23">
        <f t="shared" ref="C16:C30" si="0">IF($A16&lt;&gt;"",B16/$B$14*100,"")</f>
        <v>57.79886819146428</v>
      </c>
      <c r="E16" s="248">
        <v>4961</v>
      </c>
      <c r="F16" s="23">
        <f t="shared" ref="F16:F30" si="1">IF($A16&lt;&gt;"",E16/$E$14*100,"")</f>
        <v>55.337423312883438</v>
      </c>
      <c r="H16" s="248">
        <v>5129</v>
      </c>
      <c r="I16" s="23">
        <f t="shared" ref="I16:I30" si="2">IF($A16&lt;&gt;"",H16/$H$14*100,"")</f>
        <v>62.518283764017553</v>
      </c>
      <c r="K16" s="248">
        <v>415</v>
      </c>
      <c r="L16" s="23">
        <f t="shared" ref="L16:L30" si="3">IF($A16&lt;&gt;"",K16/$K$14*100,"")</f>
        <v>53.826199740596628</v>
      </c>
      <c r="N16" s="249">
        <v>746</v>
      </c>
      <c r="O16" s="23">
        <f t="shared" ref="O16:O30" si="4">IF($A16&lt;&gt;"",N16/$N$14*100,"")</f>
        <v>73.209028459273796</v>
      </c>
      <c r="Q16" s="249">
        <v>1230</v>
      </c>
      <c r="R16" s="23">
        <f>IF($A16&lt;&gt;"",Q16/$Q$14*100,"")</f>
        <v>46.679316888045541</v>
      </c>
    </row>
    <row r="17" spans="1:19" ht="13" customHeight="1">
      <c r="A17" s="64"/>
      <c r="B17" s="248"/>
      <c r="C17" s="23" t="str">
        <f t="shared" si="0"/>
        <v/>
      </c>
      <c r="E17" s="248"/>
      <c r="F17" s="23" t="str">
        <f t="shared" si="1"/>
        <v/>
      </c>
      <c r="H17" s="248"/>
      <c r="I17" s="23" t="str">
        <f t="shared" si="2"/>
        <v/>
      </c>
      <c r="K17" s="248"/>
      <c r="L17" s="23" t="str">
        <f t="shared" si="3"/>
        <v/>
      </c>
      <c r="N17" s="249"/>
      <c r="O17" s="23" t="str">
        <f t="shared" si="4"/>
        <v/>
      </c>
      <c r="Q17" s="249"/>
      <c r="R17" s="23" t="str">
        <f>IF($A17&lt;&gt;"",Q17/$N$14*100,"")</f>
        <v/>
      </c>
    </row>
    <row r="18" spans="1:19" ht="13" customHeight="1">
      <c r="A18" s="64" t="s">
        <v>376</v>
      </c>
      <c r="B18" s="248">
        <v>1858</v>
      </c>
      <c r="C18" s="23">
        <f t="shared" si="0"/>
        <v>10.952605517566612</v>
      </c>
      <c r="E18" s="248">
        <v>874</v>
      </c>
      <c r="F18" s="23">
        <f t="shared" si="1"/>
        <v>9.7490239821528171</v>
      </c>
      <c r="H18" s="248">
        <v>920</v>
      </c>
      <c r="I18" s="23">
        <f t="shared" si="2"/>
        <v>11.214041930765481</v>
      </c>
      <c r="K18" s="248">
        <v>100</v>
      </c>
      <c r="L18" s="23">
        <f t="shared" si="3"/>
        <v>12.97016861219196</v>
      </c>
      <c r="N18" s="249">
        <v>129</v>
      </c>
      <c r="O18" s="23">
        <f t="shared" si="4"/>
        <v>12.659470068694798</v>
      </c>
      <c r="Q18" s="249">
        <v>276</v>
      </c>
      <c r="R18" s="23">
        <f t="shared" ref="R18:R30" si="5">IF($A18&lt;&gt;"",Q18/$Q$14*100,"")</f>
        <v>10.474383301707778</v>
      </c>
    </row>
    <row r="19" spans="1:19" ht="13" customHeight="1">
      <c r="A19" s="64"/>
      <c r="B19" s="248"/>
      <c r="C19" s="23" t="str">
        <f t="shared" si="0"/>
        <v/>
      </c>
      <c r="E19" s="248"/>
      <c r="F19" s="23" t="str">
        <f t="shared" si="1"/>
        <v/>
      </c>
      <c r="H19" s="248"/>
      <c r="I19" s="23" t="str">
        <f t="shared" si="2"/>
        <v/>
      </c>
      <c r="K19" s="248"/>
      <c r="L19" s="23" t="str">
        <f t="shared" si="3"/>
        <v/>
      </c>
      <c r="N19" s="249"/>
      <c r="O19" s="23" t="str">
        <f t="shared" si="4"/>
        <v/>
      </c>
      <c r="Q19" s="249"/>
      <c r="R19" s="23" t="str">
        <f t="shared" si="5"/>
        <v/>
      </c>
    </row>
    <row r="20" spans="1:19" ht="13" customHeight="1">
      <c r="A20" s="64" t="s">
        <v>377</v>
      </c>
      <c r="B20" s="248">
        <v>1407</v>
      </c>
      <c r="C20" s="23">
        <f t="shared" si="0"/>
        <v>8.2940344258429608</v>
      </c>
      <c r="E20" s="248">
        <v>541</v>
      </c>
      <c r="F20" s="23">
        <f t="shared" si="1"/>
        <v>6.0345789180145006</v>
      </c>
      <c r="H20" s="248">
        <v>861</v>
      </c>
      <c r="I20" s="23">
        <f t="shared" si="2"/>
        <v>10.494880546075084</v>
      </c>
      <c r="K20" s="248">
        <v>51</v>
      </c>
      <c r="L20" s="23">
        <f t="shared" si="3"/>
        <v>6.6147859922178993</v>
      </c>
      <c r="N20" s="249">
        <v>22</v>
      </c>
      <c r="O20" s="23">
        <f t="shared" si="4"/>
        <v>2.1589793915603535</v>
      </c>
      <c r="Q20" s="249">
        <v>292</v>
      </c>
      <c r="R20" s="23">
        <f t="shared" si="5"/>
        <v>11.081593927893737</v>
      </c>
    </row>
    <row r="21" spans="1:19" ht="13" customHeight="1">
      <c r="A21" s="64"/>
      <c r="B21" s="248"/>
      <c r="C21" s="23" t="str">
        <f t="shared" si="0"/>
        <v/>
      </c>
      <c r="E21" s="248"/>
      <c r="F21" s="23" t="str">
        <f t="shared" si="1"/>
        <v/>
      </c>
      <c r="H21" s="248"/>
      <c r="I21" s="23" t="str">
        <f t="shared" si="2"/>
        <v/>
      </c>
      <c r="K21" s="248"/>
      <c r="L21" s="23" t="str">
        <f t="shared" si="3"/>
        <v/>
      </c>
      <c r="N21" s="249"/>
      <c r="O21" s="23" t="str">
        <f t="shared" si="4"/>
        <v/>
      </c>
      <c r="Q21" s="249"/>
      <c r="R21" s="23" t="str">
        <f t="shared" si="5"/>
        <v/>
      </c>
    </row>
    <row r="22" spans="1:19" ht="13" customHeight="1">
      <c r="A22" s="64" t="s">
        <v>378</v>
      </c>
      <c r="B22" s="248">
        <v>1391</v>
      </c>
      <c r="C22" s="23">
        <f t="shared" si="0"/>
        <v>8.1997170478660681</v>
      </c>
      <c r="D22" s="85"/>
      <c r="E22" s="248">
        <v>973</v>
      </c>
      <c r="F22" s="23">
        <f t="shared" si="1"/>
        <v>10.853318460680423</v>
      </c>
      <c r="G22" s="61"/>
      <c r="H22" s="248">
        <v>424</v>
      </c>
      <c r="I22" s="23">
        <f t="shared" si="2"/>
        <v>5.1682106289614822</v>
      </c>
      <c r="J22" s="85"/>
      <c r="K22" s="248">
        <v>76</v>
      </c>
      <c r="L22" s="23">
        <f t="shared" si="3"/>
        <v>9.857328145265889</v>
      </c>
      <c r="M22" s="85"/>
      <c r="N22" s="249">
        <v>46</v>
      </c>
      <c r="O22" s="23">
        <f t="shared" si="4"/>
        <v>4.5142296368989205</v>
      </c>
      <c r="Q22" s="249">
        <v>320</v>
      </c>
      <c r="R22" s="23">
        <f t="shared" si="5"/>
        <v>12.144212523719165</v>
      </c>
    </row>
    <row r="23" spans="1:19" ht="13" customHeight="1">
      <c r="A23" s="64"/>
      <c r="B23" s="248"/>
      <c r="C23" s="23" t="str">
        <f t="shared" si="0"/>
        <v/>
      </c>
      <c r="D23" s="85"/>
      <c r="E23" s="248"/>
      <c r="F23" s="23" t="str">
        <f t="shared" si="1"/>
        <v/>
      </c>
      <c r="G23" s="61"/>
      <c r="H23" s="248"/>
      <c r="I23" s="23" t="str">
        <f t="shared" si="2"/>
        <v/>
      </c>
      <c r="J23" s="85"/>
      <c r="K23" s="248"/>
      <c r="L23" s="23" t="str">
        <f t="shared" si="3"/>
        <v/>
      </c>
      <c r="M23" s="85"/>
      <c r="N23" s="249"/>
      <c r="O23" s="23" t="str">
        <f t="shared" si="4"/>
        <v/>
      </c>
      <c r="Q23" s="249"/>
      <c r="R23" s="23" t="str">
        <f t="shared" si="5"/>
        <v/>
      </c>
    </row>
    <row r="24" spans="1:19" ht="13" customHeight="1">
      <c r="A24" s="64" t="s">
        <v>379</v>
      </c>
      <c r="B24" s="248">
        <v>958</v>
      </c>
      <c r="C24" s="23">
        <f t="shared" si="0"/>
        <v>5.647253006366423</v>
      </c>
      <c r="D24" s="85"/>
      <c r="E24" s="248">
        <v>606</v>
      </c>
      <c r="F24" s="23">
        <f t="shared" si="1"/>
        <v>6.7596207473508088</v>
      </c>
      <c r="G24" s="61"/>
      <c r="H24" s="248">
        <v>313</v>
      </c>
      <c r="I24" s="23">
        <f t="shared" si="2"/>
        <v>3.8152120916626036</v>
      </c>
      <c r="J24" s="85"/>
      <c r="K24" s="248">
        <v>60</v>
      </c>
      <c r="L24" s="23">
        <f t="shared" si="3"/>
        <v>7.782101167315175</v>
      </c>
      <c r="M24" s="85"/>
      <c r="N24" s="249">
        <v>18</v>
      </c>
      <c r="O24" s="23">
        <f t="shared" si="4"/>
        <v>1.7664376840039255</v>
      </c>
      <c r="Q24" s="249">
        <v>217</v>
      </c>
      <c r="R24" s="23">
        <f t="shared" si="5"/>
        <v>8.235294117647058</v>
      </c>
    </row>
    <row r="25" spans="1:19" ht="13" customHeight="1">
      <c r="A25" s="64"/>
      <c r="B25" s="248"/>
      <c r="C25" s="23" t="str">
        <f t="shared" si="0"/>
        <v/>
      </c>
      <c r="E25" s="248"/>
      <c r="F25" s="23" t="str">
        <f t="shared" si="1"/>
        <v/>
      </c>
      <c r="H25" s="248"/>
      <c r="I25" s="23" t="str">
        <f t="shared" si="2"/>
        <v/>
      </c>
      <c r="K25" s="248"/>
      <c r="L25" s="23" t="str">
        <f t="shared" si="3"/>
        <v/>
      </c>
      <c r="N25" s="249"/>
      <c r="O25" s="23" t="str">
        <f t="shared" si="4"/>
        <v/>
      </c>
      <c r="Q25" s="249"/>
      <c r="R25" s="23" t="str">
        <f t="shared" si="5"/>
        <v/>
      </c>
    </row>
    <row r="26" spans="1:19" ht="13" customHeight="1">
      <c r="A26" s="64" t="s">
        <v>380</v>
      </c>
      <c r="B26" s="248">
        <v>877</v>
      </c>
      <c r="C26" s="23">
        <f t="shared" si="0"/>
        <v>5.1697712803584057</v>
      </c>
      <c r="E26" s="248">
        <v>558</v>
      </c>
      <c r="F26" s="23">
        <f t="shared" si="1"/>
        <v>6.2242052426101511</v>
      </c>
      <c r="H26" s="248">
        <v>339</v>
      </c>
      <c r="I26" s="23">
        <f t="shared" si="2"/>
        <v>4.1321306679668455</v>
      </c>
      <c r="K26" s="248">
        <v>39</v>
      </c>
      <c r="L26" s="23">
        <f t="shared" si="3"/>
        <v>5.0583657587548636</v>
      </c>
      <c r="N26" s="249">
        <v>36</v>
      </c>
      <c r="O26" s="23">
        <f t="shared" si="4"/>
        <v>3.5328753680078511</v>
      </c>
      <c r="Q26" s="249">
        <v>149</v>
      </c>
      <c r="R26" s="23">
        <f t="shared" si="5"/>
        <v>5.6546489563567368</v>
      </c>
    </row>
    <row r="27" spans="1:19" ht="13" customHeight="1">
      <c r="A27" s="64"/>
      <c r="B27" s="248"/>
      <c r="E27" s="248"/>
      <c r="H27" s="248"/>
      <c r="I27" s="23"/>
      <c r="K27" s="248"/>
      <c r="L27" s="23"/>
      <c r="N27" s="249"/>
      <c r="O27" s="23"/>
      <c r="Q27" s="249"/>
      <c r="R27" s="23"/>
    </row>
    <row r="28" spans="1:19" ht="13" customHeight="1">
      <c r="A28" s="64" t="s">
        <v>381</v>
      </c>
      <c r="B28" s="248">
        <v>422</v>
      </c>
      <c r="C28" s="23">
        <f>IF($A28&lt;&gt;"",B28/$B$14*100,"")</f>
        <v>2.4876208441405327</v>
      </c>
      <c r="E28" s="248">
        <v>342</v>
      </c>
      <c r="F28" s="23">
        <f>IF($A28&lt;&gt;"",E28/$E$14*100,"")</f>
        <v>3.8148354712771892</v>
      </c>
      <c r="H28" s="248">
        <v>59</v>
      </c>
      <c r="I28" s="23">
        <f>IF($A28&lt;&gt;"",H28/$H$14*100,"")</f>
        <v>0.71916138469039492</v>
      </c>
      <c r="K28" s="248">
        <v>30</v>
      </c>
      <c r="L28" s="23">
        <f>IF($A28&lt;&gt;"",K28/$K$14*100,"")</f>
        <v>3.8910505836575875</v>
      </c>
      <c r="N28" s="249">
        <v>12</v>
      </c>
      <c r="O28" s="23">
        <f>IF($A28&lt;&gt;"",N28/$N$14*100,"")</f>
        <v>1.1776251226692835</v>
      </c>
      <c r="Q28" s="249">
        <v>129</v>
      </c>
      <c r="R28" s="23">
        <f>IF($A28&lt;&gt;"",Q28/$Q$14*100,"")</f>
        <v>4.8956356736242883</v>
      </c>
    </row>
    <row r="29" spans="1:19" ht="13" customHeight="1">
      <c r="A29" s="64"/>
      <c r="B29" s="248"/>
      <c r="E29" s="248"/>
      <c r="H29" s="248"/>
      <c r="I29" s="23"/>
      <c r="K29" s="248"/>
      <c r="L29" s="23"/>
      <c r="N29" s="249"/>
      <c r="O29" s="23"/>
      <c r="Q29" s="249"/>
      <c r="R29" s="23" t="str">
        <f t="shared" si="5"/>
        <v/>
      </c>
    </row>
    <row r="30" spans="1:19" ht="13" customHeight="1">
      <c r="A30" s="64" t="s">
        <v>382</v>
      </c>
      <c r="B30" s="248">
        <v>246</v>
      </c>
      <c r="C30" s="23">
        <f t="shared" si="0"/>
        <v>1.4501296863947182</v>
      </c>
      <c r="E30" s="248">
        <v>110</v>
      </c>
      <c r="F30" s="23">
        <f t="shared" si="1"/>
        <v>1.2269938650306749</v>
      </c>
      <c r="H30" s="250">
        <v>159</v>
      </c>
      <c r="I30" s="23">
        <f t="shared" si="2"/>
        <v>1.9380789858605558</v>
      </c>
      <c r="K30" s="248">
        <v>0</v>
      </c>
      <c r="L30" s="23">
        <f t="shared" si="3"/>
        <v>0</v>
      </c>
      <c r="N30" s="249">
        <v>10</v>
      </c>
      <c r="O30" s="23">
        <f t="shared" si="4"/>
        <v>0.98135426889106969</v>
      </c>
      <c r="Q30" s="249">
        <v>22</v>
      </c>
      <c r="R30" s="23">
        <f t="shared" si="5"/>
        <v>0.83491461100569253</v>
      </c>
    </row>
    <row r="31" spans="1:19" ht="13" customHeight="1" thickBot="1"/>
    <row r="32" spans="1:19" ht="13" customHeight="1">
      <c r="A32" s="10"/>
      <c r="B32" s="36"/>
      <c r="C32" s="37"/>
      <c r="D32" s="10"/>
      <c r="E32" s="36"/>
      <c r="F32" s="37"/>
      <c r="G32" s="37"/>
      <c r="H32" s="36"/>
      <c r="I32" s="10"/>
      <c r="J32" s="10"/>
      <c r="K32" s="36"/>
      <c r="L32" s="10"/>
      <c r="M32" s="10"/>
      <c r="N32" s="36"/>
      <c r="O32" s="10"/>
      <c r="P32" s="10"/>
      <c r="Q32" s="10"/>
      <c r="R32" s="10"/>
      <c r="S32" s="10"/>
    </row>
    <row r="33" spans="1:1" ht="13" customHeight="1">
      <c r="A33" s="7" t="s">
        <v>414</v>
      </c>
    </row>
    <row r="34" spans="1:1" ht="13" customHeight="1"/>
    <row r="35" spans="1:1">
      <c r="A35" s="7" t="s">
        <v>276</v>
      </c>
    </row>
    <row r="36" spans="1:1">
      <c r="A36" s="7" t="s">
        <v>395</v>
      </c>
    </row>
  </sheetData>
  <mergeCells count="13">
    <mergeCell ref="B10:C10"/>
    <mergeCell ref="E10:F10"/>
    <mergeCell ref="H10:I10"/>
    <mergeCell ref="K10:L10"/>
    <mergeCell ref="N10:O10"/>
    <mergeCell ref="Q10:R10"/>
    <mergeCell ref="B8:R8"/>
    <mergeCell ref="B9:C9"/>
    <mergeCell ref="E9:F9"/>
    <mergeCell ref="H9:I9"/>
    <mergeCell ref="K9:L9"/>
    <mergeCell ref="N9:O9"/>
    <mergeCell ref="Q9:R9"/>
  </mergeCells>
  <pageMargins left="0.70866141732283472" right="0.70866141732283472" top="0.74803149606299213" bottom="0.74803149606299213" header="0.31496062992125984" footer="0.31496062992125984"/>
  <pageSetup scale="9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1583-DA1D-4635-B72B-70B0AA5D8B7F}">
  <sheetPr>
    <tabColor rgb="FFFFC000"/>
  </sheetPr>
  <dimension ref="B2:K4"/>
  <sheetViews>
    <sheetView topLeftCell="A7" workbookViewId="0">
      <selection activeCell="J5" sqref="J5"/>
    </sheetView>
  </sheetViews>
  <sheetFormatPr baseColWidth="10" defaultRowHeight="14.5"/>
  <sheetData>
    <row r="2" spans="2:11" ht="23">
      <c r="J2" s="28"/>
    </row>
    <row r="3" spans="2:11" ht="23">
      <c r="B3" s="9"/>
      <c r="C3" s="9"/>
      <c r="D3" s="9"/>
      <c r="H3" s="29"/>
    </row>
    <row r="4" spans="2:11" ht="23">
      <c r="B4" s="30"/>
      <c r="C4" s="30"/>
      <c r="D4" s="30"/>
      <c r="H4" s="31"/>
      <c r="K4" s="32"/>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4B05-6891-4D84-940D-AC7FA4FC75EB}">
  <sheetPr>
    <tabColor theme="4" tint="-0.249977111117893"/>
  </sheetPr>
  <dimension ref="A1:AB25"/>
  <sheetViews>
    <sheetView workbookViewId="0"/>
  </sheetViews>
  <sheetFormatPr baseColWidth="10" defaultColWidth="9.1796875" defaultRowHeight="12.5"/>
  <cols>
    <col min="1" max="1" width="12.453125" style="7" customWidth="1"/>
    <col min="2" max="2" width="7.81640625" style="33" customWidth="1"/>
    <col min="3" max="3" width="7.81640625" style="23" customWidth="1"/>
    <col min="4" max="4" width="1.81640625" style="7" customWidth="1"/>
    <col min="5" max="5" width="7.81640625" style="33" customWidth="1"/>
    <col min="6" max="6" width="9.54296875" style="23" customWidth="1"/>
    <col min="7" max="7" width="1.81640625" style="7" customWidth="1"/>
    <col min="8" max="8" width="6.81640625" style="33" customWidth="1"/>
    <col min="9" max="9" width="9.1796875" style="23" customWidth="1"/>
    <col min="10" max="10" width="1.81640625" style="23" customWidth="1"/>
    <col min="11" max="11" width="6.81640625" style="33" customWidth="1"/>
    <col min="12" max="12" width="9.1796875" style="7" customWidth="1"/>
    <col min="13" max="13" width="1.81640625" style="7" customWidth="1"/>
    <col min="14" max="14" width="6.81640625" style="33" customWidth="1"/>
    <col min="15" max="15" width="9.1796875" style="7" customWidth="1"/>
    <col min="16" max="16" width="1.81640625" style="7" customWidth="1"/>
    <col min="17" max="17" width="6.81640625" style="33" customWidth="1"/>
    <col min="18" max="18" width="9.1796875" style="7" customWidth="1"/>
    <col min="19" max="19" width="1.81640625" style="7" customWidth="1"/>
    <col min="20" max="20" width="7.453125" style="7" customWidth="1"/>
    <col min="21" max="21" width="9.1796875" style="7" customWidth="1"/>
    <col min="22" max="22" width="1.81640625" style="7" customWidth="1"/>
    <col min="23" max="24" width="8.1796875" style="7" customWidth="1"/>
    <col min="25" max="25" width="1.54296875" style="7" customWidth="1"/>
    <col min="26" max="26" width="6.81640625" style="7" customWidth="1"/>
    <col min="27" max="27" width="9.1796875" style="7" customWidth="1"/>
    <col min="28" max="28" width="1.81640625" style="7" customWidth="1"/>
    <col min="29" max="256" width="9.1796875" style="7"/>
    <col min="257" max="257" width="12.453125" style="7" customWidth="1"/>
    <col min="258" max="259" width="7.81640625" style="7" customWidth="1"/>
    <col min="260" max="260" width="1.81640625" style="7" customWidth="1"/>
    <col min="261" max="261" width="7.81640625" style="7" customWidth="1"/>
    <col min="262" max="262" width="9.54296875" style="7" customWidth="1"/>
    <col min="263" max="263" width="1.81640625" style="7" customWidth="1"/>
    <col min="264" max="264" width="6.81640625" style="7" customWidth="1"/>
    <col min="265" max="265" width="9.1796875" style="7" customWidth="1"/>
    <col min="266" max="266" width="1.81640625" style="7" customWidth="1"/>
    <col min="267" max="267" width="6.81640625" style="7" customWidth="1"/>
    <col min="268" max="268" width="9.1796875" style="7" customWidth="1"/>
    <col min="269" max="269" width="1.81640625" style="7" customWidth="1"/>
    <col min="270" max="270" width="6.81640625" style="7" customWidth="1"/>
    <col min="271" max="271" width="9.1796875" style="7" customWidth="1"/>
    <col min="272" max="272" width="1.81640625" style="7" customWidth="1"/>
    <col min="273" max="273" width="6.81640625" style="7" customWidth="1"/>
    <col min="274" max="274" width="9.1796875" style="7" customWidth="1"/>
    <col min="275" max="275" width="1.81640625" style="7" customWidth="1"/>
    <col min="276" max="276" width="7.453125" style="7" customWidth="1"/>
    <col min="277" max="277" width="9.1796875" style="7" customWidth="1"/>
    <col min="278" max="278" width="1.81640625" style="7" customWidth="1"/>
    <col min="279" max="280" width="8.1796875" style="7" customWidth="1"/>
    <col min="281" max="281" width="1.54296875" style="7" customWidth="1"/>
    <col min="282" max="282" width="6.81640625" style="7" customWidth="1"/>
    <col min="283" max="283" width="9.1796875" style="7" customWidth="1"/>
    <col min="284" max="284" width="1.81640625" style="7" customWidth="1"/>
    <col min="285" max="512" width="9.1796875" style="7"/>
    <col min="513" max="513" width="12.453125" style="7" customWidth="1"/>
    <col min="514" max="515" width="7.81640625" style="7" customWidth="1"/>
    <col min="516" max="516" width="1.81640625" style="7" customWidth="1"/>
    <col min="517" max="517" width="7.81640625" style="7" customWidth="1"/>
    <col min="518" max="518" width="9.54296875" style="7" customWidth="1"/>
    <col min="519" max="519" width="1.81640625" style="7" customWidth="1"/>
    <col min="520" max="520" width="6.81640625" style="7" customWidth="1"/>
    <col min="521" max="521" width="9.1796875" style="7" customWidth="1"/>
    <col min="522" max="522" width="1.81640625" style="7" customWidth="1"/>
    <col min="523" max="523" width="6.81640625" style="7" customWidth="1"/>
    <col min="524" max="524" width="9.1796875" style="7" customWidth="1"/>
    <col min="525" max="525" width="1.81640625" style="7" customWidth="1"/>
    <col min="526" max="526" width="6.81640625" style="7" customWidth="1"/>
    <col min="527" max="527" width="9.1796875" style="7" customWidth="1"/>
    <col min="528" max="528" width="1.81640625" style="7" customWidth="1"/>
    <col min="529" max="529" width="6.81640625" style="7" customWidth="1"/>
    <col min="530" max="530" width="9.1796875" style="7" customWidth="1"/>
    <col min="531" max="531" width="1.81640625" style="7" customWidth="1"/>
    <col min="532" max="532" width="7.453125" style="7" customWidth="1"/>
    <col min="533" max="533" width="9.1796875" style="7" customWidth="1"/>
    <col min="534" max="534" width="1.81640625" style="7" customWidth="1"/>
    <col min="535" max="536" width="8.1796875" style="7" customWidth="1"/>
    <col min="537" max="537" width="1.54296875" style="7" customWidth="1"/>
    <col min="538" max="538" width="6.81640625" style="7" customWidth="1"/>
    <col min="539" max="539" width="9.1796875" style="7" customWidth="1"/>
    <col min="540" max="540" width="1.81640625" style="7" customWidth="1"/>
    <col min="541" max="768" width="9.1796875" style="7"/>
    <col min="769" max="769" width="12.453125" style="7" customWidth="1"/>
    <col min="770" max="771" width="7.81640625" style="7" customWidth="1"/>
    <col min="772" max="772" width="1.81640625" style="7" customWidth="1"/>
    <col min="773" max="773" width="7.81640625" style="7" customWidth="1"/>
    <col min="774" max="774" width="9.54296875" style="7" customWidth="1"/>
    <col min="775" max="775" width="1.81640625" style="7" customWidth="1"/>
    <col min="776" max="776" width="6.81640625" style="7" customWidth="1"/>
    <col min="777" max="777" width="9.1796875" style="7" customWidth="1"/>
    <col min="778" max="778" width="1.81640625" style="7" customWidth="1"/>
    <col min="779" max="779" width="6.81640625" style="7" customWidth="1"/>
    <col min="780" max="780" width="9.1796875" style="7" customWidth="1"/>
    <col min="781" max="781" width="1.81640625" style="7" customWidth="1"/>
    <col min="782" max="782" width="6.81640625" style="7" customWidth="1"/>
    <col min="783" max="783" width="9.1796875" style="7" customWidth="1"/>
    <col min="784" max="784" width="1.81640625" style="7" customWidth="1"/>
    <col min="785" max="785" width="6.81640625" style="7" customWidth="1"/>
    <col min="786" max="786" width="9.1796875" style="7" customWidth="1"/>
    <col min="787" max="787" width="1.81640625" style="7" customWidth="1"/>
    <col min="788" max="788" width="7.453125" style="7" customWidth="1"/>
    <col min="789" max="789" width="9.1796875" style="7" customWidth="1"/>
    <col min="790" max="790" width="1.81640625" style="7" customWidth="1"/>
    <col min="791" max="792" width="8.1796875" style="7" customWidth="1"/>
    <col min="793" max="793" width="1.54296875" style="7" customWidth="1"/>
    <col min="794" max="794" width="6.81640625" style="7" customWidth="1"/>
    <col min="795" max="795" width="9.1796875" style="7" customWidth="1"/>
    <col min="796" max="796" width="1.81640625" style="7" customWidth="1"/>
    <col min="797" max="1024" width="9.1796875" style="7"/>
    <col min="1025" max="1025" width="12.453125" style="7" customWidth="1"/>
    <col min="1026" max="1027" width="7.81640625" style="7" customWidth="1"/>
    <col min="1028" max="1028" width="1.81640625" style="7" customWidth="1"/>
    <col min="1029" max="1029" width="7.81640625" style="7" customWidth="1"/>
    <col min="1030" max="1030" width="9.54296875" style="7" customWidth="1"/>
    <col min="1031" max="1031" width="1.81640625" style="7" customWidth="1"/>
    <col min="1032" max="1032" width="6.81640625" style="7" customWidth="1"/>
    <col min="1033" max="1033" width="9.1796875" style="7" customWidth="1"/>
    <col min="1034" max="1034" width="1.81640625" style="7" customWidth="1"/>
    <col min="1035" max="1035" width="6.81640625" style="7" customWidth="1"/>
    <col min="1036" max="1036" width="9.1796875" style="7" customWidth="1"/>
    <col min="1037" max="1037" width="1.81640625" style="7" customWidth="1"/>
    <col min="1038" max="1038" width="6.81640625" style="7" customWidth="1"/>
    <col min="1039" max="1039" width="9.1796875" style="7" customWidth="1"/>
    <col min="1040" max="1040" width="1.81640625" style="7" customWidth="1"/>
    <col min="1041" max="1041" width="6.81640625" style="7" customWidth="1"/>
    <col min="1042" max="1042" width="9.1796875" style="7" customWidth="1"/>
    <col min="1043" max="1043" width="1.81640625" style="7" customWidth="1"/>
    <col min="1044" max="1044" width="7.453125" style="7" customWidth="1"/>
    <col min="1045" max="1045" width="9.1796875" style="7" customWidth="1"/>
    <col min="1046" max="1046" width="1.81640625" style="7" customWidth="1"/>
    <col min="1047" max="1048" width="8.1796875" style="7" customWidth="1"/>
    <col min="1049" max="1049" width="1.54296875" style="7" customWidth="1"/>
    <col min="1050" max="1050" width="6.81640625" style="7" customWidth="1"/>
    <col min="1051" max="1051" width="9.1796875" style="7" customWidth="1"/>
    <col min="1052" max="1052" width="1.81640625" style="7" customWidth="1"/>
    <col min="1053" max="1280" width="9.1796875" style="7"/>
    <col min="1281" max="1281" width="12.453125" style="7" customWidth="1"/>
    <col min="1282" max="1283" width="7.81640625" style="7" customWidth="1"/>
    <col min="1284" max="1284" width="1.81640625" style="7" customWidth="1"/>
    <col min="1285" max="1285" width="7.81640625" style="7" customWidth="1"/>
    <col min="1286" max="1286" width="9.54296875" style="7" customWidth="1"/>
    <col min="1287" max="1287" width="1.81640625" style="7" customWidth="1"/>
    <col min="1288" max="1288" width="6.81640625" style="7" customWidth="1"/>
    <col min="1289" max="1289" width="9.1796875" style="7" customWidth="1"/>
    <col min="1290" max="1290" width="1.81640625" style="7" customWidth="1"/>
    <col min="1291" max="1291" width="6.81640625" style="7" customWidth="1"/>
    <col min="1292" max="1292" width="9.1796875" style="7" customWidth="1"/>
    <col min="1293" max="1293" width="1.81640625" style="7" customWidth="1"/>
    <col min="1294" max="1294" width="6.81640625" style="7" customWidth="1"/>
    <col min="1295" max="1295" width="9.1796875" style="7" customWidth="1"/>
    <col min="1296" max="1296" width="1.81640625" style="7" customWidth="1"/>
    <col min="1297" max="1297" width="6.81640625" style="7" customWidth="1"/>
    <col min="1298" max="1298" width="9.1796875" style="7" customWidth="1"/>
    <col min="1299" max="1299" width="1.81640625" style="7" customWidth="1"/>
    <col min="1300" max="1300" width="7.453125" style="7" customWidth="1"/>
    <col min="1301" max="1301" width="9.1796875" style="7" customWidth="1"/>
    <col min="1302" max="1302" width="1.81640625" style="7" customWidth="1"/>
    <col min="1303" max="1304" width="8.1796875" style="7" customWidth="1"/>
    <col min="1305" max="1305" width="1.54296875" style="7" customWidth="1"/>
    <col min="1306" max="1306" width="6.81640625" style="7" customWidth="1"/>
    <col min="1307" max="1307" width="9.1796875" style="7" customWidth="1"/>
    <col min="1308" max="1308" width="1.81640625" style="7" customWidth="1"/>
    <col min="1309" max="1536" width="9.1796875" style="7"/>
    <col min="1537" max="1537" width="12.453125" style="7" customWidth="1"/>
    <col min="1538" max="1539" width="7.81640625" style="7" customWidth="1"/>
    <col min="1540" max="1540" width="1.81640625" style="7" customWidth="1"/>
    <col min="1541" max="1541" width="7.81640625" style="7" customWidth="1"/>
    <col min="1542" max="1542" width="9.54296875" style="7" customWidth="1"/>
    <col min="1543" max="1543" width="1.81640625" style="7" customWidth="1"/>
    <col min="1544" max="1544" width="6.81640625" style="7" customWidth="1"/>
    <col min="1545" max="1545" width="9.1796875" style="7" customWidth="1"/>
    <col min="1546" max="1546" width="1.81640625" style="7" customWidth="1"/>
    <col min="1547" max="1547" width="6.81640625" style="7" customWidth="1"/>
    <col min="1548" max="1548" width="9.1796875" style="7" customWidth="1"/>
    <col min="1549" max="1549" width="1.81640625" style="7" customWidth="1"/>
    <col min="1550" max="1550" width="6.81640625" style="7" customWidth="1"/>
    <col min="1551" max="1551" width="9.1796875" style="7" customWidth="1"/>
    <col min="1552" max="1552" width="1.81640625" style="7" customWidth="1"/>
    <col min="1553" max="1553" width="6.81640625" style="7" customWidth="1"/>
    <col min="1554" max="1554" width="9.1796875" style="7" customWidth="1"/>
    <col min="1555" max="1555" width="1.81640625" style="7" customWidth="1"/>
    <col min="1556" max="1556" width="7.453125" style="7" customWidth="1"/>
    <col min="1557" max="1557" width="9.1796875" style="7" customWidth="1"/>
    <col min="1558" max="1558" width="1.81640625" style="7" customWidth="1"/>
    <col min="1559" max="1560" width="8.1796875" style="7" customWidth="1"/>
    <col min="1561" max="1561" width="1.54296875" style="7" customWidth="1"/>
    <col min="1562" max="1562" width="6.81640625" style="7" customWidth="1"/>
    <col min="1563" max="1563" width="9.1796875" style="7" customWidth="1"/>
    <col min="1564" max="1564" width="1.81640625" style="7" customWidth="1"/>
    <col min="1565" max="1792" width="9.1796875" style="7"/>
    <col min="1793" max="1793" width="12.453125" style="7" customWidth="1"/>
    <col min="1794" max="1795" width="7.81640625" style="7" customWidth="1"/>
    <col min="1796" max="1796" width="1.81640625" style="7" customWidth="1"/>
    <col min="1797" max="1797" width="7.81640625" style="7" customWidth="1"/>
    <col min="1798" max="1798" width="9.54296875" style="7" customWidth="1"/>
    <col min="1799" max="1799" width="1.81640625" style="7" customWidth="1"/>
    <col min="1800" max="1800" width="6.81640625" style="7" customWidth="1"/>
    <col min="1801" max="1801" width="9.1796875" style="7" customWidth="1"/>
    <col min="1802" max="1802" width="1.81640625" style="7" customWidth="1"/>
    <col min="1803" max="1803" width="6.81640625" style="7" customWidth="1"/>
    <col min="1804" max="1804" width="9.1796875" style="7" customWidth="1"/>
    <col min="1805" max="1805" width="1.81640625" style="7" customWidth="1"/>
    <col min="1806" max="1806" width="6.81640625" style="7" customWidth="1"/>
    <col min="1807" max="1807" width="9.1796875" style="7" customWidth="1"/>
    <col min="1808" max="1808" width="1.81640625" style="7" customWidth="1"/>
    <col min="1809" max="1809" width="6.81640625" style="7" customWidth="1"/>
    <col min="1810" max="1810" width="9.1796875" style="7" customWidth="1"/>
    <col min="1811" max="1811" width="1.81640625" style="7" customWidth="1"/>
    <col min="1812" max="1812" width="7.453125" style="7" customWidth="1"/>
    <col min="1813" max="1813" width="9.1796875" style="7" customWidth="1"/>
    <col min="1814" max="1814" width="1.81640625" style="7" customWidth="1"/>
    <col min="1815" max="1816" width="8.1796875" style="7" customWidth="1"/>
    <col min="1817" max="1817" width="1.54296875" style="7" customWidth="1"/>
    <col min="1818" max="1818" width="6.81640625" style="7" customWidth="1"/>
    <col min="1819" max="1819" width="9.1796875" style="7" customWidth="1"/>
    <col min="1820" max="1820" width="1.81640625" style="7" customWidth="1"/>
    <col min="1821" max="2048" width="9.1796875" style="7"/>
    <col min="2049" max="2049" width="12.453125" style="7" customWidth="1"/>
    <col min="2050" max="2051" width="7.81640625" style="7" customWidth="1"/>
    <col min="2052" max="2052" width="1.81640625" style="7" customWidth="1"/>
    <col min="2053" max="2053" width="7.81640625" style="7" customWidth="1"/>
    <col min="2054" max="2054" width="9.54296875" style="7" customWidth="1"/>
    <col min="2055" max="2055" width="1.81640625" style="7" customWidth="1"/>
    <col min="2056" max="2056" width="6.81640625" style="7" customWidth="1"/>
    <col min="2057" max="2057" width="9.1796875" style="7" customWidth="1"/>
    <col min="2058" max="2058" width="1.81640625" style="7" customWidth="1"/>
    <col min="2059" max="2059" width="6.81640625" style="7" customWidth="1"/>
    <col min="2060" max="2060" width="9.1796875" style="7" customWidth="1"/>
    <col min="2061" max="2061" width="1.81640625" style="7" customWidth="1"/>
    <col min="2062" max="2062" width="6.81640625" style="7" customWidth="1"/>
    <col min="2063" max="2063" width="9.1796875" style="7" customWidth="1"/>
    <col min="2064" max="2064" width="1.81640625" style="7" customWidth="1"/>
    <col min="2065" max="2065" width="6.81640625" style="7" customWidth="1"/>
    <col min="2066" max="2066" width="9.1796875" style="7" customWidth="1"/>
    <col min="2067" max="2067" width="1.81640625" style="7" customWidth="1"/>
    <col min="2068" max="2068" width="7.453125" style="7" customWidth="1"/>
    <col min="2069" max="2069" width="9.1796875" style="7" customWidth="1"/>
    <col min="2070" max="2070" width="1.81640625" style="7" customWidth="1"/>
    <col min="2071" max="2072" width="8.1796875" style="7" customWidth="1"/>
    <col min="2073" max="2073" width="1.54296875" style="7" customWidth="1"/>
    <col min="2074" max="2074" width="6.81640625" style="7" customWidth="1"/>
    <col min="2075" max="2075" width="9.1796875" style="7" customWidth="1"/>
    <col min="2076" max="2076" width="1.81640625" style="7" customWidth="1"/>
    <col min="2077" max="2304" width="9.1796875" style="7"/>
    <col min="2305" max="2305" width="12.453125" style="7" customWidth="1"/>
    <col min="2306" max="2307" width="7.81640625" style="7" customWidth="1"/>
    <col min="2308" max="2308" width="1.81640625" style="7" customWidth="1"/>
    <col min="2309" max="2309" width="7.81640625" style="7" customWidth="1"/>
    <col min="2310" max="2310" width="9.54296875" style="7" customWidth="1"/>
    <col min="2311" max="2311" width="1.81640625" style="7" customWidth="1"/>
    <col min="2312" max="2312" width="6.81640625" style="7" customWidth="1"/>
    <col min="2313" max="2313" width="9.1796875" style="7" customWidth="1"/>
    <col min="2314" max="2314" width="1.81640625" style="7" customWidth="1"/>
    <col min="2315" max="2315" width="6.81640625" style="7" customWidth="1"/>
    <col min="2316" max="2316" width="9.1796875" style="7" customWidth="1"/>
    <col min="2317" max="2317" width="1.81640625" style="7" customWidth="1"/>
    <col min="2318" max="2318" width="6.81640625" style="7" customWidth="1"/>
    <col min="2319" max="2319" width="9.1796875" style="7" customWidth="1"/>
    <col min="2320" max="2320" width="1.81640625" style="7" customWidth="1"/>
    <col min="2321" max="2321" width="6.81640625" style="7" customWidth="1"/>
    <col min="2322" max="2322" width="9.1796875" style="7" customWidth="1"/>
    <col min="2323" max="2323" width="1.81640625" style="7" customWidth="1"/>
    <col min="2324" max="2324" width="7.453125" style="7" customWidth="1"/>
    <col min="2325" max="2325" width="9.1796875" style="7" customWidth="1"/>
    <col min="2326" max="2326" width="1.81640625" style="7" customWidth="1"/>
    <col min="2327" max="2328" width="8.1796875" style="7" customWidth="1"/>
    <col min="2329" max="2329" width="1.54296875" style="7" customWidth="1"/>
    <col min="2330" max="2330" width="6.81640625" style="7" customWidth="1"/>
    <col min="2331" max="2331" width="9.1796875" style="7" customWidth="1"/>
    <col min="2332" max="2332" width="1.81640625" style="7" customWidth="1"/>
    <col min="2333" max="2560" width="9.1796875" style="7"/>
    <col min="2561" max="2561" width="12.453125" style="7" customWidth="1"/>
    <col min="2562" max="2563" width="7.81640625" style="7" customWidth="1"/>
    <col min="2564" max="2564" width="1.81640625" style="7" customWidth="1"/>
    <col min="2565" max="2565" width="7.81640625" style="7" customWidth="1"/>
    <col min="2566" max="2566" width="9.54296875" style="7" customWidth="1"/>
    <col min="2567" max="2567" width="1.81640625" style="7" customWidth="1"/>
    <col min="2568" max="2568" width="6.81640625" style="7" customWidth="1"/>
    <col min="2569" max="2569" width="9.1796875" style="7" customWidth="1"/>
    <col min="2570" max="2570" width="1.81640625" style="7" customWidth="1"/>
    <col min="2571" max="2571" width="6.81640625" style="7" customWidth="1"/>
    <col min="2572" max="2572" width="9.1796875" style="7" customWidth="1"/>
    <col min="2573" max="2573" width="1.81640625" style="7" customWidth="1"/>
    <col min="2574" max="2574" width="6.81640625" style="7" customWidth="1"/>
    <col min="2575" max="2575" width="9.1796875" style="7" customWidth="1"/>
    <col min="2576" max="2576" width="1.81640625" style="7" customWidth="1"/>
    <col min="2577" max="2577" width="6.81640625" style="7" customWidth="1"/>
    <col min="2578" max="2578" width="9.1796875" style="7" customWidth="1"/>
    <col min="2579" max="2579" width="1.81640625" style="7" customWidth="1"/>
    <col min="2580" max="2580" width="7.453125" style="7" customWidth="1"/>
    <col min="2581" max="2581" width="9.1796875" style="7" customWidth="1"/>
    <col min="2582" max="2582" width="1.81640625" style="7" customWidth="1"/>
    <col min="2583" max="2584" width="8.1796875" style="7" customWidth="1"/>
    <col min="2585" max="2585" width="1.54296875" style="7" customWidth="1"/>
    <col min="2586" max="2586" width="6.81640625" style="7" customWidth="1"/>
    <col min="2587" max="2587" width="9.1796875" style="7" customWidth="1"/>
    <col min="2588" max="2588" width="1.81640625" style="7" customWidth="1"/>
    <col min="2589" max="2816" width="9.1796875" style="7"/>
    <col min="2817" max="2817" width="12.453125" style="7" customWidth="1"/>
    <col min="2818" max="2819" width="7.81640625" style="7" customWidth="1"/>
    <col min="2820" max="2820" width="1.81640625" style="7" customWidth="1"/>
    <col min="2821" max="2821" width="7.81640625" style="7" customWidth="1"/>
    <col min="2822" max="2822" width="9.54296875" style="7" customWidth="1"/>
    <col min="2823" max="2823" width="1.81640625" style="7" customWidth="1"/>
    <col min="2824" max="2824" width="6.81640625" style="7" customWidth="1"/>
    <col min="2825" max="2825" width="9.1796875" style="7" customWidth="1"/>
    <col min="2826" max="2826" width="1.81640625" style="7" customWidth="1"/>
    <col min="2827" max="2827" width="6.81640625" style="7" customWidth="1"/>
    <col min="2828" max="2828" width="9.1796875" style="7" customWidth="1"/>
    <col min="2829" max="2829" width="1.81640625" style="7" customWidth="1"/>
    <col min="2830" max="2830" width="6.81640625" style="7" customWidth="1"/>
    <col min="2831" max="2831" width="9.1796875" style="7" customWidth="1"/>
    <col min="2832" max="2832" width="1.81640625" style="7" customWidth="1"/>
    <col min="2833" max="2833" width="6.81640625" style="7" customWidth="1"/>
    <col min="2834" max="2834" width="9.1796875" style="7" customWidth="1"/>
    <col min="2835" max="2835" width="1.81640625" style="7" customWidth="1"/>
    <col min="2836" max="2836" width="7.453125" style="7" customWidth="1"/>
    <col min="2837" max="2837" width="9.1796875" style="7" customWidth="1"/>
    <col min="2838" max="2838" width="1.81640625" style="7" customWidth="1"/>
    <col min="2839" max="2840" width="8.1796875" style="7" customWidth="1"/>
    <col min="2841" max="2841" width="1.54296875" style="7" customWidth="1"/>
    <col min="2842" max="2842" width="6.81640625" style="7" customWidth="1"/>
    <col min="2843" max="2843" width="9.1796875" style="7" customWidth="1"/>
    <col min="2844" max="2844" width="1.81640625" style="7" customWidth="1"/>
    <col min="2845" max="3072" width="9.1796875" style="7"/>
    <col min="3073" max="3073" width="12.453125" style="7" customWidth="1"/>
    <col min="3074" max="3075" width="7.81640625" style="7" customWidth="1"/>
    <col min="3076" max="3076" width="1.81640625" style="7" customWidth="1"/>
    <col min="3077" max="3077" width="7.81640625" style="7" customWidth="1"/>
    <col min="3078" max="3078" width="9.54296875" style="7" customWidth="1"/>
    <col min="3079" max="3079" width="1.81640625" style="7" customWidth="1"/>
    <col min="3080" max="3080" width="6.81640625" style="7" customWidth="1"/>
    <col min="3081" max="3081" width="9.1796875" style="7" customWidth="1"/>
    <col min="3082" max="3082" width="1.81640625" style="7" customWidth="1"/>
    <col min="3083" max="3083" width="6.81640625" style="7" customWidth="1"/>
    <col min="3084" max="3084" width="9.1796875" style="7" customWidth="1"/>
    <col min="3085" max="3085" width="1.81640625" style="7" customWidth="1"/>
    <col min="3086" max="3086" width="6.81640625" style="7" customWidth="1"/>
    <col min="3087" max="3087" width="9.1796875" style="7" customWidth="1"/>
    <col min="3088" max="3088" width="1.81640625" style="7" customWidth="1"/>
    <col min="3089" max="3089" width="6.81640625" style="7" customWidth="1"/>
    <col min="3090" max="3090" width="9.1796875" style="7" customWidth="1"/>
    <col min="3091" max="3091" width="1.81640625" style="7" customWidth="1"/>
    <col min="3092" max="3092" width="7.453125" style="7" customWidth="1"/>
    <col min="3093" max="3093" width="9.1796875" style="7" customWidth="1"/>
    <col min="3094" max="3094" width="1.81640625" style="7" customWidth="1"/>
    <col min="3095" max="3096" width="8.1796875" style="7" customWidth="1"/>
    <col min="3097" max="3097" width="1.54296875" style="7" customWidth="1"/>
    <col min="3098" max="3098" width="6.81640625" style="7" customWidth="1"/>
    <col min="3099" max="3099" width="9.1796875" style="7" customWidth="1"/>
    <col min="3100" max="3100" width="1.81640625" style="7" customWidth="1"/>
    <col min="3101" max="3328" width="9.1796875" style="7"/>
    <col min="3329" max="3329" width="12.453125" style="7" customWidth="1"/>
    <col min="3330" max="3331" width="7.81640625" style="7" customWidth="1"/>
    <col min="3332" max="3332" width="1.81640625" style="7" customWidth="1"/>
    <col min="3333" max="3333" width="7.81640625" style="7" customWidth="1"/>
    <col min="3334" max="3334" width="9.54296875" style="7" customWidth="1"/>
    <col min="3335" max="3335" width="1.81640625" style="7" customWidth="1"/>
    <col min="3336" max="3336" width="6.81640625" style="7" customWidth="1"/>
    <col min="3337" max="3337" width="9.1796875" style="7" customWidth="1"/>
    <col min="3338" max="3338" width="1.81640625" style="7" customWidth="1"/>
    <col min="3339" max="3339" width="6.81640625" style="7" customWidth="1"/>
    <col min="3340" max="3340" width="9.1796875" style="7" customWidth="1"/>
    <col min="3341" max="3341" width="1.81640625" style="7" customWidth="1"/>
    <col min="3342" max="3342" width="6.81640625" style="7" customWidth="1"/>
    <col min="3343" max="3343" width="9.1796875" style="7" customWidth="1"/>
    <col min="3344" max="3344" width="1.81640625" style="7" customWidth="1"/>
    <col min="3345" max="3345" width="6.81640625" style="7" customWidth="1"/>
    <col min="3346" max="3346" width="9.1796875" style="7" customWidth="1"/>
    <col min="3347" max="3347" width="1.81640625" style="7" customWidth="1"/>
    <col min="3348" max="3348" width="7.453125" style="7" customWidth="1"/>
    <col min="3349" max="3349" width="9.1796875" style="7" customWidth="1"/>
    <col min="3350" max="3350" width="1.81640625" style="7" customWidth="1"/>
    <col min="3351" max="3352" width="8.1796875" style="7" customWidth="1"/>
    <col min="3353" max="3353" width="1.54296875" style="7" customWidth="1"/>
    <col min="3354" max="3354" width="6.81640625" style="7" customWidth="1"/>
    <col min="3355" max="3355" width="9.1796875" style="7" customWidth="1"/>
    <col min="3356" max="3356" width="1.81640625" style="7" customWidth="1"/>
    <col min="3357" max="3584" width="9.1796875" style="7"/>
    <col min="3585" max="3585" width="12.453125" style="7" customWidth="1"/>
    <col min="3586" max="3587" width="7.81640625" style="7" customWidth="1"/>
    <col min="3588" max="3588" width="1.81640625" style="7" customWidth="1"/>
    <col min="3589" max="3589" width="7.81640625" style="7" customWidth="1"/>
    <col min="3590" max="3590" width="9.54296875" style="7" customWidth="1"/>
    <col min="3591" max="3591" width="1.81640625" style="7" customWidth="1"/>
    <col min="3592" max="3592" width="6.81640625" style="7" customWidth="1"/>
    <col min="3593" max="3593" width="9.1796875" style="7" customWidth="1"/>
    <col min="3594" max="3594" width="1.81640625" style="7" customWidth="1"/>
    <col min="3595" max="3595" width="6.81640625" style="7" customWidth="1"/>
    <col min="3596" max="3596" width="9.1796875" style="7" customWidth="1"/>
    <col min="3597" max="3597" width="1.81640625" style="7" customWidth="1"/>
    <col min="3598" max="3598" width="6.81640625" style="7" customWidth="1"/>
    <col min="3599" max="3599" width="9.1796875" style="7" customWidth="1"/>
    <col min="3600" max="3600" width="1.81640625" style="7" customWidth="1"/>
    <col min="3601" max="3601" width="6.81640625" style="7" customWidth="1"/>
    <col min="3602" max="3602" width="9.1796875" style="7" customWidth="1"/>
    <col min="3603" max="3603" width="1.81640625" style="7" customWidth="1"/>
    <col min="3604" max="3604" width="7.453125" style="7" customWidth="1"/>
    <col min="3605" max="3605" width="9.1796875" style="7" customWidth="1"/>
    <col min="3606" max="3606" width="1.81640625" style="7" customWidth="1"/>
    <col min="3607" max="3608" width="8.1796875" style="7" customWidth="1"/>
    <col min="3609" max="3609" width="1.54296875" style="7" customWidth="1"/>
    <col min="3610" max="3610" width="6.81640625" style="7" customWidth="1"/>
    <col min="3611" max="3611" width="9.1796875" style="7" customWidth="1"/>
    <col min="3612" max="3612" width="1.81640625" style="7" customWidth="1"/>
    <col min="3613" max="3840" width="9.1796875" style="7"/>
    <col min="3841" max="3841" width="12.453125" style="7" customWidth="1"/>
    <col min="3842" max="3843" width="7.81640625" style="7" customWidth="1"/>
    <col min="3844" max="3844" width="1.81640625" style="7" customWidth="1"/>
    <col min="3845" max="3845" width="7.81640625" style="7" customWidth="1"/>
    <col min="3846" max="3846" width="9.54296875" style="7" customWidth="1"/>
    <col min="3847" max="3847" width="1.81640625" style="7" customWidth="1"/>
    <col min="3848" max="3848" width="6.81640625" style="7" customWidth="1"/>
    <col min="3849" max="3849" width="9.1796875" style="7" customWidth="1"/>
    <col min="3850" max="3850" width="1.81640625" style="7" customWidth="1"/>
    <col min="3851" max="3851" width="6.81640625" style="7" customWidth="1"/>
    <col min="3852" max="3852" width="9.1796875" style="7" customWidth="1"/>
    <col min="3853" max="3853" width="1.81640625" style="7" customWidth="1"/>
    <col min="3854" max="3854" width="6.81640625" style="7" customWidth="1"/>
    <col min="3855" max="3855" width="9.1796875" style="7" customWidth="1"/>
    <col min="3856" max="3856" width="1.81640625" style="7" customWidth="1"/>
    <col min="3857" max="3857" width="6.81640625" style="7" customWidth="1"/>
    <col min="3858" max="3858" width="9.1796875" style="7" customWidth="1"/>
    <col min="3859" max="3859" width="1.81640625" style="7" customWidth="1"/>
    <col min="3860" max="3860" width="7.453125" style="7" customWidth="1"/>
    <col min="3861" max="3861" width="9.1796875" style="7" customWidth="1"/>
    <col min="3862" max="3862" width="1.81640625" style="7" customWidth="1"/>
    <col min="3863" max="3864" width="8.1796875" style="7" customWidth="1"/>
    <col min="3865" max="3865" width="1.54296875" style="7" customWidth="1"/>
    <col min="3866" max="3866" width="6.81640625" style="7" customWidth="1"/>
    <col min="3867" max="3867" width="9.1796875" style="7" customWidth="1"/>
    <col min="3868" max="3868" width="1.81640625" style="7" customWidth="1"/>
    <col min="3869" max="4096" width="9.1796875" style="7"/>
    <col min="4097" max="4097" width="12.453125" style="7" customWidth="1"/>
    <col min="4098" max="4099" width="7.81640625" style="7" customWidth="1"/>
    <col min="4100" max="4100" width="1.81640625" style="7" customWidth="1"/>
    <col min="4101" max="4101" width="7.81640625" style="7" customWidth="1"/>
    <col min="4102" max="4102" width="9.54296875" style="7" customWidth="1"/>
    <col min="4103" max="4103" width="1.81640625" style="7" customWidth="1"/>
    <col min="4104" max="4104" width="6.81640625" style="7" customWidth="1"/>
    <col min="4105" max="4105" width="9.1796875" style="7" customWidth="1"/>
    <col min="4106" max="4106" width="1.81640625" style="7" customWidth="1"/>
    <col min="4107" max="4107" width="6.81640625" style="7" customWidth="1"/>
    <col min="4108" max="4108" width="9.1796875" style="7" customWidth="1"/>
    <col min="4109" max="4109" width="1.81640625" style="7" customWidth="1"/>
    <col min="4110" max="4110" width="6.81640625" style="7" customWidth="1"/>
    <col min="4111" max="4111" width="9.1796875" style="7" customWidth="1"/>
    <col min="4112" max="4112" width="1.81640625" style="7" customWidth="1"/>
    <col min="4113" max="4113" width="6.81640625" style="7" customWidth="1"/>
    <col min="4114" max="4114" width="9.1796875" style="7" customWidth="1"/>
    <col min="4115" max="4115" width="1.81640625" style="7" customWidth="1"/>
    <col min="4116" max="4116" width="7.453125" style="7" customWidth="1"/>
    <col min="4117" max="4117" width="9.1796875" style="7" customWidth="1"/>
    <col min="4118" max="4118" width="1.81640625" style="7" customWidth="1"/>
    <col min="4119" max="4120" width="8.1796875" style="7" customWidth="1"/>
    <col min="4121" max="4121" width="1.54296875" style="7" customWidth="1"/>
    <col min="4122" max="4122" width="6.81640625" style="7" customWidth="1"/>
    <col min="4123" max="4123" width="9.1796875" style="7" customWidth="1"/>
    <col min="4124" max="4124" width="1.81640625" style="7" customWidth="1"/>
    <col min="4125" max="4352" width="9.1796875" style="7"/>
    <col min="4353" max="4353" width="12.453125" style="7" customWidth="1"/>
    <col min="4354" max="4355" width="7.81640625" style="7" customWidth="1"/>
    <col min="4356" max="4356" width="1.81640625" style="7" customWidth="1"/>
    <col min="4357" max="4357" width="7.81640625" style="7" customWidth="1"/>
    <col min="4358" max="4358" width="9.54296875" style="7" customWidth="1"/>
    <col min="4359" max="4359" width="1.81640625" style="7" customWidth="1"/>
    <col min="4360" max="4360" width="6.81640625" style="7" customWidth="1"/>
    <col min="4361" max="4361" width="9.1796875" style="7" customWidth="1"/>
    <col min="4362" max="4362" width="1.81640625" style="7" customWidth="1"/>
    <col min="4363" max="4363" width="6.81640625" style="7" customWidth="1"/>
    <col min="4364" max="4364" width="9.1796875" style="7" customWidth="1"/>
    <col min="4365" max="4365" width="1.81640625" style="7" customWidth="1"/>
    <col min="4366" max="4366" width="6.81640625" style="7" customWidth="1"/>
    <col min="4367" max="4367" width="9.1796875" style="7" customWidth="1"/>
    <col min="4368" max="4368" width="1.81640625" style="7" customWidth="1"/>
    <col min="4369" max="4369" width="6.81640625" style="7" customWidth="1"/>
    <col min="4370" max="4370" width="9.1796875" style="7" customWidth="1"/>
    <col min="4371" max="4371" width="1.81640625" style="7" customWidth="1"/>
    <col min="4372" max="4372" width="7.453125" style="7" customWidth="1"/>
    <col min="4373" max="4373" width="9.1796875" style="7" customWidth="1"/>
    <col min="4374" max="4374" width="1.81640625" style="7" customWidth="1"/>
    <col min="4375" max="4376" width="8.1796875" style="7" customWidth="1"/>
    <col min="4377" max="4377" width="1.54296875" style="7" customWidth="1"/>
    <col min="4378" max="4378" width="6.81640625" style="7" customWidth="1"/>
    <col min="4379" max="4379" width="9.1796875" style="7" customWidth="1"/>
    <col min="4380" max="4380" width="1.81640625" style="7" customWidth="1"/>
    <col min="4381" max="4608" width="9.1796875" style="7"/>
    <col min="4609" max="4609" width="12.453125" style="7" customWidth="1"/>
    <col min="4610" max="4611" width="7.81640625" style="7" customWidth="1"/>
    <col min="4612" max="4612" width="1.81640625" style="7" customWidth="1"/>
    <col min="4613" max="4613" width="7.81640625" style="7" customWidth="1"/>
    <col min="4614" max="4614" width="9.54296875" style="7" customWidth="1"/>
    <col min="4615" max="4615" width="1.81640625" style="7" customWidth="1"/>
    <col min="4616" max="4616" width="6.81640625" style="7" customWidth="1"/>
    <col min="4617" max="4617" width="9.1796875" style="7" customWidth="1"/>
    <col min="4618" max="4618" width="1.81640625" style="7" customWidth="1"/>
    <col min="4619" max="4619" width="6.81640625" style="7" customWidth="1"/>
    <col min="4620" max="4620" width="9.1796875" style="7" customWidth="1"/>
    <col min="4621" max="4621" width="1.81640625" style="7" customWidth="1"/>
    <col min="4622" max="4622" width="6.81640625" style="7" customWidth="1"/>
    <col min="4623" max="4623" width="9.1796875" style="7" customWidth="1"/>
    <col min="4624" max="4624" width="1.81640625" style="7" customWidth="1"/>
    <col min="4625" max="4625" width="6.81640625" style="7" customWidth="1"/>
    <col min="4626" max="4626" width="9.1796875" style="7" customWidth="1"/>
    <col min="4627" max="4627" width="1.81640625" style="7" customWidth="1"/>
    <col min="4628" max="4628" width="7.453125" style="7" customWidth="1"/>
    <col min="4629" max="4629" width="9.1796875" style="7" customWidth="1"/>
    <col min="4630" max="4630" width="1.81640625" style="7" customWidth="1"/>
    <col min="4631" max="4632" width="8.1796875" style="7" customWidth="1"/>
    <col min="4633" max="4633" width="1.54296875" style="7" customWidth="1"/>
    <col min="4634" max="4634" width="6.81640625" style="7" customWidth="1"/>
    <col min="4635" max="4635" width="9.1796875" style="7" customWidth="1"/>
    <col min="4636" max="4636" width="1.81640625" style="7" customWidth="1"/>
    <col min="4637" max="4864" width="9.1796875" style="7"/>
    <col min="4865" max="4865" width="12.453125" style="7" customWidth="1"/>
    <col min="4866" max="4867" width="7.81640625" style="7" customWidth="1"/>
    <col min="4868" max="4868" width="1.81640625" style="7" customWidth="1"/>
    <col min="4869" max="4869" width="7.81640625" style="7" customWidth="1"/>
    <col min="4870" max="4870" width="9.54296875" style="7" customWidth="1"/>
    <col min="4871" max="4871" width="1.81640625" style="7" customWidth="1"/>
    <col min="4872" max="4872" width="6.81640625" style="7" customWidth="1"/>
    <col min="4873" max="4873" width="9.1796875" style="7" customWidth="1"/>
    <col min="4874" max="4874" width="1.81640625" style="7" customWidth="1"/>
    <col min="4875" max="4875" width="6.81640625" style="7" customWidth="1"/>
    <col min="4876" max="4876" width="9.1796875" style="7" customWidth="1"/>
    <col min="4877" max="4877" width="1.81640625" style="7" customWidth="1"/>
    <col min="4878" max="4878" width="6.81640625" style="7" customWidth="1"/>
    <col min="4879" max="4879" width="9.1796875" style="7" customWidth="1"/>
    <col min="4880" max="4880" width="1.81640625" style="7" customWidth="1"/>
    <col min="4881" max="4881" width="6.81640625" style="7" customWidth="1"/>
    <col min="4882" max="4882" width="9.1796875" style="7" customWidth="1"/>
    <col min="4883" max="4883" width="1.81640625" style="7" customWidth="1"/>
    <col min="4884" max="4884" width="7.453125" style="7" customWidth="1"/>
    <col min="4885" max="4885" width="9.1796875" style="7" customWidth="1"/>
    <col min="4886" max="4886" width="1.81640625" style="7" customWidth="1"/>
    <col min="4887" max="4888" width="8.1796875" style="7" customWidth="1"/>
    <col min="4889" max="4889" width="1.54296875" style="7" customWidth="1"/>
    <col min="4890" max="4890" width="6.81640625" style="7" customWidth="1"/>
    <col min="4891" max="4891" width="9.1796875" style="7" customWidth="1"/>
    <col min="4892" max="4892" width="1.81640625" style="7" customWidth="1"/>
    <col min="4893" max="5120" width="9.1796875" style="7"/>
    <col min="5121" max="5121" width="12.453125" style="7" customWidth="1"/>
    <col min="5122" max="5123" width="7.81640625" style="7" customWidth="1"/>
    <col min="5124" max="5124" width="1.81640625" style="7" customWidth="1"/>
    <col min="5125" max="5125" width="7.81640625" style="7" customWidth="1"/>
    <col min="5126" max="5126" width="9.54296875" style="7" customWidth="1"/>
    <col min="5127" max="5127" width="1.81640625" style="7" customWidth="1"/>
    <col min="5128" max="5128" width="6.81640625" style="7" customWidth="1"/>
    <col min="5129" max="5129" width="9.1796875" style="7" customWidth="1"/>
    <col min="5130" max="5130" width="1.81640625" style="7" customWidth="1"/>
    <col min="5131" max="5131" width="6.81640625" style="7" customWidth="1"/>
    <col min="5132" max="5132" width="9.1796875" style="7" customWidth="1"/>
    <col min="5133" max="5133" width="1.81640625" style="7" customWidth="1"/>
    <col min="5134" max="5134" width="6.81640625" style="7" customWidth="1"/>
    <col min="5135" max="5135" width="9.1796875" style="7" customWidth="1"/>
    <col min="5136" max="5136" width="1.81640625" style="7" customWidth="1"/>
    <col min="5137" max="5137" width="6.81640625" style="7" customWidth="1"/>
    <col min="5138" max="5138" width="9.1796875" style="7" customWidth="1"/>
    <col min="5139" max="5139" width="1.81640625" style="7" customWidth="1"/>
    <col min="5140" max="5140" width="7.453125" style="7" customWidth="1"/>
    <col min="5141" max="5141" width="9.1796875" style="7" customWidth="1"/>
    <col min="5142" max="5142" width="1.81640625" style="7" customWidth="1"/>
    <col min="5143" max="5144" width="8.1796875" style="7" customWidth="1"/>
    <col min="5145" max="5145" width="1.54296875" style="7" customWidth="1"/>
    <col min="5146" max="5146" width="6.81640625" style="7" customWidth="1"/>
    <col min="5147" max="5147" width="9.1796875" style="7" customWidth="1"/>
    <col min="5148" max="5148" width="1.81640625" style="7" customWidth="1"/>
    <col min="5149" max="5376" width="9.1796875" style="7"/>
    <col min="5377" max="5377" width="12.453125" style="7" customWidth="1"/>
    <col min="5378" max="5379" width="7.81640625" style="7" customWidth="1"/>
    <col min="5380" max="5380" width="1.81640625" style="7" customWidth="1"/>
    <col min="5381" max="5381" width="7.81640625" style="7" customWidth="1"/>
    <col min="5382" max="5382" width="9.54296875" style="7" customWidth="1"/>
    <col min="5383" max="5383" width="1.81640625" style="7" customWidth="1"/>
    <col min="5384" max="5384" width="6.81640625" style="7" customWidth="1"/>
    <col min="5385" max="5385" width="9.1796875" style="7" customWidth="1"/>
    <col min="5386" max="5386" width="1.81640625" style="7" customWidth="1"/>
    <col min="5387" max="5387" width="6.81640625" style="7" customWidth="1"/>
    <col min="5388" max="5388" width="9.1796875" style="7" customWidth="1"/>
    <col min="5389" max="5389" width="1.81640625" style="7" customWidth="1"/>
    <col min="5390" max="5390" width="6.81640625" style="7" customWidth="1"/>
    <col min="5391" max="5391" width="9.1796875" style="7" customWidth="1"/>
    <col min="5392" max="5392" width="1.81640625" style="7" customWidth="1"/>
    <col min="5393" max="5393" width="6.81640625" style="7" customWidth="1"/>
    <col min="5394" max="5394" width="9.1796875" style="7" customWidth="1"/>
    <col min="5395" max="5395" width="1.81640625" style="7" customWidth="1"/>
    <col min="5396" max="5396" width="7.453125" style="7" customWidth="1"/>
    <col min="5397" max="5397" width="9.1796875" style="7" customWidth="1"/>
    <col min="5398" max="5398" width="1.81640625" style="7" customWidth="1"/>
    <col min="5399" max="5400" width="8.1796875" style="7" customWidth="1"/>
    <col min="5401" max="5401" width="1.54296875" style="7" customWidth="1"/>
    <col min="5402" max="5402" width="6.81640625" style="7" customWidth="1"/>
    <col min="5403" max="5403" width="9.1796875" style="7" customWidth="1"/>
    <col min="5404" max="5404" width="1.81640625" style="7" customWidth="1"/>
    <col min="5405" max="5632" width="9.1796875" style="7"/>
    <col min="5633" max="5633" width="12.453125" style="7" customWidth="1"/>
    <col min="5634" max="5635" width="7.81640625" style="7" customWidth="1"/>
    <col min="5636" max="5636" width="1.81640625" style="7" customWidth="1"/>
    <col min="5637" max="5637" width="7.81640625" style="7" customWidth="1"/>
    <col min="5638" max="5638" width="9.54296875" style="7" customWidth="1"/>
    <col min="5639" max="5639" width="1.81640625" style="7" customWidth="1"/>
    <col min="5640" max="5640" width="6.81640625" style="7" customWidth="1"/>
    <col min="5641" max="5641" width="9.1796875" style="7" customWidth="1"/>
    <col min="5642" max="5642" width="1.81640625" style="7" customWidth="1"/>
    <col min="5643" max="5643" width="6.81640625" style="7" customWidth="1"/>
    <col min="5644" max="5644" width="9.1796875" style="7" customWidth="1"/>
    <col min="5645" max="5645" width="1.81640625" style="7" customWidth="1"/>
    <col min="5646" max="5646" width="6.81640625" style="7" customWidth="1"/>
    <col min="5647" max="5647" width="9.1796875" style="7" customWidth="1"/>
    <col min="5648" max="5648" width="1.81640625" style="7" customWidth="1"/>
    <col min="5649" max="5649" width="6.81640625" style="7" customWidth="1"/>
    <col min="5650" max="5650" width="9.1796875" style="7" customWidth="1"/>
    <col min="5651" max="5651" width="1.81640625" style="7" customWidth="1"/>
    <col min="5652" max="5652" width="7.453125" style="7" customWidth="1"/>
    <col min="5653" max="5653" width="9.1796875" style="7" customWidth="1"/>
    <col min="5654" max="5654" width="1.81640625" style="7" customWidth="1"/>
    <col min="5655" max="5656" width="8.1796875" style="7" customWidth="1"/>
    <col min="5657" max="5657" width="1.54296875" style="7" customWidth="1"/>
    <col min="5658" max="5658" width="6.81640625" style="7" customWidth="1"/>
    <col min="5659" max="5659" width="9.1796875" style="7" customWidth="1"/>
    <col min="5660" max="5660" width="1.81640625" style="7" customWidth="1"/>
    <col min="5661" max="5888" width="9.1796875" style="7"/>
    <col min="5889" max="5889" width="12.453125" style="7" customWidth="1"/>
    <col min="5890" max="5891" width="7.81640625" style="7" customWidth="1"/>
    <col min="5892" max="5892" width="1.81640625" style="7" customWidth="1"/>
    <col min="5893" max="5893" width="7.81640625" style="7" customWidth="1"/>
    <col min="5894" max="5894" width="9.54296875" style="7" customWidth="1"/>
    <col min="5895" max="5895" width="1.81640625" style="7" customWidth="1"/>
    <col min="5896" max="5896" width="6.81640625" style="7" customWidth="1"/>
    <col min="5897" max="5897" width="9.1796875" style="7" customWidth="1"/>
    <col min="5898" max="5898" width="1.81640625" style="7" customWidth="1"/>
    <col min="5899" max="5899" width="6.81640625" style="7" customWidth="1"/>
    <col min="5900" max="5900" width="9.1796875" style="7" customWidth="1"/>
    <col min="5901" max="5901" width="1.81640625" style="7" customWidth="1"/>
    <col min="5902" max="5902" width="6.81640625" style="7" customWidth="1"/>
    <col min="5903" max="5903" width="9.1796875" style="7" customWidth="1"/>
    <col min="5904" max="5904" width="1.81640625" style="7" customWidth="1"/>
    <col min="5905" max="5905" width="6.81640625" style="7" customWidth="1"/>
    <col min="5906" max="5906" width="9.1796875" style="7" customWidth="1"/>
    <col min="5907" max="5907" width="1.81640625" style="7" customWidth="1"/>
    <col min="5908" max="5908" width="7.453125" style="7" customWidth="1"/>
    <col min="5909" max="5909" width="9.1796875" style="7" customWidth="1"/>
    <col min="5910" max="5910" width="1.81640625" style="7" customWidth="1"/>
    <col min="5911" max="5912" width="8.1796875" style="7" customWidth="1"/>
    <col min="5913" max="5913" width="1.54296875" style="7" customWidth="1"/>
    <col min="5914" max="5914" width="6.81640625" style="7" customWidth="1"/>
    <col min="5915" max="5915" width="9.1796875" style="7" customWidth="1"/>
    <col min="5916" max="5916" width="1.81640625" style="7" customWidth="1"/>
    <col min="5917" max="6144" width="9.1796875" style="7"/>
    <col min="6145" max="6145" width="12.453125" style="7" customWidth="1"/>
    <col min="6146" max="6147" width="7.81640625" style="7" customWidth="1"/>
    <col min="6148" max="6148" width="1.81640625" style="7" customWidth="1"/>
    <col min="6149" max="6149" width="7.81640625" style="7" customWidth="1"/>
    <col min="6150" max="6150" width="9.54296875" style="7" customWidth="1"/>
    <col min="6151" max="6151" width="1.81640625" style="7" customWidth="1"/>
    <col min="6152" max="6152" width="6.81640625" style="7" customWidth="1"/>
    <col min="6153" max="6153" width="9.1796875" style="7" customWidth="1"/>
    <col min="6154" max="6154" width="1.81640625" style="7" customWidth="1"/>
    <col min="6155" max="6155" width="6.81640625" style="7" customWidth="1"/>
    <col min="6156" max="6156" width="9.1796875" style="7" customWidth="1"/>
    <col min="6157" max="6157" width="1.81640625" style="7" customWidth="1"/>
    <col min="6158" max="6158" width="6.81640625" style="7" customWidth="1"/>
    <col min="6159" max="6159" width="9.1796875" style="7" customWidth="1"/>
    <col min="6160" max="6160" width="1.81640625" style="7" customWidth="1"/>
    <col min="6161" max="6161" width="6.81640625" style="7" customWidth="1"/>
    <col min="6162" max="6162" width="9.1796875" style="7" customWidth="1"/>
    <col min="6163" max="6163" width="1.81640625" style="7" customWidth="1"/>
    <col min="6164" max="6164" width="7.453125" style="7" customWidth="1"/>
    <col min="6165" max="6165" width="9.1796875" style="7" customWidth="1"/>
    <col min="6166" max="6166" width="1.81640625" style="7" customWidth="1"/>
    <col min="6167" max="6168" width="8.1796875" style="7" customWidth="1"/>
    <col min="6169" max="6169" width="1.54296875" style="7" customWidth="1"/>
    <col min="6170" max="6170" width="6.81640625" style="7" customWidth="1"/>
    <col min="6171" max="6171" width="9.1796875" style="7" customWidth="1"/>
    <col min="6172" max="6172" width="1.81640625" style="7" customWidth="1"/>
    <col min="6173" max="6400" width="9.1796875" style="7"/>
    <col min="6401" max="6401" width="12.453125" style="7" customWidth="1"/>
    <col min="6402" max="6403" width="7.81640625" style="7" customWidth="1"/>
    <col min="6404" max="6404" width="1.81640625" style="7" customWidth="1"/>
    <col min="6405" max="6405" width="7.81640625" style="7" customWidth="1"/>
    <col min="6406" max="6406" width="9.54296875" style="7" customWidth="1"/>
    <col min="6407" max="6407" width="1.81640625" style="7" customWidth="1"/>
    <col min="6408" max="6408" width="6.81640625" style="7" customWidth="1"/>
    <col min="6409" max="6409" width="9.1796875" style="7" customWidth="1"/>
    <col min="6410" max="6410" width="1.81640625" style="7" customWidth="1"/>
    <col min="6411" max="6411" width="6.81640625" style="7" customWidth="1"/>
    <col min="6412" max="6412" width="9.1796875" style="7" customWidth="1"/>
    <col min="6413" max="6413" width="1.81640625" style="7" customWidth="1"/>
    <col min="6414" max="6414" width="6.81640625" style="7" customWidth="1"/>
    <col min="6415" max="6415" width="9.1796875" style="7" customWidth="1"/>
    <col min="6416" max="6416" width="1.81640625" style="7" customWidth="1"/>
    <col min="6417" max="6417" width="6.81640625" style="7" customWidth="1"/>
    <col min="6418" max="6418" width="9.1796875" style="7" customWidth="1"/>
    <col min="6419" max="6419" width="1.81640625" style="7" customWidth="1"/>
    <col min="6420" max="6420" width="7.453125" style="7" customWidth="1"/>
    <col min="6421" max="6421" width="9.1796875" style="7" customWidth="1"/>
    <col min="6422" max="6422" width="1.81640625" style="7" customWidth="1"/>
    <col min="6423" max="6424" width="8.1796875" style="7" customWidth="1"/>
    <col min="6425" max="6425" width="1.54296875" style="7" customWidth="1"/>
    <col min="6426" max="6426" width="6.81640625" style="7" customWidth="1"/>
    <col min="6427" max="6427" width="9.1796875" style="7" customWidth="1"/>
    <col min="6428" max="6428" width="1.81640625" style="7" customWidth="1"/>
    <col min="6429" max="6656" width="9.1796875" style="7"/>
    <col min="6657" max="6657" width="12.453125" style="7" customWidth="1"/>
    <col min="6658" max="6659" width="7.81640625" style="7" customWidth="1"/>
    <col min="6660" max="6660" width="1.81640625" style="7" customWidth="1"/>
    <col min="6661" max="6661" width="7.81640625" style="7" customWidth="1"/>
    <col min="6662" max="6662" width="9.54296875" style="7" customWidth="1"/>
    <col min="6663" max="6663" width="1.81640625" style="7" customWidth="1"/>
    <col min="6664" max="6664" width="6.81640625" style="7" customWidth="1"/>
    <col min="6665" max="6665" width="9.1796875" style="7" customWidth="1"/>
    <col min="6666" max="6666" width="1.81640625" style="7" customWidth="1"/>
    <col min="6667" max="6667" width="6.81640625" style="7" customWidth="1"/>
    <col min="6668" max="6668" width="9.1796875" style="7" customWidth="1"/>
    <col min="6669" max="6669" width="1.81640625" style="7" customWidth="1"/>
    <col min="6670" max="6670" width="6.81640625" style="7" customWidth="1"/>
    <col min="6671" max="6671" width="9.1796875" style="7" customWidth="1"/>
    <col min="6672" max="6672" width="1.81640625" style="7" customWidth="1"/>
    <col min="6673" max="6673" width="6.81640625" style="7" customWidth="1"/>
    <col min="6674" max="6674" width="9.1796875" style="7" customWidth="1"/>
    <col min="6675" max="6675" width="1.81640625" style="7" customWidth="1"/>
    <col min="6676" max="6676" width="7.453125" style="7" customWidth="1"/>
    <col min="6677" max="6677" width="9.1796875" style="7" customWidth="1"/>
    <col min="6678" max="6678" width="1.81640625" style="7" customWidth="1"/>
    <col min="6679" max="6680" width="8.1796875" style="7" customWidth="1"/>
    <col min="6681" max="6681" width="1.54296875" style="7" customWidth="1"/>
    <col min="6682" max="6682" width="6.81640625" style="7" customWidth="1"/>
    <col min="6683" max="6683" width="9.1796875" style="7" customWidth="1"/>
    <col min="6684" max="6684" width="1.81640625" style="7" customWidth="1"/>
    <col min="6685" max="6912" width="9.1796875" style="7"/>
    <col min="6913" max="6913" width="12.453125" style="7" customWidth="1"/>
    <col min="6914" max="6915" width="7.81640625" style="7" customWidth="1"/>
    <col min="6916" max="6916" width="1.81640625" style="7" customWidth="1"/>
    <col min="6917" max="6917" width="7.81640625" style="7" customWidth="1"/>
    <col min="6918" max="6918" width="9.54296875" style="7" customWidth="1"/>
    <col min="6919" max="6919" width="1.81640625" style="7" customWidth="1"/>
    <col min="6920" max="6920" width="6.81640625" style="7" customWidth="1"/>
    <col min="6921" max="6921" width="9.1796875" style="7" customWidth="1"/>
    <col min="6922" max="6922" width="1.81640625" style="7" customWidth="1"/>
    <col min="6923" max="6923" width="6.81640625" style="7" customWidth="1"/>
    <col min="6924" max="6924" width="9.1796875" style="7" customWidth="1"/>
    <col min="6925" max="6925" width="1.81640625" style="7" customWidth="1"/>
    <col min="6926" max="6926" width="6.81640625" style="7" customWidth="1"/>
    <col min="6927" max="6927" width="9.1796875" style="7" customWidth="1"/>
    <col min="6928" max="6928" width="1.81640625" style="7" customWidth="1"/>
    <col min="6929" max="6929" width="6.81640625" style="7" customWidth="1"/>
    <col min="6930" max="6930" width="9.1796875" style="7" customWidth="1"/>
    <col min="6931" max="6931" width="1.81640625" style="7" customWidth="1"/>
    <col min="6932" max="6932" width="7.453125" style="7" customWidth="1"/>
    <col min="6933" max="6933" width="9.1796875" style="7" customWidth="1"/>
    <col min="6934" max="6934" width="1.81640625" style="7" customWidth="1"/>
    <col min="6935" max="6936" width="8.1796875" style="7" customWidth="1"/>
    <col min="6937" max="6937" width="1.54296875" style="7" customWidth="1"/>
    <col min="6938" max="6938" width="6.81640625" style="7" customWidth="1"/>
    <col min="6939" max="6939" width="9.1796875" style="7" customWidth="1"/>
    <col min="6940" max="6940" width="1.81640625" style="7" customWidth="1"/>
    <col min="6941" max="7168" width="9.1796875" style="7"/>
    <col min="7169" max="7169" width="12.453125" style="7" customWidth="1"/>
    <col min="7170" max="7171" width="7.81640625" style="7" customWidth="1"/>
    <col min="7172" max="7172" width="1.81640625" style="7" customWidth="1"/>
    <col min="7173" max="7173" width="7.81640625" style="7" customWidth="1"/>
    <col min="7174" max="7174" width="9.54296875" style="7" customWidth="1"/>
    <col min="7175" max="7175" width="1.81640625" style="7" customWidth="1"/>
    <col min="7176" max="7176" width="6.81640625" style="7" customWidth="1"/>
    <col min="7177" max="7177" width="9.1796875" style="7" customWidth="1"/>
    <col min="7178" max="7178" width="1.81640625" style="7" customWidth="1"/>
    <col min="7179" max="7179" width="6.81640625" style="7" customWidth="1"/>
    <col min="7180" max="7180" width="9.1796875" style="7" customWidth="1"/>
    <col min="7181" max="7181" width="1.81640625" style="7" customWidth="1"/>
    <col min="7182" max="7182" width="6.81640625" style="7" customWidth="1"/>
    <col min="7183" max="7183" width="9.1796875" style="7" customWidth="1"/>
    <col min="7184" max="7184" width="1.81640625" style="7" customWidth="1"/>
    <col min="7185" max="7185" width="6.81640625" style="7" customWidth="1"/>
    <col min="7186" max="7186" width="9.1796875" style="7" customWidth="1"/>
    <col min="7187" max="7187" width="1.81640625" style="7" customWidth="1"/>
    <col min="7188" max="7188" width="7.453125" style="7" customWidth="1"/>
    <col min="7189" max="7189" width="9.1796875" style="7" customWidth="1"/>
    <col min="7190" max="7190" width="1.81640625" style="7" customWidth="1"/>
    <col min="7191" max="7192" width="8.1796875" style="7" customWidth="1"/>
    <col min="7193" max="7193" width="1.54296875" style="7" customWidth="1"/>
    <col min="7194" max="7194" width="6.81640625" style="7" customWidth="1"/>
    <col min="7195" max="7195" width="9.1796875" style="7" customWidth="1"/>
    <col min="7196" max="7196" width="1.81640625" style="7" customWidth="1"/>
    <col min="7197" max="7424" width="9.1796875" style="7"/>
    <col min="7425" max="7425" width="12.453125" style="7" customWidth="1"/>
    <col min="7426" max="7427" width="7.81640625" style="7" customWidth="1"/>
    <col min="7428" max="7428" width="1.81640625" style="7" customWidth="1"/>
    <col min="7429" max="7429" width="7.81640625" style="7" customWidth="1"/>
    <col min="7430" max="7430" width="9.54296875" style="7" customWidth="1"/>
    <col min="7431" max="7431" width="1.81640625" style="7" customWidth="1"/>
    <col min="7432" max="7432" width="6.81640625" style="7" customWidth="1"/>
    <col min="7433" max="7433" width="9.1796875" style="7" customWidth="1"/>
    <col min="7434" max="7434" width="1.81640625" style="7" customWidth="1"/>
    <col min="7435" max="7435" width="6.81640625" style="7" customWidth="1"/>
    <col min="7436" max="7436" width="9.1796875" style="7" customWidth="1"/>
    <col min="7437" max="7437" width="1.81640625" style="7" customWidth="1"/>
    <col min="7438" max="7438" width="6.81640625" style="7" customWidth="1"/>
    <col min="7439" max="7439" width="9.1796875" style="7" customWidth="1"/>
    <col min="7440" max="7440" width="1.81640625" style="7" customWidth="1"/>
    <col min="7441" max="7441" width="6.81640625" style="7" customWidth="1"/>
    <col min="7442" max="7442" width="9.1796875" style="7" customWidth="1"/>
    <col min="7443" max="7443" width="1.81640625" style="7" customWidth="1"/>
    <col min="7444" max="7444" width="7.453125" style="7" customWidth="1"/>
    <col min="7445" max="7445" width="9.1796875" style="7" customWidth="1"/>
    <col min="7446" max="7446" width="1.81640625" style="7" customWidth="1"/>
    <col min="7447" max="7448" width="8.1796875" style="7" customWidth="1"/>
    <col min="7449" max="7449" width="1.54296875" style="7" customWidth="1"/>
    <col min="7450" max="7450" width="6.81640625" style="7" customWidth="1"/>
    <col min="7451" max="7451" width="9.1796875" style="7" customWidth="1"/>
    <col min="7452" max="7452" width="1.81640625" style="7" customWidth="1"/>
    <col min="7453" max="7680" width="9.1796875" style="7"/>
    <col min="7681" max="7681" width="12.453125" style="7" customWidth="1"/>
    <col min="7682" max="7683" width="7.81640625" style="7" customWidth="1"/>
    <col min="7684" max="7684" width="1.81640625" style="7" customWidth="1"/>
    <col min="7685" max="7685" width="7.81640625" style="7" customWidth="1"/>
    <col min="7686" max="7686" width="9.54296875" style="7" customWidth="1"/>
    <col min="7687" max="7687" width="1.81640625" style="7" customWidth="1"/>
    <col min="7688" max="7688" width="6.81640625" style="7" customWidth="1"/>
    <col min="7689" max="7689" width="9.1796875" style="7" customWidth="1"/>
    <col min="7690" max="7690" width="1.81640625" style="7" customWidth="1"/>
    <col min="7691" max="7691" width="6.81640625" style="7" customWidth="1"/>
    <col min="7692" max="7692" width="9.1796875" style="7" customWidth="1"/>
    <col min="7693" max="7693" width="1.81640625" style="7" customWidth="1"/>
    <col min="7694" max="7694" width="6.81640625" style="7" customWidth="1"/>
    <col min="7695" max="7695" width="9.1796875" style="7" customWidth="1"/>
    <col min="7696" max="7696" width="1.81640625" style="7" customWidth="1"/>
    <col min="7697" max="7697" width="6.81640625" style="7" customWidth="1"/>
    <col min="7698" max="7698" width="9.1796875" style="7" customWidth="1"/>
    <col min="7699" max="7699" width="1.81640625" style="7" customWidth="1"/>
    <col min="7700" max="7700" width="7.453125" style="7" customWidth="1"/>
    <col min="7701" max="7701" width="9.1796875" style="7" customWidth="1"/>
    <col min="7702" max="7702" width="1.81640625" style="7" customWidth="1"/>
    <col min="7703" max="7704" width="8.1796875" style="7" customWidth="1"/>
    <col min="7705" max="7705" width="1.54296875" style="7" customWidth="1"/>
    <col min="7706" max="7706" width="6.81640625" style="7" customWidth="1"/>
    <col min="7707" max="7707" width="9.1796875" style="7" customWidth="1"/>
    <col min="7708" max="7708" width="1.81640625" style="7" customWidth="1"/>
    <col min="7709" max="7936" width="9.1796875" style="7"/>
    <col min="7937" max="7937" width="12.453125" style="7" customWidth="1"/>
    <col min="7938" max="7939" width="7.81640625" style="7" customWidth="1"/>
    <col min="7940" max="7940" width="1.81640625" style="7" customWidth="1"/>
    <col min="7941" max="7941" width="7.81640625" style="7" customWidth="1"/>
    <col min="7942" max="7942" width="9.54296875" style="7" customWidth="1"/>
    <col min="7943" max="7943" width="1.81640625" style="7" customWidth="1"/>
    <col min="7944" max="7944" width="6.81640625" style="7" customWidth="1"/>
    <col min="7945" max="7945" width="9.1796875" style="7" customWidth="1"/>
    <col min="7946" max="7946" width="1.81640625" style="7" customWidth="1"/>
    <col min="7947" max="7947" width="6.81640625" style="7" customWidth="1"/>
    <col min="7948" max="7948" width="9.1796875" style="7" customWidth="1"/>
    <col min="7949" max="7949" width="1.81640625" style="7" customWidth="1"/>
    <col min="7950" max="7950" width="6.81640625" style="7" customWidth="1"/>
    <col min="7951" max="7951" width="9.1796875" style="7" customWidth="1"/>
    <col min="7952" max="7952" width="1.81640625" style="7" customWidth="1"/>
    <col min="7953" max="7953" width="6.81640625" style="7" customWidth="1"/>
    <col min="7954" max="7954" width="9.1796875" style="7" customWidth="1"/>
    <col min="7955" max="7955" width="1.81640625" style="7" customWidth="1"/>
    <col min="7956" max="7956" width="7.453125" style="7" customWidth="1"/>
    <col min="7957" max="7957" width="9.1796875" style="7" customWidth="1"/>
    <col min="7958" max="7958" width="1.81640625" style="7" customWidth="1"/>
    <col min="7959" max="7960" width="8.1796875" style="7" customWidth="1"/>
    <col min="7961" max="7961" width="1.54296875" style="7" customWidth="1"/>
    <col min="7962" max="7962" width="6.81640625" style="7" customWidth="1"/>
    <col min="7963" max="7963" width="9.1796875" style="7" customWidth="1"/>
    <col min="7964" max="7964" width="1.81640625" style="7" customWidth="1"/>
    <col min="7965" max="8192" width="9.1796875" style="7"/>
    <col min="8193" max="8193" width="12.453125" style="7" customWidth="1"/>
    <col min="8194" max="8195" width="7.81640625" style="7" customWidth="1"/>
    <col min="8196" max="8196" width="1.81640625" style="7" customWidth="1"/>
    <col min="8197" max="8197" width="7.81640625" style="7" customWidth="1"/>
    <col min="8198" max="8198" width="9.54296875" style="7" customWidth="1"/>
    <col min="8199" max="8199" width="1.81640625" style="7" customWidth="1"/>
    <col min="8200" max="8200" width="6.81640625" style="7" customWidth="1"/>
    <col min="8201" max="8201" width="9.1796875" style="7" customWidth="1"/>
    <col min="8202" max="8202" width="1.81640625" style="7" customWidth="1"/>
    <col min="8203" max="8203" width="6.81640625" style="7" customWidth="1"/>
    <col min="8204" max="8204" width="9.1796875" style="7" customWidth="1"/>
    <col min="8205" max="8205" width="1.81640625" style="7" customWidth="1"/>
    <col min="8206" max="8206" width="6.81640625" style="7" customWidth="1"/>
    <col min="8207" max="8207" width="9.1796875" style="7" customWidth="1"/>
    <col min="8208" max="8208" width="1.81640625" style="7" customWidth="1"/>
    <col min="8209" max="8209" width="6.81640625" style="7" customWidth="1"/>
    <col min="8210" max="8210" width="9.1796875" style="7" customWidth="1"/>
    <col min="8211" max="8211" width="1.81640625" style="7" customWidth="1"/>
    <col min="8212" max="8212" width="7.453125" style="7" customWidth="1"/>
    <col min="8213" max="8213" width="9.1796875" style="7" customWidth="1"/>
    <col min="8214" max="8214" width="1.81640625" style="7" customWidth="1"/>
    <col min="8215" max="8216" width="8.1796875" style="7" customWidth="1"/>
    <col min="8217" max="8217" width="1.54296875" style="7" customWidth="1"/>
    <col min="8218" max="8218" width="6.81640625" style="7" customWidth="1"/>
    <col min="8219" max="8219" width="9.1796875" style="7" customWidth="1"/>
    <col min="8220" max="8220" width="1.81640625" style="7" customWidth="1"/>
    <col min="8221" max="8448" width="9.1796875" style="7"/>
    <col min="8449" max="8449" width="12.453125" style="7" customWidth="1"/>
    <col min="8450" max="8451" width="7.81640625" style="7" customWidth="1"/>
    <col min="8452" max="8452" width="1.81640625" style="7" customWidth="1"/>
    <col min="8453" max="8453" width="7.81640625" style="7" customWidth="1"/>
    <col min="8454" max="8454" width="9.54296875" style="7" customWidth="1"/>
    <col min="8455" max="8455" width="1.81640625" style="7" customWidth="1"/>
    <col min="8456" max="8456" width="6.81640625" style="7" customWidth="1"/>
    <col min="8457" max="8457" width="9.1796875" style="7" customWidth="1"/>
    <col min="8458" max="8458" width="1.81640625" style="7" customWidth="1"/>
    <col min="8459" max="8459" width="6.81640625" style="7" customWidth="1"/>
    <col min="8460" max="8460" width="9.1796875" style="7" customWidth="1"/>
    <col min="8461" max="8461" width="1.81640625" style="7" customWidth="1"/>
    <col min="8462" max="8462" width="6.81640625" style="7" customWidth="1"/>
    <col min="8463" max="8463" width="9.1796875" style="7" customWidth="1"/>
    <col min="8464" max="8464" width="1.81640625" style="7" customWidth="1"/>
    <col min="8465" max="8465" width="6.81640625" style="7" customWidth="1"/>
    <col min="8466" max="8466" width="9.1796875" style="7" customWidth="1"/>
    <col min="8467" max="8467" width="1.81640625" style="7" customWidth="1"/>
    <col min="8468" max="8468" width="7.453125" style="7" customWidth="1"/>
    <col min="8469" max="8469" width="9.1796875" style="7" customWidth="1"/>
    <col min="8470" max="8470" width="1.81640625" style="7" customWidth="1"/>
    <col min="8471" max="8472" width="8.1796875" style="7" customWidth="1"/>
    <col min="8473" max="8473" width="1.54296875" style="7" customWidth="1"/>
    <col min="8474" max="8474" width="6.81640625" style="7" customWidth="1"/>
    <col min="8475" max="8475" width="9.1796875" style="7" customWidth="1"/>
    <col min="8476" max="8476" width="1.81640625" style="7" customWidth="1"/>
    <col min="8477" max="8704" width="9.1796875" style="7"/>
    <col min="8705" max="8705" width="12.453125" style="7" customWidth="1"/>
    <col min="8706" max="8707" width="7.81640625" style="7" customWidth="1"/>
    <col min="8708" max="8708" width="1.81640625" style="7" customWidth="1"/>
    <col min="8709" max="8709" width="7.81640625" style="7" customWidth="1"/>
    <col min="8710" max="8710" width="9.54296875" style="7" customWidth="1"/>
    <col min="8711" max="8711" width="1.81640625" style="7" customWidth="1"/>
    <col min="8712" max="8712" width="6.81640625" style="7" customWidth="1"/>
    <col min="8713" max="8713" width="9.1796875" style="7" customWidth="1"/>
    <col min="8714" max="8714" width="1.81640625" style="7" customWidth="1"/>
    <col min="8715" max="8715" width="6.81640625" style="7" customWidth="1"/>
    <col min="8716" max="8716" width="9.1796875" style="7" customWidth="1"/>
    <col min="8717" max="8717" width="1.81640625" style="7" customWidth="1"/>
    <col min="8718" max="8718" width="6.81640625" style="7" customWidth="1"/>
    <col min="8719" max="8719" width="9.1796875" style="7" customWidth="1"/>
    <col min="8720" max="8720" width="1.81640625" style="7" customWidth="1"/>
    <col min="8721" max="8721" width="6.81640625" style="7" customWidth="1"/>
    <col min="8722" max="8722" width="9.1796875" style="7" customWidth="1"/>
    <col min="8723" max="8723" width="1.81640625" style="7" customWidth="1"/>
    <col min="8724" max="8724" width="7.453125" style="7" customWidth="1"/>
    <col min="8725" max="8725" width="9.1796875" style="7" customWidth="1"/>
    <col min="8726" max="8726" width="1.81640625" style="7" customWidth="1"/>
    <col min="8727" max="8728" width="8.1796875" style="7" customWidth="1"/>
    <col min="8729" max="8729" width="1.54296875" style="7" customWidth="1"/>
    <col min="8730" max="8730" width="6.81640625" style="7" customWidth="1"/>
    <col min="8731" max="8731" width="9.1796875" style="7" customWidth="1"/>
    <col min="8732" max="8732" width="1.81640625" style="7" customWidth="1"/>
    <col min="8733" max="8960" width="9.1796875" style="7"/>
    <col min="8961" max="8961" width="12.453125" style="7" customWidth="1"/>
    <col min="8962" max="8963" width="7.81640625" style="7" customWidth="1"/>
    <col min="8964" max="8964" width="1.81640625" style="7" customWidth="1"/>
    <col min="8965" max="8965" width="7.81640625" style="7" customWidth="1"/>
    <col min="8966" max="8966" width="9.54296875" style="7" customWidth="1"/>
    <col min="8967" max="8967" width="1.81640625" style="7" customWidth="1"/>
    <col min="8968" max="8968" width="6.81640625" style="7" customWidth="1"/>
    <col min="8969" max="8969" width="9.1796875" style="7" customWidth="1"/>
    <col min="8970" max="8970" width="1.81640625" style="7" customWidth="1"/>
    <col min="8971" max="8971" width="6.81640625" style="7" customWidth="1"/>
    <col min="8972" max="8972" width="9.1796875" style="7" customWidth="1"/>
    <col min="8973" max="8973" width="1.81640625" style="7" customWidth="1"/>
    <col min="8974" max="8974" width="6.81640625" style="7" customWidth="1"/>
    <col min="8975" max="8975" width="9.1796875" style="7" customWidth="1"/>
    <col min="8976" max="8976" width="1.81640625" style="7" customWidth="1"/>
    <col min="8977" max="8977" width="6.81640625" style="7" customWidth="1"/>
    <col min="8978" max="8978" width="9.1796875" style="7" customWidth="1"/>
    <col min="8979" max="8979" width="1.81640625" style="7" customWidth="1"/>
    <col min="8980" max="8980" width="7.453125" style="7" customWidth="1"/>
    <col min="8981" max="8981" width="9.1796875" style="7" customWidth="1"/>
    <col min="8982" max="8982" width="1.81640625" style="7" customWidth="1"/>
    <col min="8983" max="8984" width="8.1796875" style="7" customWidth="1"/>
    <col min="8985" max="8985" width="1.54296875" style="7" customWidth="1"/>
    <col min="8986" max="8986" width="6.81640625" style="7" customWidth="1"/>
    <col min="8987" max="8987" width="9.1796875" style="7" customWidth="1"/>
    <col min="8988" max="8988" width="1.81640625" style="7" customWidth="1"/>
    <col min="8989" max="9216" width="9.1796875" style="7"/>
    <col min="9217" max="9217" width="12.453125" style="7" customWidth="1"/>
    <col min="9218" max="9219" width="7.81640625" style="7" customWidth="1"/>
    <col min="9220" max="9220" width="1.81640625" style="7" customWidth="1"/>
    <col min="9221" max="9221" width="7.81640625" style="7" customWidth="1"/>
    <col min="9222" max="9222" width="9.54296875" style="7" customWidth="1"/>
    <col min="9223" max="9223" width="1.81640625" style="7" customWidth="1"/>
    <col min="9224" max="9224" width="6.81640625" style="7" customWidth="1"/>
    <col min="9225" max="9225" width="9.1796875" style="7" customWidth="1"/>
    <col min="9226" max="9226" width="1.81640625" style="7" customWidth="1"/>
    <col min="9227" max="9227" width="6.81640625" style="7" customWidth="1"/>
    <col min="9228" max="9228" width="9.1796875" style="7" customWidth="1"/>
    <col min="9229" max="9229" width="1.81640625" style="7" customWidth="1"/>
    <col min="9230" max="9230" width="6.81640625" style="7" customWidth="1"/>
    <col min="9231" max="9231" width="9.1796875" style="7" customWidth="1"/>
    <col min="9232" max="9232" width="1.81640625" style="7" customWidth="1"/>
    <col min="9233" max="9233" width="6.81640625" style="7" customWidth="1"/>
    <col min="9234" max="9234" width="9.1796875" style="7" customWidth="1"/>
    <col min="9235" max="9235" width="1.81640625" style="7" customWidth="1"/>
    <col min="9236" max="9236" width="7.453125" style="7" customWidth="1"/>
    <col min="9237" max="9237" width="9.1796875" style="7" customWidth="1"/>
    <col min="9238" max="9238" width="1.81640625" style="7" customWidth="1"/>
    <col min="9239" max="9240" width="8.1796875" style="7" customWidth="1"/>
    <col min="9241" max="9241" width="1.54296875" style="7" customWidth="1"/>
    <col min="9242" max="9242" width="6.81640625" style="7" customWidth="1"/>
    <col min="9243" max="9243" width="9.1796875" style="7" customWidth="1"/>
    <col min="9244" max="9244" width="1.81640625" style="7" customWidth="1"/>
    <col min="9245" max="9472" width="9.1796875" style="7"/>
    <col min="9473" max="9473" width="12.453125" style="7" customWidth="1"/>
    <col min="9474" max="9475" width="7.81640625" style="7" customWidth="1"/>
    <col min="9476" max="9476" width="1.81640625" style="7" customWidth="1"/>
    <col min="9477" max="9477" width="7.81640625" style="7" customWidth="1"/>
    <col min="9478" max="9478" width="9.54296875" style="7" customWidth="1"/>
    <col min="9479" max="9479" width="1.81640625" style="7" customWidth="1"/>
    <col min="9480" max="9480" width="6.81640625" style="7" customWidth="1"/>
    <col min="9481" max="9481" width="9.1796875" style="7" customWidth="1"/>
    <col min="9482" max="9482" width="1.81640625" style="7" customWidth="1"/>
    <col min="9483" max="9483" width="6.81640625" style="7" customWidth="1"/>
    <col min="9484" max="9484" width="9.1796875" style="7" customWidth="1"/>
    <col min="9485" max="9485" width="1.81640625" style="7" customWidth="1"/>
    <col min="9486" max="9486" width="6.81640625" style="7" customWidth="1"/>
    <col min="9487" max="9487" width="9.1796875" style="7" customWidth="1"/>
    <col min="9488" max="9488" width="1.81640625" style="7" customWidth="1"/>
    <col min="9489" max="9489" width="6.81640625" style="7" customWidth="1"/>
    <col min="9490" max="9490" width="9.1796875" style="7" customWidth="1"/>
    <col min="9491" max="9491" width="1.81640625" style="7" customWidth="1"/>
    <col min="9492" max="9492" width="7.453125" style="7" customWidth="1"/>
    <col min="9493" max="9493" width="9.1796875" style="7" customWidth="1"/>
    <col min="9494" max="9494" width="1.81640625" style="7" customWidth="1"/>
    <col min="9495" max="9496" width="8.1796875" style="7" customWidth="1"/>
    <col min="9497" max="9497" width="1.54296875" style="7" customWidth="1"/>
    <col min="9498" max="9498" width="6.81640625" style="7" customWidth="1"/>
    <col min="9499" max="9499" width="9.1796875" style="7" customWidth="1"/>
    <col min="9500" max="9500" width="1.81640625" style="7" customWidth="1"/>
    <col min="9501" max="9728" width="9.1796875" style="7"/>
    <col min="9729" max="9729" width="12.453125" style="7" customWidth="1"/>
    <col min="9730" max="9731" width="7.81640625" style="7" customWidth="1"/>
    <col min="9732" max="9732" width="1.81640625" style="7" customWidth="1"/>
    <col min="9733" max="9733" width="7.81640625" style="7" customWidth="1"/>
    <col min="9734" max="9734" width="9.54296875" style="7" customWidth="1"/>
    <col min="9735" max="9735" width="1.81640625" style="7" customWidth="1"/>
    <col min="9736" max="9736" width="6.81640625" style="7" customWidth="1"/>
    <col min="9737" max="9737" width="9.1796875" style="7" customWidth="1"/>
    <col min="9738" max="9738" width="1.81640625" style="7" customWidth="1"/>
    <col min="9739" max="9739" width="6.81640625" style="7" customWidth="1"/>
    <col min="9740" max="9740" width="9.1796875" style="7" customWidth="1"/>
    <col min="9741" max="9741" width="1.81640625" style="7" customWidth="1"/>
    <col min="9742" max="9742" width="6.81640625" style="7" customWidth="1"/>
    <col min="9743" max="9743" width="9.1796875" style="7" customWidth="1"/>
    <col min="9744" max="9744" width="1.81640625" style="7" customWidth="1"/>
    <col min="9745" max="9745" width="6.81640625" style="7" customWidth="1"/>
    <col min="9746" max="9746" width="9.1796875" style="7" customWidth="1"/>
    <col min="9747" max="9747" width="1.81640625" style="7" customWidth="1"/>
    <col min="9748" max="9748" width="7.453125" style="7" customWidth="1"/>
    <col min="9749" max="9749" width="9.1796875" style="7" customWidth="1"/>
    <col min="9750" max="9750" width="1.81640625" style="7" customWidth="1"/>
    <col min="9751" max="9752" width="8.1796875" style="7" customWidth="1"/>
    <col min="9753" max="9753" width="1.54296875" style="7" customWidth="1"/>
    <col min="9754" max="9754" width="6.81640625" style="7" customWidth="1"/>
    <col min="9755" max="9755" width="9.1796875" style="7" customWidth="1"/>
    <col min="9756" max="9756" width="1.81640625" style="7" customWidth="1"/>
    <col min="9757" max="9984" width="9.1796875" style="7"/>
    <col min="9985" max="9985" width="12.453125" style="7" customWidth="1"/>
    <col min="9986" max="9987" width="7.81640625" style="7" customWidth="1"/>
    <col min="9988" max="9988" width="1.81640625" style="7" customWidth="1"/>
    <col min="9989" max="9989" width="7.81640625" style="7" customWidth="1"/>
    <col min="9990" max="9990" width="9.54296875" style="7" customWidth="1"/>
    <col min="9991" max="9991" width="1.81640625" style="7" customWidth="1"/>
    <col min="9992" max="9992" width="6.81640625" style="7" customWidth="1"/>
    <col min="9993" max="9993" width="9.1796875" style="7" customWidth="1"/>
    <col min="9994" max="9994" width="1.81640625" style="7" customWidth="1"/>
    <col min="9995" max="9995" width="6.81640625" style="7" customWidth="1"/>
    <col min="9996" max="9996" width="9.1796875" style="7" customWidth="1"/>
    <col min="9997" max="9997" width="1.81640625" style="7" customWidth="1"/>
    <col min="9998" max="9998" width="6.81640625" style="7" customWidth="1"/>
    <col min="9999" max="9999" width="9.1796875" style="7" customWidth="1"/>
    <col min="10000" max="10000" width="1.81640625" style="7" customWidth="1"/>
    <col min="10001" max="10001" width="6.81640625" style="7" customWidth="1"/>
    <col min="10002" max="10002" width="9.1796875" style="7" customWidth="1"/>
    <col min="10003" max="10003" width="1.81640625" style="7" customWidth="1"/>
    <col min="10004" max="10004" width="7.453125" style="7" customWidth="1"/>
    <col min="10005" max="10005" width="9.1796875" style="7" customWidth="1"/>
    <col min="10006" max="10006" width="1.81640625" style="7" customWidth="1"/>
    <col min="10007" max="10008" width="8.1796875" style="7" customWidth="1"/>
    <col min="10009" max="10009" width="1.54296875" style="7" customWidth="1"/>
    <col min="10010" max="10010" width="6.81640625" style="7" customWidth="1"/>
    <col min="10011" max="10011" width="9.1796875" style="7" customWidth="1"/>
    <col min="10012" max="10012" width="1.81640625" style="7" customWidth="1"/>
    <col min="10013" max="10240" width="9.1796875" style="7"/>
    <col min="10241" max="10241" width="12.453125" style="7" customWidth="1"/>
    <col min="10242" max="10243" width="7.81640625" style="7" customWidth="1"/>
    <col min="10244" max="10244" width="1.81640625" style="7" customWidth="1"/>
    <col min="10245" max="10245" width="7.81640625" style="7" customWidth="1"/>
    <col min="10246" max="10246" width="9.54296875" style="7" customWidth="1"/>
    <col min="10247" max="10247" width="1.81640625" style="7" customWidth="1"/>
    <col min="10248" max="10248" width="6.81640625" style="7" customWidth="1"/>
    <col min="10249" max="10249" width="9.1796875" style="7" customWidth="1"/>
    <col min="10250" max="10250" width="1.81640625" style="7" customWidth="1"/>
    <col min="10251" max="10251" width="6.81640625" style="7" customWidth="1"/>
    <col min="10252" max="10252" width="9.1796875" style="7" customWidth="1"/>
    <col min="10253" max="10253" width="1.81640625" style="7" customWidth="1"/>
    <col min="10254" max="10254" width="6.81640625" style="7" customWidth="1"/>
    <col min="10255" max="10255" width="9.1796875" style="7" customWidth="1"/>
    <col min="10256" max="10256" width="1.81640625" style="7" customWidth="1"/>
    <col min="10257" max="10257" width="6.81640625" style="7" customWidth="1"/>
    <col min="10258" max="10258" width="9.1796875" style="7" customWidth="1"/>
    <col min="10259" max="10259" width="1.81640625" style="7" customWidth="1"/>
    <col min="10260" max="10260" width="7.453125" style="7" customWidth="1"/>
    <col min="10261" max="10261" width="9.1796875" style="7" customWidth="1"/>
    <col min="10262" max="10262" width="1.81640625" style="7" customWidth="1"/>
    <col min="10263" max="10264" width="8.1796875" style="7" customWidth="1"/>
    <col min="10265" max="10265" width="1.54296875" style="7" customWidth="1"/>
    <col min="10266" max="10266" width="6.81640625" style="7" customWidth="1"/>
    <col min="10267" max="10267" width="9.1796875" style="7" customWidth="1"/>
    <col min="10268" max="10268" width="1.81640625" style="7" customWidth="1"/>
    <col min="10269" max="10496" width="9.1796875" style="7"/>
    <col min="10497" max="10497" width="12.453125" style="7" customWidth="1"/>
    <col min="10498" max="10499" width="7.81640625" style="7" customWidth="1"/>
    <col min="10500" max="10500" width="1.81640625" style="7" customWidth="1"/>
    <col min="10501" max="10501" width="7.81640625" style="7" customWidth="1"/>
    <col min="10502" max="10502" width="9.54296875" style="7" customWidth="1"/>
    <col min="10503" max="10503" width="1.81640625" style="7" customWidth="1"/>
    <col min="10504" max="10504" width="6.81640625" style="7" customWidth="1"/>
    <col min="10505" max="10505" width="9.1796875" style="7" customWidth="1"/>
    <col min="10506" max="10506" width="1.81640625" style="7" customWidth="1"/>
    <col min="10507" max="10507" width="6.81640625" style="7" customWidth="1"/>
    <col min="10508" max="10508" width="9.1796875" style="7" customWidth="1"/>
    <col min="10509" max="10509" width="1.81640625" style="7" customWidth="1"/>
    <col min="10510" max="10510" width="6.81640625" style="7" customWidth="1"/>
    <col min="10511" max="10511" width="9.1796875" style="7" customWidth="1"/>
    <col min="10512" max="10512" width="1.81640625" style="7" customWidth="1"/>
    <col min="10513" max="10513" width="6.81640625" style="7" customWidth="1"/>
    <col min="10514" max="10514" width="9.1796875" style="7" customWidth="1"/>
    <col min="10515" max="10515" width="1.81640625" style="7" customWidth="1"/>
    <col min="10516" max="10516" width="7.453125" style="7" customWidth="1"/>
    <col min="10517" max="10517" width="9.1796875" style="7" customWidth="1"/>
    <col min="10518" max="10518" width="1.81640625" style="7" customWidth="1"/>
    <col min="10519" max="10520" width="8.1796875" style="7" customWidth="1"/>
    <col min="10521" max="10521" width="1.54296875" style="7" customWidth="1"/>
    <col min="10522" max="10522" width="6.81640625" style="7" customWidth="1"/>
    <col min="10523" max="10523" width="9.1796875" style="7" customWidth="1"/>
    <col min="10524" max="10524" width="1.81640625" style="7" customWidth="1"/>
    <col min="10525" max="10752" width="9.1796875" style="7"/>
    <col min="10753" max="10753" width="12.453125" style="7" customWidth="1"/>
    <col min="10754" max="10755" width="7.81640625" style="7" customWidth="1"/>
    <col min="10756" max="10756" width="1.81640625" style="7" customWidth="1"/>
    <col min="10757" max="10757" width="7.81640625" style="7" customWidth="1"/>
    <col min="10758" max="10758" width="9.54296875" style="7" customWidth="1"/>
    <col min="10759" max="10759" width="1.81640625" style="7" customWidth="1"/>
    <col min="10760" max="10760" width="6.81640625" style="7" customWidth="1"/>
    <col min="10761" max="10761" width="9.1796875" style="7" customWidth="1"/>
    <col min="10762" max="10762" width="1.81640625" style="7" customWidth="1"/>
    <col min="10763" max="10763" width="6.81640625" style="7" customWidth="1"/>
    <col min="10764" max="10764" width="9.1796875" style="7" customWidth="1"/>
    <col min="10765" max="10765" width="1.81640625" style="7" customWidth="1"/>
    <col min="10766" max="10766" width="6.81640625" style="7" customWidth="1"/>
    <col min="10767" max="10767" width="9.1796875" style="7" customWidth="1"/>
    <col min="10768" max="10768" width="1.81640625" style="7" customWidth="1"/>
    <col min="10769" max="10769" width="6.81640625" style="7" customWidth="1"/>
    <col min="10770" max="10770" width="9.1796875" style="7" customWidth="1"/>
    <col min="10771" max="10771" width="1.81640625" style="7" customWidth="1"/>
    <col min="10772" max="10772" width="7.453125" style="7" customWidth="1"/>
    <col min="10773" max="10773" width="9.1796875" style="7" customWidth="1"/>
    <col min="10774" max="10774" width="1.81640625" style="7" customWidth="1"/>
    <col min="10775" max="10776" width="8.1796875" style="7" customWidth="1"/>
    <col min="10777" max="10777" width="1.54296875" style="7" customWidth="1"/>
    <col min="10778" max="10778" width="6.81640625" style="7" customWidth="1"/>
    <col min="10779" max="10779" width="9.1796875" style="7" customWidth="1"/>
    <col min="10780" max="10780" width="1.81640625" style="7" customWidth="1"/>
    <col min="10781" max="11008" width="9.1796875" style="7"/>
    <col min="11009" max="11009" width="12.453125" style="7" customWidth="1"/>
    <col min="11010" max="11011" width="7.81640625" style="7" customWidth="1"/>
    <col min="11012" max="11012" width="1.81640625" style="7" customWidth="1"/>
    <col min="11013" max="11013" width="7.81640625" style="7" customWidth="1"/>
    <col min="11014" max="11014" width="9.54296875" style="7" customWidth="1"/>
    <col min="11015" max="11015" width="1.81640625" style="7" customWidth="1"/>
    <col min="11016" max="11016" width="6.81640625" style="7" customWidth="1"/>
    <col min="11017" max="11017" width="9.1796875" style="7" customWidth="1"/>
    <col min="11018" max="11018" width="1.81640625" style="7" customWidth="1"/>
    <col min="11019" max="11019" width="6.81640625" style="7" customWidth="1"/>
    <col min="11020" max="11020" width="9.1796875" style="7" customWidth="1"/>
    <col min="11021" max="11021" width="1.81640625" style="7" customWidth="1"/>
    <col min="11022" max="11022" width="6.81640625" style="7" customWidth="1"/>
    <col min="11023" max="11023" width="9.1796875" style="7" customWidth="1"/>
    <col min="11024" max="11024" width="1.81640625" style="7" customWidth="1"/>
    <col min="11025" max="11025" width="6.81640625" style="7" customWidth="1"/>
    <col min="11026" max="11026" width="9.1796875" style="7" customWidth="1"/>
    <col min="11027" max="11027" width="1.81640625" style="7" customWidth="1"/>
    <col min="11028" max="11028" width="7.453125" style="7" customWidth="1"/>
    <col min="11029" max="11029" width="9.1796875" style="7" customWidth="1"/>
    <col min="11030" max="11030" width="1.81640625" style="7" customWidth="1"/>
    <col min="11031" max="11032" width="8.1796875" style="7" customWidth="1"/>
    <col min="11033" max="11033" width="1.54296875" style="7" customWidth="1"/>
    <col min="11034" max="11034" width="6.81640625" style="7" customWidth="1"/>
    <col min="11035" max="11035" width="9.1796875" style="7" customWidth="1"/>
    <col min="11036" max="11036" width="1.81640625" style="7" customWidth="1"/>
    <col min="11037" max="11264" width="9.1796875" style="7"/>
    <col min="11265" max="11265" width="12.453125" style="7" customWidth="1"/>
    <col min="11266" max="11267" width="7.81640625" style="7" customWidth="1"/>
    <col min="11268" max="11268" width="1.81640625" style="7" customWidth="1"/>
    <col min="11269" max="11269" width="7.81640625" style="7" customWidth="1"/>
    <col min="11270" max="11270" width="9.54296875" style="7" customWidth="1"/>
    <col min="11271" max="11271" width="1.81640625" style="7" customWidth="1"/>
    <col min="11272" max="11272" width="6.81640625" style="7" customWidth="1"/>
    <col min="11273" max="11273" width="9.1796875" style="7" customWidth="1"/>
    <col min="11274" max="11274" width="1.81640625" style="7" customWidth="1"/>
    <col min="11275" max="11275" width="6.81640625" style="7" customWidth="1"/>
    <col min="11276" max="11276" width="9.1796875" style="7" customWidth="1"/>
    <col min="11277" max="11277" width="1.81640625" style="7" customWidth="1"/>
    <col min="11278" max="11278" width="6.81640625" style="7" customWidth="1"/>
    <col min="11279" max="11279" width="9.1796875" style="7" customWidth="1"/>
    <col min="11280" max="11280" width="1.81640625" style="7" customWidth="1"/>
    <col min="11281" max="11281" width="6.81640625" style="7" customWidth="1"/>
    <col min="11282" max="11282" width="9.1796875" style="7" customWidth="1"/>
    <col min="11283" max="11283" width="1.81640625" style="7" customWidth="1"/>
    <col min="11284" max="11284" width="7.453125" style="7" customWidth="1"/>
    <col min="11285" max="11285" width="9.1796875" style="7" customWidth="1"/>
    <col min="11286" max="11286" width="1.81640625" style="7" customWidth="1"/>
    <col min="11287" max="11288" width="8.1796875" style="7" customWidth="1"/>
    <col min="11289" max="11289" width="1.54296875" style="7" customWidth="1"/>
    <col min="11290" max="11290" width="6.81640625" style="7" customWidth="1"/>
    <col min="11291" max="11291" width="9.1796875" style="7" customWidth="1"/>
    <col min="11292" max="11292" width="1.81640625" style="7" customWidth="1"/>
    <col min="11293" max="11520" width="9.1796875" style="7"/>
    <col min="11521" max="11521" width="12.453125" style="7" customWidth="1"/>
    <col min="11522" max="11523" width="7.81640625" style="7" customWidth="1"/>
    <col min="11524" max="11524" width="1.81640625" style="7" customWidth="1"/>
    <col min="11525" max="11525" width="7.81640625" style="7" customWidth="1"/>
    <col min="11526" max="11526" width="9.54296875" style="7" customWidth="1"/>
    <col min="11527" max="11527" width="1.81640625" style="7" customWidth="1"/>
    <col min="11528" max="11528" width="6.81640625" style="7" customWidth="1"/>
    <col min="11529" max="11529" width="9.1796875" style="7" customWidth="1"/>
    <col min="11530" max="11530" width="1.81640625" style="7" customWidth="1"/>
    <col min="11531" max="11531" width="6.81640625" style="7" customWidth="1"/>
    <col min="11532" max="11532" width="9.1796875" style="7" customWidth="1"/>
    <col min="11533" max="11533" width="1.81640625" style="7" customWidth="1"/>
    <col min="11534" max="11534" width="6.81640625" style="7" customWidth="1"/>
    <col min="11535" max="11535" width="9.1796875" style="7" customWidth="1"/>
    <col min="11536" max="11536" width="1.81640625" style="7" customWidth="1"/>
    <col min="11537" max="11537" width="6.81640625" style="7" customWidth="1"/>
    <col min="11538" max="11538" width="9.1796875" style="7" customWidth="1"/>
    <col min="11539" max="11539" width="1.81640625" style="7" customWidth="1"/>
    <col min="11540" max="11540" width="7.453125" style="7" customWidth="1"/>
    <col min="11541" max="11541" width="9.1796875" style="7" customWidth="1"/>
    <col min="11542" max="11542" width="1.81640625" style="7" customWidth="1"/>
    <col min="11543" max="11544" width="8.1796875" style="7" customWidth="1"/>
    <col min="11545" max="11545" width="1.54296875" style="7" customWidth="1"/>
    <col min="11546" max="11546" width="6.81640625" style="7" customWidth="1"/>
    <col min="11547" max="11547" width="9.1796875" style="7" customWidth="1"/>
    <col min="11548" max="11548" width="1.81640625" style="7" customWidth="1"/>
    <col min="11549" max="11776" width="9.1796875" style="7"/>
    <col min="11777" max="11777" width="12.453125" style="7" customWidth="1"/>
    <col min="11778" max="11779" width="7.81640625" style="7" customWidth="1"/>
    <col min="11780" max="11780" width="1.81640625" style="7" customWidth="1"/>
    <col min="11781" max="11781" width="7.81640625" style="7" customWidth="1"/>
    <col min="11782" max="11782" width="9.54296875" style="7" customWidth="1"/>
    <col min="11783" max="11783" width="1.81640625" style="7" customWidth="1"/>
    <col min="11784" max="11784" width="6.81640625" style="7" customWidth="1"/>
    <col min="11785" max="11785" width="9.1796875" style="7" customWidth="1"/>
    <col min="11786" max="11786" width="1.81640625" style="7" customWidth="1"/>
    <col min="11787" max="11787" width="6.81640625" style="7" customWidth="1"/>
    <col min="11788" max="11788" width="9.1796875" style="7" customWidth="1"/>
    <col min="11789" max="11789" width="1.81640625" style="7" customWidth="1"/>
    <col min="11790" max="11790" width="6.81640625" style="7" customWidth="1"/>
    <col min="11791" max="11791" width="9.1796875" style="7" customWidth="1"/>
    <col min="11792" max="11792" width="1.81640625" style="7" customWidth="1"/>
    <col min="11793" max="11793" width="6.81640625" style="7" customWidth="1"/>
    <col min="11794" max="11794" width="9.1796875" style="7" customWidth="1"/>
    <col min="11795" max="11795" width="1.81640625" style="7" customWidth="1"/>
    <col min="11796" max="11796" width="7.453125" style="7" customWidth="1"/>
    <col min="11797" max="11797" width="9.1796875" style="7" customWidth="1"/>
    <col min="11798" max="11798" width="1.81640625" style="7" customWidth="1"/>
    <col min="11799" max="11800" width="8.1796875" style="7" customWidth="1"/>
    <col min="11801" max="11801" width="1.54296875" style="7" customWidth="1"/>
    <col min="11802" max="11802" width="6.81640625" style="7" customWidth="1"/>
    <col min="11803" max="11803" width="9.1796875" style="7" customWidth="1"/>
    <col min="11804" max="11804" width="1.81640625" style="7" customWidth="1"/>
    <col min="11805" max="12032" width="9.1796875" style="7"/>
    <col min="12033" max="12033" width="12.453125" style="7" customWidth="1"/>
    <col min="12034" max="12035" width="7.81640625" style="7" customWidth="1"/>
    <col min="12036" max="12036" width="1.81640625" style="7" customWidth="1"/>
    <col min="12037" max="12037" width="7.81640625" style="7" customWidth="1"/>
    <col min="12038" max="12038" width="9.54296875" style="7" customWidth="1"/>
    <col min="12039" max="12039" width="1.81640625" style="7" customWidth="1"/>
    <col min="12040" max="12040" width="6.81640625" style="7" customWidth="1"/>
    <col min="12041" max="12041" width="9.1796875" style="7" customWidth="1"/>
    <col min="12042" max="12042" width="1.81640625" style="7" customWidth="1"/>
    <col min="12043" max="12043" width="6.81640625" style="7" customWidth="1"/>
    <col min="12044" max="12044" width="9.1796875" style="7" customWidth="1"/>
    <col min="12045" max="12045" width="1.81640625" style="7" customWidth="1"/>
    <col min="12046" max="12046" width="6.81640625" style="7" customWidth="1"/>
    <col min="12047" max="12047" width="9.1796875" style="7" customWidth="1"/>
    <col min="12048" max="12048" width="1.81640625" style="7" customWidth="1"/>
    <col min="12049" max="12049" width="6.81640625" style="7" customWidth="1"/>
    <col min="12050" max="12050" width="9.1796875" style="7" customWidth="1"/>
    <col min="12051" max="12051" width="1.81640625" style="7" customWidth="1"/>
    <col min="12052" max="12052" width="7.453125" style="7" customWidth="1"/>
    <col min="12053" max="12053" width="9.1796875" style="7" customWidth="1"/>
    <col min="12054" max="12054" width="1.81640625" style="7" customWidth="1"/>
    <col min="12055" max="12056" width="8.1796875" style="7" customWidth="1"/>
    <col min="12057" max="12057" width="1.54296875" style="7" customWidth="1"/>
    <col min="12058" max="12058" width="6.81640625" style="7" customWidth="1"/>
    <col min="12059" max="12059" width="9.1796875" style="7" customWidth="1"/>
    <col min="12060" max="12060" width="1.81640625" style="7" customWidth="1"/>
    <col min="12061" max="12288" width="9.1796875" style="7"/>
    <col min="12289" max="12289" width="12.453125" style="7" customWidth="1"/>
    <col min="12290" max="12291" width="7.81640625" style="7" customWidth="1"/>
    <col min="12292" max="12292" width="1.81640625" style="7" customWidth="1"/>
    <col min="12293" max="12293" width="7.81640625" style="7" customWidth="1"/>
    <col min="12294" max="12294" width="9.54296875" style="7" customWidth="1"/>
    <col min="12295" max="12295" width="1.81640625" style="7" customWidth="1"/>
    <col min="12296" max="12296" width="6.81640625" style="7" customWidth="1"/>
    <col min="12297" max="12297" width="9.1796875" style="7" customWidth="1"/>
    <col min="12298" max="12298" width="1.81640625" style="7" customWidth="1"/>
    <col min="12299" max="12299" width="6.81640625" style="7" customWidth="1"/>
    <col min="12300" max="12300" width="9.1796875" style="7" customWidth="1"/>
    <col min="12301" max="12301" width="1.81640625" style="7" customWidth="1"/>
    <col min="12302" max="12302" width="6.81640625" style="7" customWidth="1"/>
    <col min="12303" max="12303" width="9.1796875" style="7" customWidth="1"/>
    <col min="12304" max="12304" width="1.81640625" style="7" customWidth="1"/>
    <col min="12305" max="12305" width="6.81640625" style="7" customWidth="1"/>
    <col min="12306" max="12306" width="9.1796875" style="7" customWidth="1"/>
    <col min="12307" max="12307" width="1.81640625" style="7" customWidth="1"/>
    <col min="12308" max="12308" width="7.453125" style="7" customWidth="1"/>
    <col min="12309" max="12309" width="9.1796875" style="7" customWidth="1"/>
    <col min="12310" max="12310" width="1.81640625" style="7" customWidth="1"/>
    <col min="12311" max="12312" width="8.1796875" style="7" customWidth="1"/>
    <col min="12313" max="12313" width="1.54296875" style="7" customWidth="1"/>
    <col min="12314" max="12314" width="6.81640625" style="7" customWidth="1"/>
    <col min="12315" max="12315" width="9.1796875" style="7" customWidth="1"/>
    <col min="12316" max="12316" width="1.81640625" style="7" customWidth="1"/>
    <col min="12317" max="12544" width="9.1796875" style="7"/>
    <col min="12545" max="12545" width="12.453125" style="7" customWidth="1"/>
    <col min="12546" max="12547" width="7.81640625" style="7" customWidth="1"/>
    <col min="12548" max="12548" width="1.81640625" style="7" customWidth="1"/>
    <col min="12549" max="12549" width="7.81640625" style="7" customWidth="1"/>
    <col min="12550" max="12550" width="9.54296875" style="7" customWidth="1"/>
    <col min="12551" max="12551" width="1.81640625" style="7" customWidth="1"/>
    <col min="12552" max="12552" width="6.81640625" style="7" customWidth="1"/>
    <col min="12553" max="12553" width="9.1796875" style="7" customWidth="1"/>
    <col min="12554" max="12554" width="1.81640625" style="7" customWidth="1"/>
    <col min="12555" max="12555" width="6.81640625" style="7" customWidth="1"/>
    <col min="12556" max="12556" width="9.1796875" style="7" customWidth="1"/>
    <col min="12557" max="12557" width="1.81640625" style="7" customWidth="1"/>
    <col min="12558" max="12558" width="6.81640625" style="7" customWidth="1"/>
    <col min="12559" max="12559" width="9.1796875" style="7" customWidth="1"/>
    <col min="12560" max="12560" width="1.81640625" style="7" customWidth="1"/>
    <col min="12561" max="12561" width="6.81640625" style="7" customWidth="1"/>
    <col min="12562" max="12562" width="9.1796875" style="7" customWidth="1"/>
    <col min="12563" max="12563" width="1.81640625" style="7" customWidth="1"/>
    <col min="12564" max="12564" width="7.453125" style="7" customWidth="1"/>
    <col min="12565" max="12565" width="9.1796875" style="7" customWidth="1"/>
    <col min="12566" max="12566" width="1.81640625" style="7" customWidth="1"/>
    <col min="12567" max="12568" width="8.1796875" style="7" customWidth="1"/>
    <col min="12569" max="12569" width="1.54296875" style="7" customWidth="1"/>
    <col min="12570" max="12570" width="6.81640625" style="7" customWidth="1"/>
    <col min="12571" max="12571" width="9.1796875" style="7" customWidth="1"/>
    <col min="12572" max="12572" width="1.81640625" style="7" customWidth="1"/>
    <col min="12573" max="12800" width="9.1796875" style="7"/>
    <col min="12801" max="12801" width="12.453125" style="7" customWidth="1"/>
    <col min="12802" max="12803" width="7.81640625" style="7" customWidth="1"/>
    <col min="12804" max="12804" width="1.81640625" style="7" customWidth="1"/>
    <col min="12805" max="12805" width="7.81640625" style="7" customWidth="1"/>
    <col min="12806" max="12806" width="9.54296875" style="7" customWidth="1"/>
    <col min="12807" max="12807" width="1.81640625" style="7" customWidth="1"/>
    <col min="12808" max="12808" width="6.81640625" style="7" customWidth="1"/>
    <col min="12809" max="12809" width="9.1796875" style="7" customWidth="1"/>
    <col min="12810" max="12810" width="1.81640625" style="7" customWidth="1"/>
    <col min="12811" max="12811" width="6.81640625" style="7" customWidth="1"/>
    <col min="12812" max="12812" width="9.1796875" style="7" customWidth="1"/>
    <col min="12813" max="12813" width="1.81640625" style="7" customWidth="1"/>
    <col min="12814" max="12814" width="6.81640625" style="7" customWidth="1"/>
    <col min="12815" max="12815" width="9.1796875" style="7" customWidth="1"/>
    <col min="12816" max="12816" width="1.81640625" style="7" customWidth="1"/>
    <col min="12817" max="12817" width="6.81640625" style="7" customWidth="1"/>
    <col min="12818" max="12818" width="9.1796875" style="7" customWidth="1"/>
    <col min="12819" max="12819" width="1.81640625" style="7" customWidth="1"/>
    <col min="12820" max="12820" width="7.453125" style="7" customWidth="1"/>
    <col min="12821" max="12821" width="9.1796875" style="7" customWidth="1"/>
    <col min="12822" max="12822" width="1.81640625" style="7" customWidth="1"/>
    <col min="12823" max="12824" width="8.1796875" style="7" customWidth="1"/>
    <col min="12825" max="12825" width="1.54296875" style="7" customWidth="1"/>
    <col min="12826" max="12826" width="6.81640625" style="7" customWidth="1"/>
    <col min="12827" max="12827" width="9.1796875" style="7" customWidth="1"/>
    <col min="12828" max="12828" width="1.81640625" style="7" customWidth="1"/>
    <col min="12829" max="13056" width="9.1796875" style="7"/>
    <col min="13057" max="13057" width="12.453125" style="7" customWidth="1"/>
    <col min="13058" max="13059" width="7.81640625" style="7" customWidth="1"/>
    <col min="13060" max="13060" width="1.81640625" style="7" customWidth="1"/>
    <col min="13061" max="13061" width="7.81640625" style="7" customWidth="1"/>
    <col min="13062" max="13062" width="9.54296875" style="7" customWidth="1"/>
    <col min="13063" max="13063" width="1.81640625" style="7" customWidth="1"/>
    <col min="13064" max="13064" width="6.81640625" style="7" customWidth="1"/>
    <col min="13065" max="13065" width="9.1796875" style="7" customWidth="1"/>
    <col min="13066" max="13066" width="1.81640625" style="7" customWidth="1"/>
    <col min="13067" max="13067" width="6.81640625" style="7" customWidth="1"/>
    <col min="13068" max="13068" width="9.1796875" style="7" customWidth="1"/>
    <col min="13069" max="13069" width="1.81640625" style="7" customWidth="1"/>
    <col min="13070" max="13070" width="6.81640625" style="7" customWidth="1"/>
    <col min="13071" max="13071" width="9.1796875" style="7" customWidth="1"/>
    <col min="13072" max="13072" width="1.81640625" style="7" customWidth="1"/>
    <col min="13073" max="13073" width="6.81640625" style="7" customWidth="1"/>
    <col min="13074" max="13074" width="9.1796875" style="7" customWidth="1"/>
    <col min="13075" max="13075" width="1.81640625" style="7" customWidth="1"/>
    <col min="13076" max="13076" width="7.453125" style="7" customWidth="1"/>
    <col min="13077" max="13077" width="9.1796875" style="7" customWidth="1"/>
    <col min="13078" max="13078" width="1.81640625" style="7" customWidth="1"/>
    <col min="13079" max="13080" width="8.1796875" style="7" customWidth="1"/>
    <col min="13081" max="13081" width="1.54296875" style="7" customWidth="1"/>
    <col min="13082" max="13082" width="6.81640625" style="7" customWidth="1"/>
    <col min="13083" max="13083" width="9.1796875" style="7" customWidth="1"/>
    <col min="13084" max="13084" width="1.81640625" style="7" customWidth="1"/>
    <col min="13085" max="13312" width="9.1796875" style="7"/>
    <col min="13313" max="13313" width="12.453125" style="7" customWidth="1"/>
    <col min="13314" max="13315" width="7.81640625" style="7" customWidth="1"/>
    <col min="13316" max="13316" width="1.81640625" style="7" customWidth="1"/>
    <col min="13317" max="13317" width="7.81640625" style="7" customWidth="1"/>
    <col min="13318" max="13318" width="9.54296875" style="7" customWidth="1"/>
    <col min="13319" max="13319" width="1.81640625" style="7" customWidth="1"/>
    <col min="13320" max="13320" width="6.81640625" style="7" customWidth="1"/>
    <col min="13321" max="13321" width="9.1796875" style="7" customWidth="1"/>
    <col min="13322" max="13322" width="1.81640625" style="7" customWidth="1"/>
    <col min="13323" max="13323" width="6.81640625" style="7" customWidth="1"/>
    <col min="13324" max="13324" width="9.1796875" style="7" customWidth="1"/>
    <col min="13325" max="13325" width="1.81640625" style="7" customWidth="1"/>
    <col min="13326" max="13326" width="6.81640625" style="7" customWidth="1"/>
    <col min="13327" max="13327" width="9.1796875" style="7" customWidth="1"/>
    <col min="13328" max="13328" width="1.81640625" style="7" customWidth="1"/>
    <col min="13329" max="13329" width="6.81640625" style="7" customWidth="1"/>
    <col min="13330" max="13330" width="9.1796875" style="7" customWidth="1"/>
    <col min="13331" max="13331" width="1.81640625" style="7" customWidth="1"/>
    <col min="13332" max="13332" width="7.453125" style="7" customWidth="1"/>
    <col min="13333" max="13333" width="9.1796875" style="7" customWidth="1"/>
    <col min="13334" max="13334" width="1.81640625" style="7" customWidth="1"/>
    <col min="13335" max="13336" width="8.1796875" style="7" customWidth="1"/>
    <col min="13337" max="13337" width="1.54296875" style="7" customWidth="1"/>
    <col min="13338" max="13338" width="6.81640625" style="7" customWidth="1"/>
    <col min="13339" max="13339" width="9.1796875" style="7" customWidth="1"/>
    <col min="13340" max="13340" width="1.81640625" style="7" customWidth="1"/>
    <col min="13341" max="13568" width="9.1796875" style="7"/>
    <col min="13569" max="13569" width="12.453125" style="7" customWidth="1"/>
    <col min="13570" max="13571" width="7.81640625" style="7" customWidth="1"/>
    <col min="13572" max="13572" width="1.81640625" style="7" customWidth="1"/>
    <col min="13573" max="13573" width="7.81640625" style="7" customWidth="1"/>
    <col min="13574" max="13574" width="9.54296875" style="7" customWidth="1"/>
    <col min="13575" max="13575" width="1.81640625" style="7" customWidth="1"/>
    <col min="13576" max="13576" width="6.81640625" style="7" customWidth="1"/>
    <col min="13577" max="13577" width="9.1796875" style="7" customWidth="1"/>
    <col min="13578" max="13578" width="1.81640625" style="7" customWidth="1"/>
    <col min="13579" max="13579" width="6.81640625" style="7" customWidth="1"/>
    <col min="13580" max="13580" width="9.1796875" style="7" customWidth="1"/>
    <col min="13581" max="13581" width="1.81640625" style="7" customWidth="1"/>
    <col min="13582" max="13582" width="6.81640625" style="7" customWidth="1"/>
    <col min="13583" max="13583" width="9.1796875" style="7" customWidth="1"/>
    <col min="13584" max="13584" width="1.81640625" style="7" customWidth="1"/>
    <col min="13585" max="13585" width="6.81640625" style="7" customWidth="1"/>
    <col min="13586" max="13586" width="9.1796875" style="7" customWidth="1"/>
    <col min="13587" max="13587" width="1.81640625" style="7" customWidth="1"/>
    <col min="13588" max="13588" width="7.453125" style="7" customWidth="1"/>
    <col min="13589" max="13589" width="9.1796875" style="7" customWidth="1"/>
    <col min="13590" max="13590" width="1.81640625" style="7" customWidth="1"/>
    <col min="13591" max="13592" width="8.1796875" style="7" customWidth="1"/>
    <col min="13593" max="13593" width="1.54296875" style="7" customWidth="1"/>
    <col min="13594" max="13594" width="6.81640625" style="7" customWidth="1"/>
    <col min="13595" max="13595" width="9.1796875" style="7" customWidth="1"/>
    <col min="13596" max="13596" width="1.81640625" style="7" customWidth="1"/>
    <col min="13597" max="13824" width="9.1796875" style="7"/>
    <col min="13825" max="13825" width="12.453125" style="7" customWidth="1"/>
    <col min="13826" max="13827" width="7.81640625" style="7" customWidth="1"/>
    <col min="13828" max="13828" width="1.81640625" style="7" customWidth="1"/>
    <col min="13829" max="13829" width="7.81640625" style="7" customWidth="1"/>
    <col min="13830" max="13830" width="9.54296875" style="7" customWidth="1"/>
    <col min="13831" max="13831" width="1.81640625" style="7" customWidth="1"/>
    <col min="13832" max="13832" width="6.81640625" style="7" customWidth="1"/>
    <col min="13833" max="13833" width="9.1796875" style="7" customWidth="1"/>
    <col min="13834" max="13834" width="1.81640625" style="7" customWidth="1"/>
    <col min="13835" max="13835" width="6.81640625" style="7" customWidth="1"/>
    <col min="13836" max="13836" width="9.1796875" style="7" customWidth="1"/>
    <col min="13837" max="13837" width="1.81640625" style="7" customWidth="1"/>
    <col min="13838" max="13838" width="6.81640625" style="7" customWidth="1"/>
    <col min="13839" max="13839" width="9.1796875" style="7" customWidth="1"/>
    <col min="13840" max="13840" width="1.81640625" style="7" customWidth="1"/>
    <col min="13841" max="13841" width="6.81640625" style="7" customWidth="1"/>
    <col min="13842" max="13842" width="9.1796875" style="7" customWidth="1"/>
    <col min="13843" max="13843" width="1.81640625" style="7" customWidth="1"/>
    <col min="13844" max="13844" width="7.453125" style="7" customWidth="1"/>
    <col min="13845" max="13845" width="9.1796875" style="7" customWidth="1"/>
    <col min="13846" max="13846" width="1.81640625" style="7" customWidth="1"/>
    <col min="13847" max="13848" width="8.1796875" style="7" customWidth="1"/>
    <col min="13849" max="13849" width="1.54296875" style="7" customWidth="1"/>
    <col min="13850" max="13850" width="6.81640625" style="7" customWidth="1"/>
    <col min="13851" max="13851" width="9.1796875" style="7" customWidth="1"/>
    <col min="13852" max="13852" width="1.81640625" style="7" customWidth="1"/>
    <col min="13853" max="14080" width="9.1796875" style="7"/>
    <col min="14081" max="14081" width="12.453125" style="7" customWidth="1"/>
    <col min="14082" max="14083" width="7.81640625" style="7" customWidth="1"/>
    <col min="14084" max="14084" width="1.81640625" style="7" customWidth="1"/>
    <col min="14085" max="14085" width="7.81640625" style="7" customWidth="1"/>
    <col min="14086" max="14086" width="9.54296875" style="7" customWidth="1"/>
    <col min="14087" max="14087" width="1.81640625" style="7" customWidth="1"/>
    <col min="14088" max="14088" width="6.81640625" style="7" customWidth="1"/>
    <col min="14089" max="14089" width="9.1796875" style="7" customWidth="1"/>
    <col min="14090" max="14090" width="1.81640625" style="7" customWidth="1"/>
    <col min="14091" max="14091" width="6.81640625" style="7" customWidth="1"/>
    <col min="14092" max="14092" width="9.1796875" style="7" customWidth="1"/>
    <col min="14093" max="14093" width="1.81640625" style="7" customWidth="1"/>
    <col min="14094" max="14094" width="6.81640625" style="7" customWidth="1"/>
    <col min="14095" max="14095" width="9.1796875" style="7" customWidth="1"/>
    <col min="14096" max="14096" width="1.81640625" style="7" customWidth="1"/>
    <col min="14097" max="14097" width="6.81640625" style="7" customWidth="1"/>
    <col min="14098" max="14098" width="9.1796875" style="7" customWidth="1"/>
    <col min="14099" max="14099" width="1.81640625" style="7" customWidth="1"/>
    <col min="14100" max="14100" width="7.453125" style="7" customWidth="1"/>
    <col min="14101" max="14101" width="9.1796875" style="7" customWidth="1"/>
    <col min="14102" max="14102" width="1.81640625" style="7" customWidth="1"/>
    <col min="14103" max="14104" width="8.1796875" style="7" customWidth="1"/>
    <col min="14105" max="14105" width="1.54296875" style="7" customWidth="1"/>
    <col min="14106" max="14106" width="6.81640625" style="7" customWidth="1"/>
    <col min="14107" max="14107" width="9.1796875" style="7" customWidth="1"/>
    <col min="14108" max="14108" width="1.81640625" style="7" customWidth="1"/>
    <col min="14109" max="14336" width="9.1796875" style="7"/>
    <col min="14337" max="14337" width="12.453125" style="7" customWidth="1"/>
    <col min="14338" max="14339" width="7.81640625" style="7" customWidth="1"/>
    <col min="14340" max="14340" width="1.81640625" style="7" customWidth="1"/>
    <col min="14341" max="14341" width="7.81640625" style="7" customWidth="1"/>
    <col min="14342" max="14342" width="9.54296875" style="7" customWidth="1"/>
    <col min="14343" max="14343" width="1.81640625" style="7" customWidth="1"/>
    <col min="14344" max="14344" width="6.81640625" style="7" customWidth="1"/>
    <col min="14345" max="14345" width="9.1796875" style="7" customWidth="1"/>
    <col min="14346" max="14346" width="1.81640625" style="7" customWidth="1"/>
    <col min="14347" max="14347" width="6.81640625" style="7" customWidth="1"/>
    <col min="14348" max="14348" width="9.1796875" style="7" customWidth="1"/>
    <col min="14349" max="14349" width="1.81640625" style="7" customWidth="1"/>
    <col min="14350" max="14350" width="6.81640625" style="7" customWidth="1"/>
    <col min="14351" max="14351" width="9.1796875" style="7" customWidth="1"/>
    <col min="14352" max="14352" width="1.81640625" style="7" customWidth="1"/>
    <col min="14353" max="14353" width="6.81640625" style="7" customWidth="1"/>
    <col min="14354" max="14354" width="9.1796875" style="7" customWidth="1"/>
    <col min="14355" max="14355" width="1.81640625" style="7" customWidth="1"/>
    <col min="14356" max="14356" width="7.453125" style="7" customWidth="1"/>
    <col min="14357" max="14357" width="9.1796875" style="7" customWidth="1"/>
    <col min="14358" max="14358" width="1.81640625" style="7" customWidth="1"/>
    <col min="14359" max="14360" width="8.1796875" style="7" customWidth="1"/>
    <col min="14361" max="14361" width="1.54296875" style="7" customWidth="1"/>
    <col min="14362" max="14362" width="6.81640625" style="7" customWidth="1"/>
    <col min="14363" max="14363" width="9.1796875" style="7" customWidth="1"/>
    <col min="14364" max="14364" width="1.81640625" style="7" customWidth="1"/>
    <col min="14365" max="14592" width="9.1796875" style="7"/>
    <col min="14593" max="14593" width="12.453125" style="7" customWidth="1"/>
    <col min="14594" max="14595" width="7.81640625" style="7" customWidth="1"/>
    <col min="14596" max="14596" width="1.81640625" style="7" customWidth="1"/>
    <col min="14597" max="14597" width="7.81640625" style="7" customWidth="1"/>
    <col min="14598" max="14598" width="9.54296875" style="7" customWidth="1"/>
    <col min="14599" max="14599" width="1.81640625" style="7" customWidth="1"/>
    <col min="14600" max="14600" width="6.81640625" style="7" customWidth="1"/>
    <col min="14601" max="14601" width="9.1796875" style="7" customWidth="1"/>
    <col min="14602" max="14602" width="1.81640625" style="7" customWidth="1"/>
    <col min="14603" max="14603" width="6.81640625" style="7" customWidth="1"/>
    <col min="14604" max="14604" width="9.1796875" style="7" customWidth="1"/>
    <col min="14605" max="14605" width="1.81640625" style="7" customWidth="1"/>
    <col min="14606" max="14606" width="6.81640625" style="7" customWidth="1"/>
    <col min="14607" max="14607" width="9.1796875" style="7" customWidth="1"/>
    <col min="14608" max="14608" width="1.81640625" style="7" customWidth="1"/>
    <col min="14609" max="14609" width="6.81640625" style="7" customWidth="1"/>
    <col min="14610" max="14610" width="9.1796875" style="7" customWidth="1"/>
    <col min="14611" max="14611" width="1.81640625" style="7" customWidth="1"/>
    <col min="14612" max="14612" width="7.453125" style="7" customWidth="1"/>
    <col min="14613" max="14613" width="9.1796875" style="7" customWidth="1"/>
    <col min="14614" max="14614" width="1.81640625" style="7" customWidth="1"/>
    <col min="14615" max="14616" width="8.1796875" style="7" customWidth="1"/>
    <col min="14617" max="14617" width="1.54296875" style="7" customWidth="1"/>
    <col min="14618" max="14618" width="6.81640625" style="7" customWidth="1"/>
    <col min="14619" max="14619" width="9.1796875" style="7" customWidth="1"/>
    <col min="14620" max="14620" width="1.81640625" style="7" customWidth="1"/>
    <col min="14621" max="14848" width="9.1796875" style="7"/>
    <col min="14849" max="14849" width="12.453125" style="7" customWidth="1"/>
    <col min="14850" max="14851" width="7.81640625" style="7" customWidth="1"/>
    <col min="14852" max="14852" width="1.81640625" style="7" customWidth="1"/>
    <col min="14853" max="14853" width="7.81640625" style="7" customWidth="1"/>
    <col min="14854" max="14854" width="9.54296875" style="7" customWidth="1"/>
    <col min="14855" max="14855" width="1.81640625" style="7" customWidth="1"/>
    <col min="14856" max="14856" width="6.81640625" style="7" customWidth="1"/>
    <col min="14857" max="14857" width="9.1796875" style="7" customWidth="1"/>
    <col min="14858" max="14858" width="1.81640625" style="7" customWidth="1"/>
    <col min="14859" max="14859" width="6.81640625" style="7" customWidth="1"/>
    <col min="14860" max="14860" width="9.1796875" style="7" customWidth="1"/>
    <col min="14861" max="14861" width="1.81640625" style="7" customWidth="1"/>
    <col min="14862" max="14862" width="6.81640625" style="7" customWidth="1"/>
    <col min="14863" max="14863" width="9.1796875" style="7" customWidth="1"/>
    <col min="14864" max="14864" width="1.81640625" style="7" customWidth="1"/>
    <col min="14865" max="14865" width="6.81640625" style="7" customWidth="1"/>
    <col min="14866" max="14866" width="9.1796875" style="7" customWidth="1"/>
    <col min="14867" max="14867" width="1.81640625" style="7" customWidth="1"/>
    <col min="14868" max="14868" width="7.453125" style="7" customWidth="1"/>
    <col min="14869" max="14869" width="9.1796875" style="7" customWidth="1"/>
    <col min="14870" max="14870" width="1.81640625" style="7" customWidth="1"/>
    <col min="14871" max="14872" width="8.1796875" style="7" customWidth="1"/>
    <col min="14873" max="14873" width="1.54296875" style="7" customWidth="1"/>
    <col min="14874" max="14874" width="6.81640625" style="7" customWidth="1"/>
    <col min="14875" max="14875" width="9.1796875" style="7" customWidth="1"/>
    <col min="14876" max="14876" width="1.81640625" style="7" customWidth="1"/>
    <col min="14877" max="15104" width="9.1796875" style="7"/>
    <col min="15105" max="15105" width="12.453125" style="7" customWidth="1"/>
    <col min="15106" max="15107" width="7.81640625" style="7" customWidth="1"/>
    <col min="15108" max="15108" width="1.81640625" style="7" customWidth="1"/>
    <col min="15109" max="15109" width="7.81640625" style="7" customWidth="1"/>
    <col min="15110" max="15110" width="9.54296875" style="7" customWidth="1"/>
    <col min="15111" max="15111" width="1.81640625" style="7" customWidth="1"/>
    <col min="15112" max="15112" width="6.81640625" style="7" customWidth="1"/>
    <col min="15113" max="15113" width="9.1796875" style="7" customWidth="1"/>
    <col min="15114" max="15114" width="1.81640625" style="7" customWidth="1"/>
    <col min="15115" max="15115" width="6.81640625" style="7" customWidth="1"/>
    <col min="15116" max="15116" width="9.1796875" style="7" customWidth="1"/>
    <col min="15117" max="15117" width="1.81640625" style="7" customWidth="1"/>
    <col min="15118" max="15118" width="6.81640625" style="7" customWidth="1"/>
    <col min="15119" max="15119" width="9.1796875" style="7" customWidth="1"/>
    <col min="15120" max="15120" width="1.81640625" style="7" customWidth="1"/>
    <col min="15121" max="15121" width="6.81640625" style="7" customWidth="1"/>
    <col min="15122" max="15122" width="9.1796875" style="7" customWidth="1"/>
    <col min="15123" max="15123" width="1.81640625" style="7" customWidth="1"/>
    <col min="15124" max="15124" width="7.453125" style="7" customWidth="1"/>
    <col min="15125" max="15125" width="9.1796875" style="7" customWidth="1"/>
    <col min="15126" max="15126" width="1.81640625" style="7" customWidth="1"/>
    <col min="15127" max="15128" width="8.1796875" style="7" customWidth="1"/>
    <col min="15129" max="15129" width="1.54296875" style="7" customWidth="1"/>
    <col min="15130" max="15130" width="6.81640625" style="7" customWidth="1"/>
    <col min="15131" max="15131" width="9.1796875" style="7" customWidth="1"/>
    <col min="15132" max="15132" width="1.81640625" style="7" customWidth="1"/>
    <col min="15133" max="15360" width="9.1796875" style="7"/>
    <col min="15361" max="15361" width="12.453125" style="7" customWidth="1"/>
    <col min="15362" max="15363" width="7.81640625" style="7" customWidth="1"/>
    <col min="15364" max="15364" width="1.81640625" style="7" customWidth="1"/>
    <col min="15365" max="15365" width="7.81640625" style="7" customWidth="1"/>
    <col min="15366" max="15366" width="9.54296875" style="7" customWidth="1"/>
    <col min="15367" max="15367" width="1.81640625" style="7" customWidth="1"/>
    <col min="15368" max="15368" width="6.81640625" style="7" customWidth="1"/>
    <col min="15369" max="15369" width="9.1796875" style="7" customWidth="1"/>
    <col min="15370" max="15370" width="1.81640625" style="7" customWidth="1"/>
    <col min="15371" max="15371" width="6.81640625" style="7" customWidth="1"/>
    <col min="15372" max="15372" width="9.1796875" style="7" customWidth="1"/>
    <col min="15373" max="15373" width="1.81640625" style="7" customWidth="1"/>
    <col min="15374" max="15374" width="6.81640625" style="7" customWidth="1"/>
    <col min="15375" max="15375" width="9.1796875" style="7" customWidth="1"/>
    <col min="15376" max="15376" width="1.81640625" style="7" customWidth="1"/>
    <col min="15377" max="15377" width="6.81640625" style="7" customWidth="1"/>
    <col min="15378" max="15378" width="9.1796875" style="7" customWidth="1"/>
    <col min="15379" max="15379" width="1.81640625" style="7" customWidth="1"/>
    <col min="15380" max="15380" width="7.453125" style="7" customWidth="1"/>
    <col min="15381" max="15381" width="9.1796875" style="7" customWidth="1"/>
    <col min="15382" max="15382" width="1.81640625" style="7" customWidth="1"/>
    <col min="15383" max="15384" width="8.1796875" style="7" customWidth="1"/>
    <col min="15385" max="15385" width="1.54296875" style="7" customWidth="1"/>
    <col min="15386" max="15386" width="6.81640625" style="7" customWidth="1"/>
    <col min="15387" max="15387" width="9.1796875" style="7" customWidth="1"/>
    <col min="15388" max="15388" width="1.81640625" style="7" customWidth="1"/>
    <col min="15389" max="15616" width="9.1796875" style="7"/>
    <col min="15617" max="15617" width="12.453125" style="7" customWidth="1"/>
    <col min="15618" max="15619" width="7.81640625" style="7" customWidth="1"/>
    <col min="15620" max="15620" width="1.81640625" style="7" customWidth="1"/>
    <col min="15621" max="15621" width="7.81640625" style="7" customWidth="1"/>
    <col min="15622" max="15622" width="9.54296875" style="7" customWidth="1"/>
    <col min="15623" max="15623" width="1.81640625" style="7" customWidth="1"/>
    <col min="15624" max="15624" width="6.81640625" style="7" customWidth="1"/>
    <col min="15625" max="15625" width="9.1796875" style="7" customWidth="1"/>
    <col min="15626" max="15626" width="1.81640625" style="7" customWidth="1"/>
    <col min="15627" max="15627" width="6.81640625" style="7" customWidth="1"/>
    <col min="15628" max="15628" width="9.1796875" style="7" customWidth="1"/>
    <col min="15629" max="15629" width="1.81640625" style="7" customWidth="1"/>
    <col min="15630" max="15630" width="6.81640625" style="7" customWidth="1"/>
    <col min="15631" max="15631" width="9.1796875" style="7" customWidth="1"/>
    <col min="15632" max="15632" width="1.81640625" style="7" customWidth="1"/>
    <col min="15633" max="15633" width="6.81640625" style="7" customWidth="1"/>
    <col min="15634" max="15634" width="9.1796875" style="7" customWidth="1"/>
    <col min="15635" max="15635" width="1.81640625" style="7" customWidth="1"/>
    <col min="15636" max="15636" width="7.453125" style="7" customWidth="1"/>
    <col min="15637" max="15637" width="9.1796875" style="7" customWidth="1"/>
    <col min="15638" max="15638" width="1.81640625" style="7" customWidth="1"/>
    <col min="15639" max="15640" width="8.1796875" style="7" customWidth="1"/>
    <col min="15641" max="15641" width="1.54296875" style="7" customWidth="1"/>
    <col min="15642" max="15642" width="6.81640625" style="7" customWidth="1"/>
    <col min="15643" max="15643" width="9.1796875" style="7" customWidth="1"/>
    <col min="15644" max="15644" width="1.81640625" style="7" customWidth="1"/>
    <col min="15645" max="15872" width="9.1796875" style="7"/>
    <col min="15873" max="15873" width="12.453125" style="7" customWidth="1"/>
    <col min="15874" max="15875" width="7.81640625" style="7" customWidth="1"/>
    <col min="15876" max="15876" width="1.81640625" style="7" customWidth="1"/>
    <col min="15877" max="15877" width="7.81640625" style="7" customWidth="1"/>
    <col min="15878" max="15878" width="9.54296875" style="7" customWidth="1"/>
    <col min="15879" max="15879" width="1.81640625" style="7" customWidth="1"/>
    <col min="15880" max="15880" width="6.81640625" style="7" customWidth="1"/>
    <col min="15881" max="15881" width="9.1796875" style="7" customWidth="1"/>
    <col min="15882" max="15882" width="1.81640625" style="7" customWidth="1"/>
    <col min="15883" max="15883" width="6.81640625" style="7" customWidth="1"/>
    <col min="15884" max="15884" width="9.1796875" style="7" customWidth="1"/>
    <col min="15885" max="15885" width="1.81640625" style="7" customWidth="1"/>
    <col min="15886" max="15886" width="6.81640625" style="7" customWidth="1"/>
    <col min="15887" max="15887" width="9.1796875" style="7" customWidth="1"/>
    <col min="15888" max="15888" width="1.81640625" style="7" customWidth="1"/>
    <col min="15889" max="15889" width="6.81640625" style="7" customWidth="1"/>
    <col min="15890" max="15890" width="9.1796875" style="7" customWidth="1"/>
    <col min="15891" max="15891" width="1.81640625" style="7" customWidth="1"/>
    <col min="15892" max="15892" width="7.453125" style="7" customWidth="1"/>
    <col min="15893" max="15893" width="9.1796875" style="7" customWidth="1"/>
    <col min="15894" max="15894" width="1.81640625" style="7" customWidth="1"/>
    <col min="15895" max="15896" width="8.1796875" style="7" customWidth="1"/>
    <col min="15897" max="15897" width="1.54296875" style="7" customWidth="1"/>
    <col min="15898" max="15898" width="6.81640625" style="7" customWidth="1"/>
    <col min="15899" max="15899" width="9.1796875" style="7" customWidth="1"/>
    <col min="15900" max="15900" width="1.81640625" style="7" customWidth="1"/>
    <col min="15901" max="16128" width="9.1796875" style="7"/>
    <col min="16129" max="16129" width="12.453125" style="7" customWidth="1"/>
    <col min="16130" max="16131" width="7.81640625" style="7" customWidth="1"/>
    <col min="16132" max="16132" width="1.81640625" style="7" customWidth="1"/>
    <col min="16133" max="16133" width="7.81640625" style="7" customWidth="1"/>
    <col min="16134" max="16134" width="9.54296875" style="7" customWidth="1"/>
    <col min="16135" max="16135" width="1.81640625" style="7" customWidth="1"/>
    <col min="16136" max="16136" width="6.81640625" style="7" customWidth="1"/>
    <col min="16137" max="16137" width="9.1796875" style="7" customWidth="1"/>
    <col min="16138" max="16138" width="1.81640625" style="7" customWidth="1"/>
    <col min="16139" max="16139" width="6.81640625" style="7" customWidth="1"/>
    <col min="16140" max="16140" width="9.1796875" style="7" customWidth="1"/>
    <col min="16141" max="16141" width="1.81640625" style="7" customWidth="1"/>
    <col min="16142" max="16142" width="6.81640625" style="7" customWidth="1"/>
    <col min="16143" max="16143" width="9.1796875" style="7" customWidth="1"/>
    <col min="16144" max="16144" width="1.81640625" style="7" customWidth="1"/>
    <col min="16145" max="16145" width="6.81640625" style="7" customWidth="1"/>
    <col min="16146" max="16146" width="9.1796875" style="7" customWidth="1"/>
    <col min="16147" max="16147" width="1.81640625" style="7" customWidth="1"/>
    <col min="16148" max="16148" width="7.453125" style="7" customWidth="1"/>
    <col min="16149" max="16149" width="9.1796875" style="7" customWidth="1"/>
    <col min="16150" max="16150" width="1.81640625" style="7" customWidth="1"/>
    <col min="16151" max="16152" width="8.1796875" style="7" customWidth="1"/>
    <col min="16153" max="16153" width="1.54296875" style="7" customWidth="1"/>
    <col min="16154" max="16154" width="6.81640625" style="7" customWidth="1"/>
    <col min="16155" max="16155" width="9.1796875" style="7" customWidth="1"/>
    <col min="16156" max="16156" width="1.81640625" style="7" customWidth="1"/>
    <col min="16157" max="16384" width="9.1796875" style="7"/>
  </cols>
  <sheetData>
    <row r="1" spans="1:28">
      <c r="A1" s="7" t="s">
        <v>262</v>
      </c>
    </row>
    <row r="2" spans="1:28">
      <c r="A2" s="7" t="s">
        <v>263</v>
      </c>
    </row>
    <row r="4" spans="1:28">
      <c r="A4" s="251" t="s">
        <v>415</v>
      </c>
    </row>
    <row r="5" spans="1:28" ht="13" thickBot="1">
      <c r="L5" s="23"/>
      <c r="O5" s="23"/>
      <c r="P5" s="23"/>
      <c r="R5" s="23"/>
      <c r="S5" s="23"/>
    </row>
    <row r="6" spans="1:28">
      <c r="A6" s="10"/>
      <c r="B6" s="36"/>
      <c r="C6" s="37"/>
      <c r="D6" s="10"/>
      <c r="E6" s="36"/>
      <c r="F6" s="37"/>
      <c r="G6" s="10"/>
      <c r="H6" s="36"/>
      <c r="I6" s="37"/>
      <c r="J6" s="37"/>
      <c r="K6" s="36"/>
      <c r="L6" s="37"/>
      <c r="M6" s="10"/>
      <c r="N6" s="36"/>
      <c r="O6" s="37"/>
      <c r="P6" s="37"/>
      <c r="Q6" s="36"/>
      <c r="R6" s="37"/>
      <c r="S6" s="37"/>
      <c r="T6" s="37"/>
      <c r="U6" s="37"/>
      <c r="V6" s="37"/>
      <c r="W6" s="37"/>
      <c r="X6" s="37"/>
      <c r="Y6" s="37"/>
      <c r="Z6" s="37"/>
      <c r="AA6" s="37"/>
      <c r="AB6" s="37"/>
    </row>
    <row r="7" spans="1:28">
      <c r="A7" s="7" t="s">
        <v>373</v>
      </c>
      <c r="B7" s="40" t="s">
        <v>374</v>
      </c>
      <c r="C7" s="40"/>
      <c r="E7" s="40" t="s">
        <v>375</v>
      </c>
      <c r="F7" s="40"/>
      <c r="H7" s="58" t="s">
        <v>416</v>
      </c>
      <c r="I7" s="40"/>
      <c r="K7" s="58" t="s">
        <v>377</v>
      </c>
      <c r="L7" s="40"/>
      <c r="N7" s="40" t="s">
        <v>378</v>
      </c>
      <c r="O7" s="40"/>
      <c r="Q7" s="58" t="s">
        <v>379</v>
      </c>
      <c r="R7" s="40"/>
      <c r="T7" s="40" t="s">
        <v>380</v>
      </c>
      <c r="U7" s="40"/>
      <c r="W7" s="58" t="s">
        <v>381</v>
      </c>
      <c r="X7" s="40"/>
      <c r="Z7" s="58" t="s">
        <v>417</v>
      </c>
      <c r="AA7" s="40"/>
    </row>
    <row r="8" spans="1:28">
      <c r="A8" s="7" t="s">
        <v>383</v>
      </c>
      <c r="B8" s="41" t="s">
        <v>98</v>
      </c>
      <c r="C8" s="42" t="s">
        <v>99</v>
      </c>
      <c r="E8" s="41" t="s">
        <v>418</v>
      </c>
      <c r="F8" s="42" t="s">
        <v>419</v>
      </c>
      <c r="H8" s="41" t="s">
        <v>418</v>
      </c>
      <c r="I8" s="42" t="s">
        <v>419</v>
      </c>
      <c r="J8" s="93"/>
      <c r="K8" s="41" t="s">
        <v>418</v>
      </c>
      <c r="L8" s="42" t="s">
        <v>419</v>
      </c>
      <c r="N8" s="41" t="s">
        <v>418</v>
      </c>
      <c r="O8" s="42" t="s">
        <v>419</v>
      </c>
      <c r="Q8" s="41" t="s">
        <v>418</v>
      </c>
      <c r="R8" s="42" t="s">
        <v>419</v>
      </c>
      <c r="T8" s="41" t="s">
        <v>418</v>
      </c>
      <c r="U8" s="42" t="s">
        <v>419</v>
      </c>
      <c r="W8" s="41" t="s">
        <v>418</v>
      </c>
      <c r="X8" s="42" t="s">
        <v>419</v>
      </c>
      <c r="Z8" s="41" t="s">
        <v>418</v>
      </c>
      <c r="AA8" s="42" t="s">
        <v>419</v>
      </c>
    </row>
    <row r="9" spans="1:28" ht="13" thickBot="1">
      <c r="A9" s="21"/>
      <c r="B9" s="45"/>
      <c r="C9" s="46"/>
      <c r="D9" s="21"/>
      <c r="E9" s="45"/>
      <c r="F9" s="46"/>
      <c r="G9" s="21"/>
      <c r="H9" s="45"/>
      <c r="I9" s="46"/>
      <c r="J9" s="46"/>
      <c r="K9" s="45"/>
      <c r="L9" s="46"/>
      <c r="M9" s="21"/>
      <c r="N9" s="45"/>
      <c r="O9" s="46"/>
      <c r="P9" s="46"/>
      <c r="Q9" s="45"/>
      <c r="R9" s="46"/>
      <c r="S9" s="46"/>
      <c r="T9" s="46"/>
      <c r="U9" s="46"/>
      <c r="V9" s="46"/>
      <c r="W9" s="46"/>
      <c r="X9" s="46"/>
      <c r="Y9" s="46"/>
      <c r="Z9" s="46"/>
      <c r="AA9" s="46"/>
      <c r="AB9" s="46"/>
    </row>
    <row r="10" spans="1:28">
      <c r="L10" s="23"/>
      <c r="O10" s="23"/>
      <c r="R10" s="23"/>
    </row>
    <row r="11" spans="1:28" ht="13">
      <c r="A11" s="167" t="s">
        <v>63</v>
      </c>
      <c r="B11" s="33">
        <f t="shared" ref="B11:B17" si="0">IF(A11&lt;&gt;"",E11+F11+H11+I11+K11+L11+N11+O11+Q11+R11+T11+U11+W11+X11+Z11+AA11,"")</f>
        <v>16625</v>
      </c>
      <c r="C11" s="8">
        <f>IF($A11&lt;&gt;0,SUM(C13:C17),"")</f>
        <v>100</v>
      </c>
      <c r="E11" s="33">
        <f>IF($A11&lt;&gt;0,SUM(E13:E17),"")</f>
        <v>4399</v>
      </c>
      <c r="F11" s="33">
        <f>IF($A11&lt;&gt;0,SUM(F13:F17),"")</f>
        <v>5344</v>
      </c>
      <c r="H11" s="33">
        <f>IF($A11&lt;&gt;0,SUM(H13:H17),"")</f>
        <v>849</v>
      </c>
      <c r="I11" s="33">
        <f>IF($A11&lt;&gt;0,SUM(I13:I17),"")</f>
        <v>969</v>
      </c>
      <c r="K11" s="33">
        <f>IF($A11&lt;&gt;0,SUM(K13:K17),"")</f>
        <v>687</v>
      </c>
      <c r="L11" s="33">
        <f>IF($A11&lt;&gt;0,SUM(L13:L17),"")</f>
        <v>588</v>
      </c>
      <c r="N11" s="33">
        <f>IF($A11&lt;&gt;0,SUM(N13:N17),"")</f>
        <v>322</v>
      </c>
      <c r="O11" s="33">
        <f>IF($A11&lt;&gt;0,SUM(O13:O17),"")</f>
        <v>1048</v>
      </c>
      <c r="Q11" s="33">
        <f>IF($A11&lt;&gt;0,SUM(Q13:Q17),"")</f>
        <v>210</v>
      </c>
      <c r="R11" s="33">
        <f>IF($A11&lt;&gt;0,SUM(R13:R17),"")</f>
        <v>664</v>
      </c>
      <c r="T11" s="33">
        <f>IF($A11&lt;&gt;0,SUM(T13:T17),"")</f>
        <v>277</v>
      </c>
      <c r="U11" s="33">
        <f>IF($A11&lt;&gt;0,SUM(U13:U17),"")</f>
        <v>593</v>
      </c>
      <c r="W11" s="33">
        <f>IF($A11&lt;&gt;0,SUM(W13:W17),"")</f>
        <v>47</v>
      </c>
      <c r="X11" s="33">
        <f>IF($A11&lt;&gt;0,SUM(X13:X17),"")</f>
        <v>368</v>
      </c>
      <c r="Z11" s="33">
        <f>IF($A11&lt;&gt;0,SUM(Z13:Z17),"")</f>
        <v>150</v>
      </c>
      <c r="AA11" s="33">
        <f>IF($A11&lt;&gt;0,SUM(AA13:AA17),"")</f>
        <v>110</v>
      </c>
    </row>
    <row r="12" spans="1:28">
      <c r="A12" s="128"/>
      <c r="B12" s="33" t="str">
        <f t="shared" si="0"/>
        <v/>
      </c>
      <c r="C12" s="23" t="str">
        <f>IF($A12&lt;&gt;0,B12/$B$11*100,"")</f>
        <v/>
      </c>
      <c r="F12" s="33" t="str">
        <f>IF(E12&lt;&gt;0,I12+L12+O12+R12+U12,"")</f>
        <v/>
      </c>
      <c r="I12" s="33" t="str">
        <f>IF(A12&lt;&gt;0,H12/B12*100,"")</f>
        <v/>
      </c>
      <c r="L12" s="252" t="str">
        <f>IF(A12&lt;&gt;0,K12/B12*100,"")</f>
        <v/>
      </c>
      <c r="O12" s="252" t="str">
        <f>IF(A12&lt;&gt;0,N12/B12*100,"")</f>
        <v/>
      </c>
      <c r="R12" s="252" t="str">
        <f>IF(A12&lt;&gt;0,Q12/B12*100,"")</f>
        <v/>
      </c>
      <c r="T12" s="33"/>
      <c r="U12" s="252"/>
      <c r="W12" s="33"/>
      <c r="X12" s="252"/>
      <c r="Z12" s="33"/>
      <c r="AA12" s="252"/>
    </row>
    <row r="13" spans="1:28">
      <c r="A13" s="71">
        <v>3</v>
      </c>
      <c r="B13" s="33">
        <f t="shared" si="0"/>
        <v>879</v>
      </c>
      <c r="C13" s="23">
        <f>IF($A13&lt;&gt;"",B13/$B$11*100,"")</f>
        <v>5.2872180451127821</v>
      </c>
      <c r="E13" s="248">
        <v>608</v>
      </c>
      <c r="F13" s="248">
        <v>0</v>
      </c>
      <c r="G13" s="248"/>
      <c r="H13" s="248">
        <v>101</v>
      </c>
      <c r="I13" s="248">
        <v>0</v>
      </c>
      <c r="J13" s="248"/>
      <c r="K13" s="248">
        <v>53</v>
      </c>
      <c r="L13" s="248">
        <v>0</v>
      </c>
      <c r="M13" s="248"/>
      <c r="N13" s="248">
        <v>36</v>
      </c>
      <c r="O13" s="248">
        <v>0</v>
      </c>
      <c r="P13" s="248"/>
      <c r="Q13" s="248">
        <v>14</v>
      </c>
      <c r="R13" s="248">
        <v>0</v>
      </c>
      <c r="S13" s="248"/>
      <c r="T13" s="248">
        <v>33</v>
      </c>
      <c r="U13" s="248">
        <v>0</v>
      </c>
      <c r="V13" s="248"/>
      <c r="W13" s="248">
        <v>7</v>
      </c>
      <c r="X13" s="248">
        <v>0</v>
      </c>
      <c r="Y13" s="248"/>
      <c r="Z13" s="248">
        <v>27</v>
      </c>
      <c r="AA13" s="248">
        <v>0</v>
      </c>
    </row>
    <row r="14" spans="1:28">
      <c r="A14" s="71"/>
      <c r="B14" s="33" t="str">
        <f t="shared" si="0"/>
        <v/>
      </c>
      <c r="C14" s="23" t="str">
        <f>IF($A14&lt;&gt;"",B14/$B$11*100,"")</f>
        <v/>
      </c>
      <c r="E14" s="248"/>
      <c r="F14" s="248"/>
      <c r="G14" s="248"/>
      <c r="H14" s="248"/>
      <c r="I14" s="248"/>
      <c r="J14" s="248"/>
      <c r="K14" s="248"/>
      <c r="L14" s="248"/>
      <c r="M14" s="248"/>
      <c r="N14" s="248"/>
      <c r="O14" s="248"/>
      <c r="P14" s="248"/>
      <c r="Q14" s="248"/>
      <c r="R14" s="248"/>
      <c r="S14" s="248"/>
      <c r="T14" s="248"/>
      <c r="U14" s="248"/>
      <c r="V14" s="248"/>
      <c r="W14" s="248"/>
      <c r="X14" s="248"/>
      <c r="Y14" s="248"/>
      <c r="Z14" s="248"/>
      <c r="AA14" s="248"/>
    </row>
    <row r="15" spans="1:28">
      <c r="A15" s="71">
        <v>4</v>
      </c>
      <c r="B15" s="33">
        <f t="shared" si="0"/>
        <v>1849</v>
      </c>
      <c r="C15" s="23">
        <f>IF($A15&lt;&gt;"",B15/$B$11*100,"")</f>
        <v>11.121804511278196</v>
      </c>
      <c r="E15" s="248">
        <v>698</v>
      </c>
      <c r="F15" s="248">
        <v>572</v>
      </c>
      <c r="G15" s="248"/>
      <c r="H15" s="248">
        <v>92</v>
      </c>
      <c r="I15" s="248">
        <v>65</v>
      </c>
      <c r="J15" s="248"/>
      <c r="K15" s="248">
        <v>56</v>
      </c>
      <c r="L15" s="248">
        <v>44</v>
      </c>
      <c r="M15" s="248"/>
      <c r="N15" s="248">
        <v>38</v>
      </c>
      <c r="O15" s="248">
        <v>100</v>
      </c>
      <c r="P15" s="248"/>
      <c r="Q15" s="248">
        <v>17</v>
      </c>
      <c r="R15" s="248">
        <v>41</v>
      </c>
      <c r="S15" s="248"/>
      <c r="T15" s="248">
        <v>21</v>
      </c>
      <c r="U15" s="248">
        <v>52</v>
      </c>
      <c r="V15" s="248"/>
      <c r="W15" s="248">
        <v>1</v>
      </c>
      <c r="X15" s="248">
        <v>13</v>
      </c>
      <c r="Y15" s="248"/>
      <c r="Z15" s="248">
        <v>28</v>
      </c>
      <c r="AA15" s="248">
        <v>11</v>
      </c>
    </row>
    <row r="16" spans="1:28">
      <c r="A16" s="71"/>
      <c r="B16" s="33" t="str">
        <f t="shared" si="0"/>
        <v/>
      </c>
      <c r="C16" s="23" t="str">
        <f>IF($A16&lt;&gt;"",B16/$B$11*100,"")</f>
        <v/>
      </c>
      <c r="E16" s="248"/>
      <c r="F16" s="248"/>
      <c r="G16" s="248"/>
      <c r="H16" s="248"/>
      <c r="I16" s="248"/>
      <c r="J16" s="248"/>
      <c r="K16" s="248"/>
      <c r="L16" s="248"/>
      <c r="M16" s="248"/>
      <c r="N16" s="248"/>
      <c r="O16" s="248"/>
      <c r="P16" s="248"/>
      <c r="Q16" s="248"/>
      <c r="R16" s="248"/>
      <c r="S16" s="248"/>
      <c r="T16" s="248"/>
      <c r="U16" s="248"/>
      <c r="V16" s="248"/>
      <c r="W16" s="248"/>
      <c r="X16" s="248"/>
      <c r="Y16" s="248"/>
      <c r="Z16" s="248"/>
      <c r="AA16" s="248"/>
    </row>
    <row r="17" spans="1:28">
      <c r="A17" s="71">
        <v>5</v>
      </c>
      <c r="B17" s="33">
        <f t="shared" si="0"/>
        <v>13897</v>
      </c>
      <c r="C17" s="23">
        <f>IF($A17&lt;&gt;"",B17/$B$11*100,"")</f>
        <v>83.59097744360902</v>
      </c>
      <c r="E17" s="248">
        <v>3093</v>
      </c>
      <c r="F17" s="248">
        <v>4772</v>
      </c>
      <c r="G17" s="248"/>
      <c r="H17" s="248">
        <v>656</v>
      </c>
      <c r="I17" s="248">
        <v>904</v>
      </c>
      <c r="J17" s="248"/>
      <c r="K17" s="248">
        <v>578</v>
      </c>
      <c r="L17" s="248">
        <v>544</v>
      </c>
      <c r="M17" s="248"/>
      <c r="N17" s="248">
        <v>248</v>
      </c>
      <c r="O17" s="248">
        <v>948</v>
      </c>
      <c r="P17" s="248"/>
      <c r="Q17" s="248">
        <v>179</v>
      </c>
      <c r="R17" s="248">
        <v>623</v>
      </c>
      <c r="S17" s="248"/>
      <c r="T17" s="248">
        <v>223</v>
      </c>
      <c r="U17" s="248">
        <v>541</v>
      </c>
      <c r="V17" s="248"/>
      <c r="W17" s="248">
        <v>39</v>
      </c>
      <c r="X17" s="248">
        <v>355</v>
      </c>
      <c r="Y17" s="248"/>
      <c r="Z17" s="248">
        <v>95</v>
      </c>
      <c r="AA17" s="248">
        <v>99</v>
      </c>
    </row>
    <row r="18" spans="1:28" ht="13" thickBot="1"/>
    <row r="19" spans="1:28">
      <c r="A19" s="10"/>
      <c r="B19" s="36"/>
      <c r="C19" s="37"/>
      <c r="D19" s="10"/>
      <c r="E19" s="36"/>
      <c r="F19" s="37"/>
      <c r="G19" s="10"/>
      <c r="H19" s="36"/>
      <c r="I19" s="37"/>
      <c r="J19" s="37"/>
      <c r="K19" s="36"/>
      <c r="L19" s="10"/>
      <c r="M19" s="10"/>
      <c r="N19" s="36"/>
      <c r="O19" s="10"/>
      <c r="P19" s="10"/>
      <c r="Q19" s="36"/>
      <c r="R19" s="10"/>
      <c r="S19" s="10"/>
      <c r="T19" s="10"/>
      <c r="U19" s="10"/>
      <c r="V19" s="10"/>
      <c r="W19" s="10"/>
      <c r="X19" s="10"/>
      <c r="Y19" s="10"/>
      <c r="Z19" s="10"/>
      <c r="AA19" s="10"/>
      <c r="AB19" s="10"/>
    </row>
    <row r="20" spans="1:28">
      <c r="A20" s="9" t="s">
        <v>420</v>
      </c>
      <c r="B20" s="9"/>
      <c r="C20" s="9"/>
      <c r="D20" s="9"/>
      <c r="E20" s="9"/>
      <c r="F20" s="9"/>
      <c r="G20" s="9"/>
      <c r="H20" s="9"/>
      <c r="I20" s="9"/>
      <c r="J20" s="9"/>
      <c r="K20" s="9"/>
      <c r="L20" s="9"/>
      <c r="M20" s="9"/>
      <c r="N20" s="9"/>
      <c r="O20" s="9"/>
      <c r="P20" s="9"/>
      <c r="Q20" s="9"/>
      <c r="R20" s="9"/>
      <c r="S20" s="9"/>
      <c r="T20" s="9"/>
      <c r="U20" s="9"/>
      <c r="V20" s="9"/>
      <c r="W20" s="9"/>
      <c r="X20" s="9"/>
      <c r="Y20" s="9"/>
      <c r="Z20" s="9"/>
      <c r="AA20" s="9"/>
    </row>
    <row r="22" spans="1:28">
      <c r="A22" s="63" t="s">
        <v>421</v>
      </c>
    </row>
    <row r="23" spans="1:28" ht="13">
      <c r="A23" s="253"/>
      <c r="B23" s="254"/>
      <c r="C23" s="254"/>
      <c r="D23" s="254"/>
      <c r="E23" s="254"/>
      <c r="F23" s="254"/>
      <c r="G23" s="254"/>
      <c r="H23" s="254"/>
      <c r="I23" s="254"/>
      <c r="J23" s="254"/>
      <c r="K23" s="254"/>
      <c r="L23" s="254"/>
      <c r="M23" s="254"/>
    </row>
    <row r="24" spans="1:28">
      <c r="A24" s="7" t="s">
        <v>276</v>
      </c>
    </row>
    <row r="25" spans="1:28">
      <c r="A25" s="7" t="s">
        <v>395</v>
      </c>
    </row>
  </sheetData>
  <mergeCells count="10">
    <mergeCell ref="T7:U7"/>
    <mergeCell ref="W7:X7"/>
    <mergeCell ref="Z7:AA7"/>
    <mergeCell ref="A23:M23"/>
    <mergeCell ref="B7:C7"/>
    <mergeCell ref="E7:F7"/>
    <mergeCell ref="H7:I7"/>
    <mergeCell ref="K7:L7"/>
    <mergeCell ref="N7:O7"/>
    <mergeCell ref="Q7:R7"/>
  </mergeCells>
  <pageMargins left="0.70866141732283472" right="0.70866141732283472" top="0.74803149606299213" bottom="0.74803149606299213" header="0.31496062992125984" footer="0.31496062992125984"/>
  <pageSetup scale="75" orientation="landscape" horizontalDpi="4294967293" vertic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B2EBA-FE7A-49B0-BF19-3B0E22DD6377}">
  <sheetPr>
    <tabColor theme="4" tint="-0.249977111117893"/>
  </sheetPr>
  <dimension ref="A1:AB21"/>
  <sheetViews>
    <sheetView workbookViewId="0">
      <selection activeCell="A2" sqref="A2"/>
    </sheetView>
  </sheetViews>
  <sheetFormatPr baseColWidth="10" defaultColWidth="9.1796875" defaultRowHeight="12.5"/>
  <cols>
    <col min="1" max="1" width="11.1796875" style="7" customWidth="1"/>
    <col min="2" max="2" width="7.81640625" style="33" customWidth="1"/>
    <col min="3" max="3" width="7.81640625" style="23" customWidth="1"/>
    <col min="4" max="4" width="1.81640625" style="7" customWidth="1"/>
    <col min="5" max="5" width="7.81640625" style="33" customWidth="1"/>
    <col min="6" max="6" width="7.81640625" style="23" customWidth="1"/>
    <col min="7" max="7" width="1.81640625" style="7" customWidth="1"/>
    <col min="8" max="8" width="6.81640625" style="33" customWidth="1"/>
    <col min="9" max="9" width="7.81640625" style="23" customWidth="1"/>
    <col min="10" max="10" width="1.81640625" style="23" customWidth="1"/>
    <col min="11" max="11" width="6.81640625" style="33" customWidth="1"/>
    <col min="12" max="12" width="7.81640625" style="7" customWidth="1"/>
    <col min="13" max="13" width="1.81640625" style="7" customWidth="1"/>
    <col min="14" max="14" width="6.81640625" style="33" customWidth="1"/>
    <col min="15" max="15" width="7.81640625" style="7" customWidth="1"/>
    <col min="16" max="16" width="1.81640625" style="7" customWidth="1"/>
    <col min="17" max="17" width="6.81640625" style="33" customWidth="1"/>
    <col min="18" max="18" width="7.81640625" style="7" customWidth="1"/>
    <col min="19" max="19" width="1.81640625" style="7" customWidth="1"/>
    <col min="20" max="20" width="6.81640625" style="7" customWidth="1"/>
    <col min="21" max="21" width="7.81640625" style="7" customWidth="1"/>
    <col min="22" max="22" width="2.1796875" style="7" customWidth="1"/>
    <col min="23" max="24" width="7.81640625" style="7" customWidth="1"/>
    <col min="25" max="25" width="1.81640625" style="7" customWidth="1"/>
    <col min="26" max="26" width="6.81640625" style="7" customWidth="1"/>
    <col min="27" max="27" width="7.81640625" style="7" customWidth="1"/>
    <col min="28" max="28" width="1.81640625" style="7" customWidth="1"/>
    <col min="29" max="256" width="9.1796875" style="7"/>
    <col min="257" max="257" width="11.1796875" style="7" customWidth="1"/>
    <col min="258" max="259" width="7.81640625" style="7" customWidth="1"/>
    <col min="260" max="260" width="1.81640625" style="7" customWidth="1"/>
    <col min="261" max="262" width="7.81640625" style="7" customWidth="1"/>
    <col min="263" max="263" width="1.81640625" style="7" customWidth="1"/>
    <col min="264" max="264" width="6.81640625" style="7" customWidth="1"/>
    <col min="265" max="265" width="7.81640625" style="7" customWidth="1"/>
    <col min="266" max="266" width="1.81640625" style="7" customWidth="1"/>
    <col min="267" max="267" width="6.81640625" style="7" customWidth="1"/>
    <col min="268" max="268" width="7.81640625" style="7" customWidth="1"/>
    <col min="269" max="269" width="1.81640625" style="7" customWidth="1"/>
    <col min="270" max="270" width="6.81640625" style="7" customWidth="1"/>
    <col min="271" max="271" width="7.81640625" style="7" customWidth="1"/>
    <col min="272" max="272" width="1.81640625" style="7" customWidth="1"/>
    <col min="273" max="273" width="6.81640625" style="7" customWidth="1"/>
    <col min="274" max="274" width="7.81640625" style="7" customWidth="1"/>
    <col min="275" max="275" width="1.81640625" style="7" customWidth="1"/>
    <col min="276" max="276" width="6.81640625" style="7" customWidth="1"/>
    <col min="277" max="277" width="7.81640625" style="7" customWidth="1"/>
    <col min="278" max="278" width="2.1796875" style="7" customWidth="1"/>
    <col min="279" max="280" width="7.81640625" style="7" customWidth="1"/>
    <col min="281" max="281" width="1.81640625" style="7" customWidth="1"/>
    <col min="282" max="282" width="6.81640625" style="7" customWidth="1"/>
    <col min="283" max="283" width="7.81640625" style="7" customWidth="1"/>
    <col min="284" max="284" width="1.81640625" style="7" customWidth="1"/>
    <col min="285" max="512" width="9.1796875" style="7"/>
    <col min="513" max="513" width="11.1796875" style="7" customWidth="1"/>
    <col min="514" max="515" width="7.81640625" style="7" customWidth="1"/>
    <col min="516" max="516" width="1.81640625" style="7" customWidth="1"/>
    <col min="517" max="518" width="7.81640625" style="7" customWidth="1"/>
    <col min="519" max="519" width="1.81640625" style="7" customWidth="1"/>
    <col min="520" max="520" width="6.81640625" style="7" customWidth="1"/>
    <col min="521" max="521" width="7.81640625" style="7" customWidth="1"/>
    <col min="522" max="522" width="1.81640625" style="7" customWidth="1"/>
    <col min="523" max="523" width="6.81640625" style="7" customWidth="1"/>
    <col min="524" max="524" width="7.81640625" style="7" customWidth="1"/>
    <col min="525" max="525" width="1.81640625" style="7" customWidth="1"/>
    <col min="526" max="526" width="6.81640625" style="7" customWidth="1"/>
    <col min="527" max="527" width="7.81640625" style="7" customWidth="1"/>
    <col min="528" max="528" width="1.81640625" style="7" customWidth="1"/>
    <col min="529" max="529" width="6.81640625" style="7" customWidth="1"/>
    <col min="530" max="530" width="7.81640625" style="7" customWidth="1"/>
    <col min="531" max="531" width="1.81640625" style="7" customWidth="1"/>
    <col min="532" max="532" width="6.81640625" style="7" customWidth="1"/>
    <col min="533" max="533" width="7.81640625" style="7" customWidth="1"/>
    <col min="534" max="534" width="2.1796875" style="7" customWidth="1"/>
    <col min="535" max="536" width="7.81640625" style="7" customWidth="1"/>
    <col min="537" max="537" width="1.81640625" style="7" customWidth="1"/>
    <col min="538" max="538" width="6.81640625" style="7" customWidth="1"/>
    <col min="539" max="539" width="7.81640625" style="7" customWidth="1"/>
    <col min="540" max="540" width="1.81640625" style="7" customWidth="1"/>
    <col min="541" max="768" width="9.1796875" style="7"/>
    <col min="769" max="769" width="11.1796875" style="7" customWidth="1"/>
    <col min="770" max="771" width="7.81640625" style="7" customWidth="1"/>
    <col min="772" max="772" width="1.81640625" style="7" customWidth="1"/>
    <col min="773" max="774" width="7.81640625" style="7" customWidth="1"/>
    <col min="775" max="775" width="1.81640625" style="7" customWidth="1"/>
    <col min="776" max="776" width="6.81640625" style="7" customWidth="1"/>
    <col min="777" max="777" width="7.81640625" style="7" customWidth="1"/>
    <col min="778" max="778" width="1.81640625" style="7" customWidth="1"/>
    <col min="779" max="779" width="6.81640625" style="7" customWidth="1"/>
    <col min="780" max="780" width="7.81640625" style="7" customWidth="1"/>
    <col min="781" max="781" width="1.81640625" style="7" customWidth="1"/>
    <col min="782" max="782" width="6.81640625" style="7" customWidth="1"/>
    <col min="783" max="783" width="7.81640625" style="7" customWidth="1"/>
    <col min="784" max="784" width="1.81640625" style="7" customWidth="1"/>
    <col min="785" max="785" width="6.81640625" style="7" customWidth="1"/>
    <col min="786" max="786" width="7.81640625" style="7" customWidth="1"/>
    <col min="787" max="787" width="1.81640625" style="7" customWidth="1"/>
    <col min="788" max="788" width="6.81640625" style="7" customWidth="1"/>
    <col min="789" max="789" width="7.81640625" style="7" customWidth="1"/>
    <col min="790" max="790" width="2.1796875" style="7" customWidth="1"/>
    <col min="791" max="792" width="7.81640625" style="7" customWidth="1"/>
    <col min="793" max="793" width="1.81640625" style="7" customWidth="1"/>
    <col min="794" max="794" width="6.81640625" style="7" customWidth="1"/>
    <col min="795" max="795" width="7.81640625" style="7" customWidth="1"/>
    <col min="796" max="796" width="1.81640625" style="7" customWidth="1"/>
    <col min="797" max="1024" width="9.1796875" style="7"/>
    <col min="1025" max="1025" width="11.1796875" style="7" customWidth="1"/>
    <col min="1026" max="1027" width="7.81640625" style="7" customWidth="1"/>
    <col min="1028" max="1028" width="1.81640625" style="7" customWidth="1"/>
    <col min="1029" max="1030" width="7.81640625" style="7" customWidth="1"/>
    <col min="1031" max="1031" width="1.81640625" style="7" customWidth="1"/>
    <col min="1032" max="1032" width="6.81640625" style="7" customWidth="1"/>
    <col min="1033" max="1033" width="7.81640625" style="7" customWidth="1"/>
    <col min="1034" max="1034" width="1.81640625" style="7" customWidth="1"/>
    <col min="1035" max="1035" width="6.81640625" style="7" customWidth="1"/>
    <col min="1036" max="1036" width="7.81640625" style="7" customWidth="1"/>
    <col min="1037" max="1037" width="1.81640625" style="7" customWidth="1"/>
    <col min="1038" max="1038" width="6.81640625" style="7" customWidth="1"/>
    <col min="1039" max="1039" width="7.81640625" style="7" customWidth="1"/>
    <col min="1040" max="1040" width="1.81640625" style="7" customWidth="1"/>
    <col min="1041" max="1041" width="6.81640625" style="7" customWidth="1"/>
    <col min="1042" max="1042" width="7.81640625" style="7" customWidth="1"/>
    <col min="1043" max="1043" width="1.81640625" style="7" customWidth="1"/>
    <col min="1044" max="1044" width="6.81640625" style="7" customWidth="1"/>
    <col min="1045" max="1045" width="7.81640625" style="7" customWidth="1"/>
    <col min="1046" max="1046" width="2.1796875" style="7" customWidth="1"/>
    <col min="1047" max="1048" width="7.81640625" style="7" customWidth="1"/>
    <col min="1049" max="1049" width="1.81640625" style="7" customWidth="1"/>
    <col min="1050" max="1050" width="6.81640625" style="7" customWidth="1"/>
    <col min="1051" max="1051" width="7.81640625" style="7" customWidth="1"/>
    <col min="1052" max="1052" width="1.81640625" style="7" customWidth="1"/>
    <col min="1053" max="1280" width="9.1796875" style="7"/>
    <col min="1281" max="1281" width="11.1796875" style="7" customWidth="1"/>
    <col min="1282" max="1283" width="7.81640625" style="7" customWidth="1"/>
    <col min="1284" max="1284" width="1.81640625" style="7" customWidth="1"/>
    <col min="1285" max="1286" width="7.81640625" style="7" customWidth="1"/>
    <col min="1287" max="1287" width="1.81640625" style="7" customWidth="1"/>
    <col min="1288" max="1288" width="6.81640625" style="7" customWidth="1"/>
    <col min="1289" max="1289" width="7.81640625" style="7" customWidth="1"/>
    <col min="1290" max="1290" width="1.81640625" style="7" customWidth="1"/>
    <col min="1291" max="1291" width="6.81640625" style="7" customWidth="1"/>
    <col min="1292" max="1292" width="7.81640625" style="7" customWidth="1"/>
    <col min="1293" max="1293" width="1.81640625" style="7" customWidth="1"/>
    <col min="1294" max="1294" width="6.81640625" style="7" customWidth="1"/>
    <col min="1295" max="1295" width="7.81640625" style="7" customWidth="1"/>
    <col min="1296" max="1296" width="1.81640625" style="7" customWidth="1"/>
    <col min="1297" max="1297" width="6.81640625" style="7" customWidth="1"/>
    <col min="1298" max="1298" width="7.81640625" style="7" customWidth="1"/>
    <col min="1299" max="1299" width="1.81640625" style="7" customWidth="1"/>
    <col min="1300" max="1300" width="6.81640625" style="7" customWidth="1"/>
    <col min="1301" max="1301" width="7.81640625" style="7" customWidth="1"/>
    <col min="1302" max="1302" width="2.1796875" style="7" customWidth="1"/>
    <col min="1303" max="1304" width="7.81640625" style="7" customWidth="1"/>
    <col min="1305" max="1305" width="1.81640625" style="7" customWidth="1"/>
    <col min="1306" max="1306" width="6.81640625" style="7" customWidth="1"/>
    <col min="1307" max="1307" width="7.81640625" style="7" customWidth="1"/>
    <col min="1308" max="1308" width="1.81640625" style="7" customWidth="1"/>
    <col min="1309" max="1536" width="9.1796875" style="7"/>
    <col min="1537" max="1537" width="11.1796875" style="7" customWidth="1"/>
    <col min="1538" max="1539" width="7.81640625" style="7" customWidth="1"/>
    <col min="1540" max="1540" width="1.81640625" style="7" customWidth="1"/>
    <col min="1541" max="1542" width="7.81640625" style="7" customWidth="1"/>
    <col min="1543" max="1543" width="1.81640625" style="7" customWidth="1"/>
    <col min="1544" max="1544" width="6.81640625" style="7" customWidth="1"/>
    <col min="1545" max="1545" width="7.81640625" style="7" customWidth="1"/>
    <col min="1546" max="1546" width="1.81640625" style="7" customWidth="1"/>
    <col min="1547" max="1547" width="6.81640625" style="7" customWidth="1"/>
    <col min="1548" max="1548" width="7.81640625" style="7" customWidth="1"/>
    <col min="1549" max="1549" width="1.81640625" style="7" customWidth="1"/>
    <col min="1550" max="1550" width="6.81640625" style="7" customWidth="1"/>
    <col min="1551" max="1551" width="7.81640625" style="7" customWidth="1"/>
    <col min="1552" max="1552" width="1.81640625" style="7" customWidth="1"/>
    <col min="1553" max="1553" width="6.81640625" style="7" customWidth="1"/>
    <col min="1554" max="1554" width="7.81640625" style="7" customWidth="1"/>
    <col min="1555" max="1555" width="1.81640625" style="7" customWidth="1"/>
    <col min="1556" max="1556" width="6.81640625" style="7" customWidth="1"/>
    <col min="1557" max="1557" width="7.81640625" style="7" customWidth="1"/>
    <col min="1558" max="1558" width="2.1796875" style="7" customWidth="1"/>
    <col min="1559" max="1560" width="7.81640625" style="7" customWidth="1"/>
    <col min="1561" max="1561" width="1.81640625" style="7" customWidth="1"/>
    <col min="1562" max="1562" width="6.81640625" style="7" customWidth="1"/>
    <col min="1563" max="1563" width="7.81640625" style="7" customWidth="1"/>
    <col min="1564" max="1564" width="1.81640625" style="7" customWidth="1"/>
    <col min="1565" max="1792" width="9.1796875" style="7"/>
    <col min="1793" max="1793" width="11.1796875" style="7" customWidth="1"/>
    <col min="1794" max="1795" width="7.81640625" style="7" customWidth="1"/>
    <col min="1796" max="1796" width="1.81640625" style="7" customWidth="1"/>
    <col min="1797" max="1798" width="7.81640625" style="7" customWidth="1"/>
    <col min="1799" max="1799" width="1.81640625" style="7" customWidth="1"/>
    <col min="1800" max="1800" width="6.81640625" style="7" customWidth="1"/>
    <col min="1801" max="1801" width="7.81640625" style="7" customWidth="1"/>
    <col min="1802" max="1802" width="1.81640625" style="7" customWidth="1"/>
    <col min="1803" max="1803" width="6.81640625" style="7" customWidth="1"/>
    <col min="1804" max="1804" width="7.81640625" style="7" customWidth="1"/>
    <col min="1805" max="1805" width="1.81640625" style="7" customWidth="1"/>
    <col min="1806" max="1806" width="6.81640625" style="7" customWidth="1"/>
    <col min="1807" max="1807" width="7.81640625" style="7" customWidth="1"/>
    <col min="1808" max="1808" width="1.81640625" style="7" customWidth="1"/>
    <col min="1809" max="1809" width="6.81640625" style="7" customWidth="1"/>
    <col min="1810" max="1810" width="7.81640625" style="7" customWidth="1"/>
    <col min="1811" max="1811" width="1.81640625" style="7" customWidth="1"/>
    <col min="1812" max="1812" width="6.81640625" style="7" customWidth="1"/>
    <col min="1813" max="1813" width="7.81640625" style="7" customWidth="1"/>
    <col min="1814" max="1814" width="2.1796875" style="7" customWidth="1"/>
    <col min="1815" max="1816" width="7.81640625" style="7" customWidth="1"/>
    <col min="1817" max="1817" width="1.81640625" style="7" customWidth="1"/>
    <col min="1818" max="1818" width="6.81640625" style="7" customWidth="1"/>
    <col min="1819" max="1819" width="7.81640625" style="7" customWidth="1"/>
    <col min="1820" max="1820" width="1.81640625" style="7" customWidth="1"/>
    <col min="1821" max="2048" width="9.1796875" style="7"/>
    <col min="2049" max="2049" width="11.1796875" style="7" customWidth="1"/>
    <col min="2050" max="2051" width="7.81640625" style="7" customWidth="1"/>
    <col min="2052" max="2052" width="1.81640625" style="7" customWidth="1"/>
    <col min="2053" max="2054" width="7.81640625" style="7" customWidth="1"/>
    <col min="2055" max="2055" width="1.81640625" style="7" customWidth="1"/>
    <col min="2056" max="2056" width="6.81640625" style="7" customWidth="1"/>
    <col min="2057" max="2057" width="7.81640625" style="7" customWidth="1"/>
    <col min="2058" max="2058" width="1.81640625" style="7" customWidth="1"/>
    <col min="2059" max="2059" width="6.81640625" style="7" customWidth="1"/>
    <col min="2060" max="2060" width="7.81640625" style="7" customWidth="1"/>
    <col min="2061" max="2061" width="1.81640625" style="7" customWidth="1"/>
    <col min="2062" max="2062" width="6.81640625" style="7" customWidth="1"/>
    <col min="2063" max="2063" width="7.81640625" style="7" customWidth="1"/>
    <col min="2064" max="2064" width="1.81640625" style="7" customWidth="1"/>
    <col min="2065" max="2065" width="6.81640625" style="7" customWidth="1"/>
    <col min="2066" max="2066" width="7.81640625" style="7" customWidth="1"/>
    <col min="2067" max="2067" width="1.81640625" style="7" customWidth="1"/>
    <col min="2068" max="2068" width="6.81640625" style="7" customWidth="1"/>
    <col min="2069" max="2069" width="7.81640625" style="7" customWidth="1"/>
    <col min="2070" max="2070" width="2.1796875" style="7" customWidth="1"/>
    <col min="2071" max="2072" width="7.81640625" style="7" customWidth="1"/>
    <col min="2073" max="2073" width="1.81640625" style="7" customWidth="1"/>
    <col min="2074" max="2074" width="6.81640625" style="7" customWidth="1"/>
    <col min="2075" max="2075" width="7.81640625" style="7" customWidth="1"/>
    <col min="2076" max="2076" width="1.81640625" style="7" customWidth="1"/>
    <col min="2077" max="2304" width="9.1796875" style="7"/>
    <col min="2305" max="2305" width="11.1796875" style="7" customWidth="1"/>
    <col min="2306" max="2307" width="7.81640625" style="7" customWidth="1"/>
    <col min="2308" max="2308" width="1.81640625" style="7" customWidth="1"/>
    <col min="2309" max="2310" width="7.81640625" style="7" customWidth="1"/>
    <col min="2311" max="2311" width="1.81640625" style="7" customWidth="1"/>
    <col min="2312" max="2312" width="6.81640625" style="7" customWidth="1"/>
    <col min="2313" max="2313" width="7.81640625" style="7" customWidth="1"/>
    <col min="2314" max="2314" width="1.81640625" style="7" customWidth="1"/>
    <col min="2315" max="2315" width="6.81640625" style="7" customWidth="1"/>
    <col min="2316" max="2316" width="7.81640625" style="7" customWidth="1"/>
    <col min="2317" max="2317" width="1.81640625" style="7" customWidth="1"/>
    <col min="2318" max="2318" width="6.81640625" style="7" customWidth="1"/>
    <col min="2319" max="2319" width="7.81640625" style="7" customWidth="1"/>
    <col min="2320" max="2320" width="1.81640625" style="7" customWidth="1"/>
    <col min="2321" max="2321" width="6.81640625" style="7" customWidth="1"/>
    <col min="2322" max="2322" width="7.81640625" style="7" customWidth="1"/>
    <col min="2323" max="2323" width="1.81640625" style="7" customWidth="1"/>
    <col min="2324" max="2324" width="6.81640625" style="7" customWidth="1"/>
    <col min="2325" max="2325" width="7.81640625" style="7" customWidth="1"/>
    <col min="2326" max="2326" width="2.1796875" style="7" customWidth="1"/>
    <col min="2327" max="2328" width="7.81640625" style="7" customWidth="1"/>
    <col min="2329" max="2329" width="1.81640625" style="7" customWidth="1"/>
    <col min="2330" max="2330" width="6.81640625" style="7" customWidth="1"/>
    <col min="2331" max="2331" width="7.81640625" style="7" customWidth="1"/>
    <col min="2332" max="2332" width="1.81640625" style="7" customWidth="1"/>
    <col min="2333" max="2560" width="9.1796875" style="7"/>
    <col min="2561" max="2561" width="11.1796875" style="7" customWidth="1"/>
    <col min="2562" max="2563" width="7.81640625" style="7" customWidth="1"/>
    <col min="2564" max="2564" width="1.81640625" style="7" customWidth="1"/>
    <col min="2565" max="2566" width="7.81640625" style="7" customWidth="1"/>
    <col min="2567" max="2567" width="1.81640625" style="7" customWidth="1"/>
    <col min="2568" max="2568" width="6.81640625" style="7" customWidth="1"/>
    <col min="2569" max="2569" width="7.81640625" style="7" customWidth="1"/>
    <col min="2570" max="2570" width="1.81640625" style="7" customWidth="1"/>
    <col min="2571" max="2571" width="6.81640625" style="7" customWidth="1"/>
    <col min="2572" max="2572" width="7.81640625" style="7" customWidth="1"/>
    <col min="2573" max="2573" width="1.81640625" style="7" customWidth="1"/>
    <col min="2574" max="2574" width="6.81640625" style="7" customWidth="1"/>
    <col min="2575" max="2575" width="7.81640625" style="7" customWidth="1"/>
    <col min="2576" max="2576" width="1.81640625" style="7" customWidth="1"/>
    <col min="2577" max="2577" width="6.81640625" style="7" customWidth="1"/>
    <col min="2578" max="2578" width="7.81640625" style="7" customWidth="1"/>
    <col min="2579" max="2579" width="1.81640625" style="7" customWidth="1"/>
    <col min="2580" max="2580" width="6.81640625" style="7" customWidth="1"/>
    <col min="2581" max="2581" width="7.81640625" style="7" customWidth="1"/>
    <col min="2582" max="2582" width="2.1796875" style="7" customWidth="1"/>
    <col min="2583" max="2584" width="7.81640625" style="7" customWidth="1"/>
    <col min="2585" max="2585" width="1.81640625" style="7" customWidth="1"/>
    <col min="2586" max="2586" width="6.81640625" style="7" customWidth="1"/>
    <col min="2587" max="2587" width="7.81640625" style="7" customWidth="1"/>
    <col min="2588" max="2588" width="1.81640625" style="7" customWidth="1"/>
    <col min="2589" max="2816" width="9.1796875" style="7"/>
    <col min="2817" max="2817" width="11.1796875" style="7" customWidth="1"/>
    <col min="2818" max="2819" width="7.81640625" style="7" customWidth="1"/>
    <col min="2820" max="2820" width="1.81640625" style="7" customWidth="1"/>
    <col min="2821" max="2822" width="7.81640625" style="7" customWidth="1"/>
    <col min="2823" max="2823" width="1.81640625" style="7" customWidth="1"/>
    <col min="2824" max="2824" width="6.81640625" style="7" customWidth="1"/>
    <col min="2825" max="2825" width="7.81640625" style="7" customWidth="1"/>
    <col min="2826" max="2826" width="1.81640625" style="7" customWidth="1"/>
    <col min="2827" max="2827" width="6.81640625" style="7" customWidth="1"/>
    <col min="2828" max="2828" width="7.81640625" style="7" customWidth="1"/>
    <col min="2829" max="2829" width="1.81640625" style="7" customWidth="1"/>
    <col min="2830" max="2830" width="6.81640625" style="7" customWidth="1"/>
    <col min="2831" max="2831" width="7.81640625" style="7" customWidth="1"/>
    <col min="2832" max="2832" width="1.81640625" style="7" customWidth="1"/>
    <col min="2833" max="2833" width="6.81640625" style="7" customWidth="1"/>
    <col min="2834" max="2834" width="7.81640625" style="7" customWidth="1"/>
    <col min="2835" max="2835" width="1.81640625" style="7" customWidth="1"/>
    <col min="2836" max="2836" width="6.81640625" style="7" customWidth="1"/>
    <col min="2837" max="2837" width="7.81640625" style="7" customWidth="1"/>
    <col min="2838" max="2838" width="2.1796875" style="7" customWidth="1"/>
    <col min="2839" max="2840" width="7.81640625" style="7" customWidth="1"/>
    <col min="2841" max="2841" width="1.81640625" style="7" customWidth="1"/>
    <col min="2842" max="2842" width="6.81640625" style="7" customWidth="1"/>
    <col min="2843" max="2843" width="7.81640625" style="7" customWidth="1"/>
    <col min="2844" max="2844" width="1.81640625" style="7" customWidth="1"/>
    <col min="2845" max="3072" width="9.1796875" style="7"/>
    <col min="3073" max="3073" width="11.1796875" style="7" customWidth="1"/>
    <col min="3074" max="3075" width="7.81640625" style="7" customWidth="1"/>
    <col min="3076" max="3076" width="1.81640625" style="7" customWidth="1"/>
    <col min="3077" max="3078" width="7.81640625" style="7" customWidth="1"/>
    <col min="3079" max="3079" width="1.81640625" style="7" customWidth="1"/>
    <col min="3080" max="3080" width="6.81640625" style="7" customWidth="1"/>
    <col min="3081" max="3081" width="7.81640625" style="7" customWidth="1"/>
    <col min="3082" max="3082" width="1.81640625" style="7" customWidth="1"/>
    <col min="3083" max="3083" width="6.81640625" style="7" customWidth="1"/>
    <col min="3084" max="3084" width="7.81640625" style="7" customWidth="1"/>
    <col min="3085" max="3085" width="1.81640625" style="7" customWidth="1"/>
    <col min="3086" max="3086" width="6.81640625" style="7" customWidth="1"/>
    <col min="3087" max="3087" width="7.81640625" style="7" customWidth="1"/>
    <col min="3088" max="3088" width="1.81640625" style="7" customWidth="1"/>
    <col min="3089" max="3089" width="6.81640625" style="7" customWidth="1"/>
    <col min="3090" max="3090" width="7.81640625" style="7" customWidth="1"/>
    <col min="3091" max="3091" width="1.81640625" style="7" customWidth="1"/>
    <col min="3092" max="3092" width="6.81640625" style="7" customWidth="1"/>
    <col min="3093" max="3093" width="7.81640625" style="7" customWidth="1"/>
    <col min="3094" max="3094" width="2.1796875" style="7" customWidth="1"/>
    <col min="3095" max="3096" width="7.81640625" style="7" customWidth="1"/>
    <col min="3097" max="3097" width="1.81640625" style="7" customWidth="1"/>
    <col min="3098" max="3098" width="6.81640625" style="7" customWidth="1"/>
    <col min="3099" max="3099" width="7.81640625" style="7" customWidth="1"/>
    <col min="3100" max="3100" width="1.81640625" style="7" customWidth="1"/>
    <col min="3101" max="3328" width="9.1796875" style="7"/>
    <col min="3329" max="3329" width="11.1796875" style="7" customWidth="1"/>
    <col min="3330" max="3331" width="7.81640625" style="7" customWidth="1"/>
    <col min="3332" max="3332" width="1.81640625" style="7" customWidth="1"/>
    <col min="3333" max="3334" width="7.81640625" style="7" customWidth="1"/>
    <col min="3335" max="3335" width="1.81640625" style="7" customWidth="1"/>
    <col min="3336" max="3336" width="6.81640625" style="7" customWidth="1"/>
    <col min="3337" max="3337" width="7.81640625" style="7" customWidth="1"/>
    <col min="3338" max="3338" width="1.81640625" style="7" customWidth="1"/>
    <col min="3339" max="3339" width="6.81640625" style="7" customWidth="1"/>
    <col min="3340" max="3340" width="7.81640625" style="7" customWidth="1"/>
    <col min="3341" max="3341" width="1.81640625" style="7" customWidth="1"/>
    <col min="3342" max="3342" width="6.81640625" style="7" customWidth="1"/>
    <col min="3343" max="3343" width="7.81640625" style="7" customWidth="1"/>
    <col min="3344" max="3344" width="1.81640625" style="7" customWidth="1"/>
    <col min="3345" max="3345" width="6.81640625" style="7" customWidth="1"/>
    <col min="3346" max="3346" width="7.81640625" style="7" customWidth="1"/>
    <col min="3347" max="3347" width="1.81640625" style="7" customWidth="1"/>
    <col min="3348" max="3348" width="6.81640625" style="7" customWidth="1"/>
    <col min="3349" max="3349" width="7.81640625" style="7" customWidth="1"/>
    <col min="3350" max="3350" width="2.1796875" style="7" customWidth="1"/>
    <col min="3351" max="3352" width="7.81640625" style="7" customWidth="1"/>
    <col min="3353" max="3353" width="1.81640625" style="7" customWidth="1"/>
    <col min="3354" max="3354" width="6.81640625" style="7" customWidth="1"/>
    <col min="3355" max="3355" width="7.81640625" style="7" customWidth="1"/>
    <col min="3356" max="3356" width="1.81640625" style="7" customWidth="1"/>
    <col min="3357" max="3584" width="9.1796875" style="7"/>
    <col min="3585" max="3585" width="11.1796875" style="7" customWidth="1"/>
    <col min="3586" max="3587" width="7.81640625" style="7" customWidth="1"/>
    <col min="3588" max="3588" width="1.81640625" style="7" customWidth="1"/>
    <col min="3589" max="3590" width="7.81640625" style="7" customWidth="1"/>
    <col min="3591" max="3591" width="1.81640625" style="7" customWidth="1"/>
    <col min="3592" max="3592" width="6.81640625" style="7" customWidth="1"/>
    <col min="3593" max="3593" width="7.81640625" style="7" customWidth="1"/>
    <col min="3594" max="3594" width="1.81640625" style="7" customWidth="1"/>
    <col min="3595" max="3595" width="6.81640625" style="7" customWidth="1"/>
    <col min="3596" max="3596" width="7.81640625" style="7" customWidth="1"/>
    <col min="3597" max="3597" width="1.81640625" style="7" customWidth="1"/>
    <col min="3598" max="3598" width="6.81640625" style="7" customWidth="1"/>
    <col min="3599" max="3599" width="7.81640625" style="7" customWidth="1"/>
    <col min="3600" max="3600" width="1.81640625" style="7" customWidth="1"/>
    <col min="3601" max="3601" width="6.81640625" style="7" customWidth="1"/>
    <col min="3602" max="3602" width="7.81640625" style="7" customWidth="1"/>
    <col min="3603" max="3603" width="1.81640625" style="7" customWidth="1"/>
    <col min="3604" max="3604" width="6.81640625" style="7" customWidth="1"/>
    <col min="3605" max="3605" width="7.81640625" style="7" customWidth="1"/>
    <col min="3606" max="3606" width="2.1796875" style="7" customWidth="1"/>
    <col min="3607" max="3608" width="7.81640625" style="7" customWidth="1"/>
    <col min="3609" max="3609" width="1.81640625" style="7" customWidth="1"/>
    <col min="3610" max="3610" width="6.81640625" style="7" customWidth="1"/>
    <col min="3611" max="3611" width="7.81640625" style="7" customWidth="1"/>
    <col min="3612" max="3612" width="1.81640625" style="7" customWidth="1"/>
    <col min="3613" max="3840" width="9.1796875" style="7"/>
    <col min="3841" max="3841" width="11.1796875" style="7" customWidth="1"/>
    <col min="3842" max="3843" width="7.81640625" style="7" customWidth="1"/>
    <col min="3844" max="3844" width="1.81640625" style="7" customWidth="1"/>
    <col min="3845" max="3846" width="7.81640625" style="7" customWidth="1"/>
    <col min="3847" max="3847" width="1.81640625" style="7" customWidth="1"/>
    <col min="3848" max="3848" width="6.81640625" style="7" customWidth="1"/>
    <col min="3849" max="3849" width="7.81640625" style="7" customWidth="1"/>
    <col min="3850" max="3850" width="1.81640625" style="7" customWidth="1"/>
    <col min="3851" max="3851" width="6.81640625" style="7" customWidth="1"/>
    <col min="3852" max="3852" width="7.81640625" style="7" customWidth="1"/>
    <col min="3853" max="3853" width="1.81640625" style="7" customWidth="1"/>
    <col min="3854" max="3854" width="6.81640625" style="7" customWidth="1"/>
    <col min="3855" max="3855" width="7.81640625" style="7" customWidth="1"/>
    <col min="3856" max="3856" width="1.81640625" style="7" customWidth="1"/>
    <col min="3857" max="3857" width="6.81640625" style="7" customWidth="1"/>
    <col min="3858" max="3858" width="7.81640625" style="7" customWidth="1"/>
    <col min="3859" max="3859" width="1.81640625" style="7" customWidth="1"/>
    <col min="3860" max="3860" width="6.81640625" style="7" customWidth="1"/>
    <col min="3861" max="3861" width="7.81640625" style="7" customWidth="1"/>
    <col min="3862" max="3862" width="2.1796875" style="7" customWidth="1"/>
    <col min="3863" max="3864" width="7.81640625" style="7" customWidth="1"/>
    <col min="3865" max="3865" width="1.81640625" style="7" customWidth="1"/>
    <col min="3866" max="3866" width="6.81640625" style="7" customWidth="1"/>
    <col min="3867" max="3867" width="7.81640625" style="7" customWidth="1"/>
    <col min="3868" max="3868" width="1.81640625" style="7" customWidth="1"/>
    <col min="3869" max="4096" width="9.1796875" style="7"/>
    <col min="4097" max="4097" width="11.1796875" style="7" customWidth="1"/>
    <col min="4098" max="4099" width="7.81640625" style="7" customWidth="1"/>
    <col min="4100" max="4100" width="1.81640625" style="7" customWidth="1"/>
    <col min="4101" max="4102" width="7.81640625" style="7" customWidth="1"/>
    <col min="4103" max="4103" width="1.81640625" style="7" customWidth="1"/>
    <col min="4104" max="4104" width="6.81640625" style="7" customWidth="1"/>
    <col min="4105" max="4105" width="7.81640625" style="7" customWidth="1"/>
    <col min="4106" max="4106" width="1.81640625" style="7" customWidth="1"/>
    <col min="4107" max="4107" width="6.81640625" style="7" customWidth="1"/>
    <col min="4108" max="4108" width="7.81640625" style="7" customWidth="1"/>
    <col min="4109" max="4109" width="1.81640625" style="7" customWidth="1"/>
    <col min="4110" max="4110" width="6.81640625" style="7" customWidth="1"/>
    <col min="4111" max="4111" width="7.81640625" style="7" customWidth="1"/>
    <col min="4112" max="4112" width="1.81640625" style="7" customWidth="1"/>
    <col min="4113" max="4113" width="6.81640625" style="7" customWidth="1"/>
    <col min="4114" max="4114" width="7.81640625" style="7" customWidth="1"/>
    <col min="4115" max="4115" width="1.81640625" style="7" customWidth="1"/>
    <col min="4116" max="4116" width="6.81640625" style="7" customWidth="1"/>
    <col min="4117" max="4117" width="7.81640625" style="7" customWidth="1"/>
    <col min="4118" max="4118" width="2.1796875" style="7" customWidth="1"/>
    <col min="4119" max="4120" width="7.81640625" style="7" customWidth="1"/>
    <col min="4121" max="4121" width="1.81640625" style="7" customWidth="1"/>
    <col min="4122" max="4122" width="6.81640625" style="7" customWidth="1"/>
    <col min="4123" max="4123" width="7.81640625" style="7" customWidth="1"/>
    <col min="4124" max="4124" width="1.81640625" style="7" customWidth="1"/>
    <col min="4125" max="4352" width="9.1796875" style="7"/>
    <col min="4353" max="4353" width="11.1796875" style="7" customWidth="1"/>
    <col min="4354" max="4355" width="7.81640625" style="7" customWidth="1"/>
    <col min="4356" max="4356" width="1.81640625" style="7" customWidth="1"/>
    <col min="4357" max="4358" width="7.81640625" style="7" customWidth="1"/>
    <col min="4359" max="4359" width="1.81640625" style="7" customWidth="1"/>
    <col min="4360" max="4360" width="6.81640625" style="7" customWidth="1"/>
    <col min="4361" max="4361" width="7.81640625" style="7" customWidth="1"/>
    <col min="4362" max="4362" width="1.81640625" style="7" customWidth="1"/>
    <col min="4363" max="4363" width="6.81640625" style="7" customWidth="1"/>
    <col min="4364" max="4364" width="7.81640625" style="7" customWidth="1"/>
    <col min="4365" max="4365" width="1.81640625" style="7" customWidth="1"/>
    <col min="4366" max="4366" width="6.81640625" style="7" customWidth="1"/>
    <col min="4367" max="4367" width="7.81640625" style="7" customWidth="1"/>
    <col min="4368" max="4368" width="1.81640625" style="7" customWidth="1"/>
    <col min="4369" max="4369" width="6.81640625" style="7" customWidth="1"/>
    <col min="4370" max="4370" width="7.81640625" style="7" customWidth="1"/>
    <col min="4371" max="4371" width="1.81640625" style="7" customWidth="1"/>
    <col min="4372" max="4372" width="6.81640625" style="7" customWidth="1"/>
    <col min="4373" max="4373" width="7.81640625" style="7" customWidth="1"/>
    <col min="4374" max="4374" width="2.1796875" style="7" customWidth="1"/>
    <col min="4375" max="4376" width="7.81640625" style="7" customWidth="1"/>
    <col min="4377" max="4377" width="1.81640625" style="7" customWidth="1"/>
    <col min="4378" max="4378" width="6.81640625" style="7" customWidth="1"/>
    <col min="4379" max="4379" width="7.81640625" style="7" customWidth="1"/>
    <col min="4380" max="4380" width="1.81640625" style="7" customWidth="1"/>
    <col min="4381" max="4608" width="9.1796875" style="7"/>
    <col min="4609" max="4609" width="11.1796875" style="7" customWidth="1"/>
    <col min="4610" max="4611" width="7.81640625" style="7" customWidth="1"/>
    <col min="4612" max="4612" width="1.81640625" style="7" customWidth="1"/>
    <col min="4613" max="4614" width="7.81640625" style="7" customWidth="1"/>
    <col min="4615" max="4615" width="1.81640625" style="7" customWidth="1"/>
    <col min="4616" max="4616" width="6.81640625" style="7" customWidth="1"/>
    <col min="4617" max="4617" width="7.81640625" style="7" customWidth="1"/>
    <col min="4618" max="4618" width="1.81640625" style="7" customWidth="1"/>
    <col min="4619" max="4619" width="6.81640625" style="7" customWidth="1"/>
    <col min="4620" max="4620" width="7.81640625" style="7" customWidth="1"/>
    <col min="4621" max="4621" width="1.81640625" style="7" customWidth="1"/>
    <col min="4622" max="4622" width="6.81640625" style="7" customWidth="1"/>
    <col min="4623" max="4623" width="7.81640625" style="7" customWidth="1"/>
    <col min="4624" max="4624" width="1.81640625" style="7" customWidth="1"/>
    <col min="4625" max="4625" width="6.81640625" style="7" customWidth="1"/>
    <col min="4626" max="4626" width="7.81640625" style="7" customWidth="1"/>
    <col min="4627" max="4627" width="1.81640625" style="7" customWidth="1"/>
    <col min="4628" max="4628" width="6.81640625" style="7" customWidth="1"/>
    <col min="4629" max="4629" width="7.81640625" style="7" customWidth="1"/>
    <col min="4630" max="4630" width="2.1796875" style="7" customWidth="1"/>
    <col min="4631" max="4632" width="7.81640625" style="7" customWidth="1"/>
    <col min="4633" max="4633" width="1.81640625" style="7" customWidth="1"/>
    <col min="4634" max="4634" width="6.81640625" style="7" customWidth="1"/>
    <col min="4635" max="4635" width="7.81640625" style="7" customWidth="1"/>
    <col min="4636" max="4636" width="1.81640625" style="7" customWidth="1"/>
    <col min="4637" max="4864" width="9.1796875" style="7"/>
    <col min="4865" max="4865" width="11.1796875" style="7" customWidth="1"/>
    <col min="4866" max="4867" width="7.81640625" style="7" customWidth="1"/>
    <col min="4868" max="4868" width="1.81640625" style="7" customWidth="1"/>
    <col min="4869" max="4870" width="7.81640625" style="7" customWidth="1"/>
    <col min="4871" max="4871" width="1.81640625" style="7" customWidth="1"/>
    <col min="4872" max="4872" width="6.81640625" style="7" customWidth="1"/>
    <col min="4873" max="4873" width="7.81640625" style="7" customWidth="1"/>
    <col min="4874" max="4874" width="1.81640625" style="7" customWidth="1"/>
    <col min="4875" max="4875" width="6.81640625" style="7" customWidth="1"/>
    <col min="4876" max="4876" width="7.81640625" style="7" customWidth="1"/>
    <col min="4877" max="4877" width="1.81640625" style="7" customWidth="1"/>
    <col min="4878" max="4878" width="6.81640625" style="7" customWidth="1"/>
    <col min="4879" max="4879" width="7.81640625" style="7" customWidth="1"/>
    <col min="4880" max="4880" width="1.81640625" style="7" customWidth="1"/>
    <col min="4881" max="4881" width="6.81640625" style="7" customWidth="1"/>
    <col min="4882" max="4882" width="7.81640625" style="7" customWidth="1"/>
    <col min="4883" max="4883" width="1.81640625" style="7" customWidth="1"/>
    <col min="4884" max="4884" width="6.81640625" style="7" customWidth="1"/>
    <col min="4885" max="4885" width="7.81640625" style="7" customWidth="1"/>
    <col min="4886" max="4886" width="2.1796875" style="7" customWidth="1"/>
    <col min="4887" max="4888" width="7.81640625" style="7" customWidth="1"/>
    <col min="4889" max="4889" width="1.81640625" style="7" customWidth="1"/>
    <col min="4890" max="4890" width="6.81640625" style="7" customWidth="1"/>
    <col min="4891" max="4891" width="7.81640625" style="7" customWidth="1"/>
    <col min="4892" max="4892" width="1.81640625" style="7" customWidth="1"/>
    <col min="4893" max="5120" width="9.1796875" style="7"/>
    <col min="5121" max="5121" width="11.1796875" style="7" customWidth="1"/>
    <col min="5122" max="5123" width="7.81640625" style="7" customWidth="1"/>
    <col min="5124" max="5124" width="1.81640625" style="7" customWidth="1"/>
    <col min="5125" max="5126" width="7.81640625" style="7" customWidth="1"/>
    <col min="5127" max="5127" width="1.81640625" style="7" customWidth="1"/>
    <col min="5128" max="5128" width="6.81640625" style="7" customWidth="1"/>
    <col min="5129" max="5129" width="7.81640625" style="7" customWidth="1"/>
    <col min="5130" max="5130" width="1.81640625" style="7" customWidth="1"/>
    <col min="5131" max="5131" width="6.81640625" style="7" customWidth="1"/>
    <col min="5132" max="5132" width="7.81640625" style="7" customWidth="1"/>
    <col min="5133" max="5133" width="1.81640625" style="7" customWidth="1"/>
    <col min="5134" max="5134" width="6.81640625" style="7" customWidth="1"/>
    <col min="5135" max="5135" width="7.81640625" style="7" customWidth="1"/>
    <col min="5136" max="5136" width="1.81640625" style="7" customWidth="1"/>
    <col min="5137" max="5137" width="6.81640625" style="7" customWidth="1"/>
    <col min="5138" max="5138" width="7.81640625" style="7" customWidth="1"/>
    <col min="5139" max="5139" width="1.81640625" style="7" customWidth="1"/>
    <col min="5140" max="5140" width="6.81640625" style="7" customWidth="1"/>
    <col min="5141" max="5141" width="7.81640625" style="7" customWidth="1"/>
    <col min="5142" max="5142" width="2.1796875" style="7" customWidth="1"/>
    <col min="5143" max="5144" width="7.81640625" style="7" customWidth="1"/>
    <col min="5145" max="5145" width="1.81640625" style="7" customWidth="1"/>
    <col min="5146" max="5146" width="6.81640625" style="7" customWidth="1"/>
    <col min="5147" max="5147" width="7.81640625" style="7" customWidth="1"/>
    <col min="5148" max="5148" width="1.81640625" style="7" customWidth="1"/>
    <col min="5149" max="5376" width="9.1796875" style="7"/>
    <col min="5377" max="5377" width="11.1796875" style="7" customWidth="1"/>
    <col min="5378" max="5379" width="7.81640625" style="7" customWidth="1"/>
    <col min="5380" max="5380" width="1.81640625" style="7" customWidth="1"/>
    <col min="5381" max="5382" width="7.81640625" style="7" customWidth="1"/>
    <col min="5383" max="5383" width="1.81640625" style="7" customWidth="1"/>
    <col min="5384" max="5384" width="6.81640625" style="7" customWidth="1"/>
    <col min="5385" max="5385" width="7.81640625" style="7" customWidth="1"/>
    <col min="5386" max="5386" width="1.81640625" style="7" customWidth="1"/>
    <col min="5387" max="5387" width="6.81640625" style="7" customWidth="1"/>
    <col min="5388" max="5388" width="7.81640625" style="7" customWidth="1"/>
    <col min="5389" max="5389" width="1.81640625" style="7" customWidth="1"/>
    <col min="5390" max="5390" width="6.81640625" style="7" customWidth="1"/>
    <col min="5391" max="5391" width="7.81640625" style="7" customWidth="1"/>
    <col min="5392" max="5392" width="1.81640625" style="7" customWidth="1"/>
    <col min="5393" max="5393" width="6.81640625" style="7" customWidth="1"/>
    <col min="5394" max="5394" width="7.81640625" style="7" customWidth="1"/>
    <col min="5395" max="5395" width="1.81640625" style="7" customWidth="1"/>
    <col min="5396" max="5396" width="6.81640625" style="7" customWidth="1"/>
    <col min="5397" max="5397" width="7.81640625" style="7" customWidth="1"/>
    <col min="5398" max="5398" width="2.1796875" style="7" customWidth="1"/>
    <col min="5399" max="5400" width="7.81640625" style="7" customWidth="1"/>
    <col min="5401" max="5401" width="1.81640625" style="7" customWidth="1"/>
    <col min="5402" max="5402" width="6.81640625" style="7" customWidth="1"/>
    <col min="5403" max="5403" width="7.81640625" style="7" customWidth="1"/>
    <col min="5404" max="5404" width="1.81640625" style="7" customWidth="1"/>
    <col min="5405" max="5632" width="9.1796875" style="7"/>
    <col min="5633" max="5633" width="11.1796875" style="7" customWidth="1"/>
    <col min="5634" max="5635" width="7.81640625" style="7" customWidth="1"/>
    <col min="5636" max="5636" width="1.81640625" style="7" customWidth="1"/>
    <col min="5637" max="5638" width="7.81640625" style="7" customWidth="1"/>
    <col min="5639" max="5639" width="1.81640625" style="7" customWidth="1"/>
    <col min="5640" max="5640" width="6.81640625" style="7" customWidth="1"/>
    <col min="5641" max="5641" width="7.81640625" style="7" customWidth="1"/>
    <col min="5642" max="5642" width="1.81640625" style="7" customWidth="1"/>
    <col min="5643" max="5643" width="6.81640625" style="7" customWidth="1"/>
    <col min="5644" max="5644" width="7.81640625" style="7" customWidth="1"/>
    <col min="5645" max="5645" width="1.81640625" style="7" customWidth="1"/>
    <col min="5646" max="5646" width="6.81640625" style="7" customWidth="1"/>
    <col min="5647" max="5647" width="7.81640625" style="7" customWidth="1"/>
    <col min="5648" max="5648" width="1.81640625" style="7" customWidth="1"/>
    <col min="5649" max="5649" width="6.81640625" style="7" customWidth="1"/>
    <col min="5650" max="5650" width="7.81640625" style="7" customWidth="1"/>
    <col min="5651" max="5651" width="1.81640625" style="7" customWidth="1"/>
    <col min="5652" max="5652" width="6.81640625" style="7" customWidth="1"/>
    <col min="5653" max="5653" width="7.81640625" style="7" customWidth="1"/>
    <col min="5654" max="5654" width="2.1796875" style="7" customWidth="1"/>
    <col min="5655" max="5656" width="7.81640625" style="7" customWidth="1"/>
    <col min="5657" max="5657" width="1.81640625" style="7" customWidth="1"/>
    <col min="5658" max="5658" width="6.81640625" style="7" customWidth="1"/>
    <col min="5659" max="5659" width="7.81640625" style="7" customWidth="1"/>
    <col min="5660" max="5660" width="1.81640625" style="7" customWidth="1"/>
    <col min="5661" max="5888" width="9.1796875" style="7"/>
    <col min="5889" max="5889" width="11.1796875" style="7" customWidth="1"/>
    <col min="5890" max="5891" width="7.81640625" style="7" customWidth="1"/>
    <col min="5892" max="5892" width="1.81640625" style="7" customWidth="1"/>
    <col min="5893" max="5894" width="7.81640625" style="7" customWidth="1"/>
    <col min="5895" max="5895" width="1.81640625" style="7" customWidth="1"/>
    <col min="5896" max="5896" width="6.81640625" style="7" customWidth="1"/>
    <col min="5897" max="5897" width="7.81640625" style="7" customWidth="1"/>
    <col min="5898" max="5898" width="1.81640625" style="7" customWidth="1"/>
    <col min="5899" max="5899" width="6.81640625" style="7" customWidth="1"/>
    <col min="5900" max="5900" width="7.81640625" style="7" customWidth="1"/>
    <col min="5901" max="5901" width="1.81640625" style="7" customWidth="1"/>
    <col min="5902" max="5902" width="6.81640625" style="7" customWidth="1"/>
    <col min="5903" max="5903" width="7.81640625" style="7" customWidth="1"/>
    <col min="5904" max="5904" width="1.81640625" style="7" customWidth="1"/>
    <col min="5905" max="5905" width="6.81640625" style="7" customWidth="1"/>
    <col min="5906" max="5906" width="7.81640625" style="7" customWidth="1"/>
    <col min="5907" max="5907" width="1.81640625" style="7" customWidth="1"/>
    <col min="5908" max="5908" width="6.81640625" style="7" customWidth="1"/>
    <col min="5909" max="5909" width="7.81640625" style="7" customWidth="1"/>
    <col min="5910" max="5910" width="2.1796875" style="7" customWidth="1"/>
    <col min="5911" max="5912" width="7.81640625" style="7" customWidth="1"/>
    <col min="5913" max="5913" width="1.81640625" style="7" customWidth="1"/>
    <col min="5914" max="5914" width="6.81640625" style="7" customWidth="1"/>
    <col min="5915" max="5915" width="7.81640625" style="7" customWidth="1"/>
    <col min="5916" max="5916" width="1.81640625" style="7" customWidth="1"/>
    <col min="5917" max="6144" width="9.1796875" style="7"/>
    <col min="6145" max="6145" width="11.1796875" style="7" customWidth="1"/>
    <col min="6146" max="6147" width="7.81640625" style="7" customWidth="1"/>
    <col min="6148" max="6148" width="1.81640625" style="7" customWidth="1"/>
    <col min="6149" max="6150" width="7.81640625" style="7" customWidth="1"/>
    <col min="6151" max="6151" width="1.81640625" style="7" customWidth="1"/>
    <col min="6152" max="6152" width="6.81640625" style="7" customWidth="1"/>
    <col min="6153" max="6153" width="7.81640625" style="7" customWidth="1"/>
    <col min="6154" max="6154" width="1.81640625" style="7" customWidth="1"/>
    <col min="6155" max="6155" width="6.81640625" style="7" customWidth="1"/>
    <col min="6156" max="6156" width="7.81640625" style="7" customWidth="1"/>
    <col min="6157" max="6157" width="1.81640625" style="7" customWidth="1"/>
    <col min="6158" max="6158" width="6.81640625" style="7" customWidth="1"/>
    <col min="6159" max="6159" width="7.81640625" style="7" customWidth="1"/>
    <col min="6160" max="6160" width="1.81640625" style="7" customWidth="1"/>
    <col min="6161" max="6161" width="6.81640625" style="7" customWidth="1"/>
    <col min="6162" max="6162" width="7.81640625" style="7" customWidth="1"/>
    <col min="6163" max="6163" width="1.81640625" style="7" customWidth="1"/>
    <col min="6164" max="6164" width="6.81640625" style="7" customWidth="1"/>
    <col min="6165" max="6165" width="7.81640625" style="7" customWidth="1"/>
    <col min="6166" max="6166" width="2.1796875" style="7" customWidth="1"/>
    <col min="6167" max="6168" width="7.81640625" style="7" customWidth="1"/>
    <col min="6169" max="6169" width="1.81640625" style="7" customWidth="1"/>
    <col min="6170" max="6170" width="6.81640625" style="7" customWidth="1"/>
    <col min="6171" max="6171" width="7.81640625" style="7" customWidth="1"/>
    <col min="6172" max="6172" width="1.81640625" style="7" customWidth="1"/>
    <col min="6173" max="6400" width="9.1796875" style="7"/>
    <col min="6401" max="6401" width="11.1796875" style="7" customWidth="1"/>
    <col min="6402" max="6403" width="7.81640625" style="7" customWidth="1"/>
    <col min="6404" max="6404" width="1.81640625" style="7" customWidth="1"/>
    <col min="6405" max="6406" width="7.81640625" style="7" customWidth="1"/>
    <col min="6407" max="6407" width="1.81640625" style="7" customWidth="1"/>
    <col min="6408" max="6408" width="6.81640625" style="7" customWidth="1"/>
    <col min="6409" max="6409" width="7.81640625" style="7" customWidth="1"/>
    <col min="6410" max="6410" width="1.81640625" style="7" customWidth="1"/>
    <col min="6411" max="6411" width="6.81640625" style="7" customWidth="1"/>
    <col min="6412" max="6412" width="7.81640625" style="7" customWidth="1"/>
    <col min="6413" max="6413" width="1.81640625" style="7" customWidth="1"/>
    <col min="6414" max="6414" width="6.81640625" style="7" customWidth="1"/>
    <col min="6415" max="6415" width="7.81640625" style="7" customWidth="1"/>
    <col min="6416" max="6416" width="1.81640625" style="7" customWidth="1"/>
    <col min="6417" max="6417" width="6.81640625" style="7" customWidth="1"/>
    <col min="6418" max="6418" width="7.81640625" style="7" customWidth="1"/>
    <col min="6419" max="6419" width="1.81640625" style="7" customWidth="1"/>
    <col min="6420" max="6420" width="6.81640625" style="7" customWidth="1"/>
    <col min="6421" max="6421" width="7.81640625" style="7" customWidth="1"/>
    <col min="6422" max="6422" width="2.1796875" style="7" customWidth="1"/>
    <col min="6423" max="6424" width="7.81640625" style="7" customWidth="1"/>
    <col min="6425" max="6425" width="1.81640625" style="7" customWidth="1"/>
    <col min="6426" max="6426" width="6.81640625" style="7" customWidth="1"/>
    <col min="6427" max="6427" width="7.81640625" style="7" customWidth="1"/>
    <col min="6428" max="6428" width="1.81640625" style="7" customWidth="1"/>
    <col min="6429" max="6656" width="9.1796875" style="7"/>
    <col min="6657" max="6657" width="11.1796875" style="7" customWidth="1"/>
    <col min="6658" max="6659" width="7.81640625" style="7" customWidth="1"/>
    <col min="6660" max="6660" width="1.81640625" style="7" customWidth="1"/>
    <col min="6661" max="6662" width="7.81640625" style="7" customWidth="1"/>
    <col min="6663" max="6663" width="1.81640625" style="7" customWidth="1"/>
    <col min="6664" max="6664" width="6.81640625" style="7" customWidth="1"/>
    <col min="6665" max="6665" width="7.81640625" style="7" customWidth="1"/>
    <col min="6666" max="6666" width="1.81640625" style="7" customWidth="1"/>
    <col min="6667" max="6667" width="6.81640625" style="7" customWidth="1"/>
    <col min="6668" max="6668" width="7.81640625" style="7" customWidth="1"/>
    <col min="6669" max="6669" width="1.81640625" style="7" customWidth="1"/>
    <col min="6670" max="6670" width="6.81640625" style="7" customWidth="1"/>
    <col min="6671" max="6671" width="7.81640625" style="7" customWidth="1"/>
    <col min="6672" max="6672" width="1.81640625" style="7" customWidth="1"/>
    <col min="6673" max="6673" width="6.81640625" style="7" customWidth="1"/>
    <col min="6674" max="6674" width="7.81640625" style="7" customWidth="1"/>
    <col min="6675" max="6675" width="1.81640625" style="7" customWidth="1"/>
    <col min="6676" max="6676" width="6.81640625" style="7" customWidth="1"/>
    <col min="6677" max="6677" width="7.81640625" style="7" customWidth="1"/>
    <col min="6678" max="6678" width="2.1796875" style="7" customWidth="1"/>
    <col min="6679" max="6680" width="7.81640625" style="7" customWidth="1"/>
    <col min="6681" max="6681" width="1.81640625" style="7" customWidth="1"/>
    <col min="6682" max="6682" width="6.81640625" style="7" customWidth="1"/>
    <col min="6683" max="6683" width="7.81640625" style="7" customWidth="1"/>
    <col min="6684" max="6684" width="1.81640625" style="7" customWidth="1"/>
    <col min="6685" max="6912" width="9.1796875" style="7"/>
    <col min="6913" max="6913" width="11.1796875" style="7" customWidth="1"/>
    <col min="6914" max="6915" width="7.81640625" style="7" customWidth="1"/>
    <col min="6916" max="6916" width="1.81640625" style="7" customWidth="1"/>
    <col min="6917" max="6918" width="7.81640625" style="7" customWidth="1"/>
    <col min="6919" max="6919" width="1.81640625" style="7" customWidth="1"/>
    <col min="6920" max="6920" width="6.81640625" style="7" customWidth="1"/>
    <col min="6921" max="6921" width="7.81640625" style="7" customWidth="1"/>
    <col min="6922" max="6922" width="1.81640625" style="7" customWidth="1"/>
    <col min="6923" max="6923" width="6.81640625" style="7" customWidth="1"/>
    <col min="6924" max="6924" width="7.81640625" style="7" customWidth="1"/>
    <col min="6925" max="6925" width="1.81640625" style="7" customWidth="1"/>
    <col min="6926" max="6926" width="6.81640625" style="7" customWidth="1"/>
    <col min="6927" max="6927" width="7.81640625" style="7" customWidth="1"/>
    <col min="6928" max="6928" width="1.81640625" style="7" customWidth="1"/>
    <col min="6929" max="6929" width="6.81640625" style="7" customWidth="1"/>
    <col min="6930" max="6930" width="7.81640625" style="7" customWidth="1"/>
    <col min="6931" max="6931" width="1.81640625" style="7" customWidth="1"/>
    <col min="6932" max="6932" width="6.81640625" style="7" customWidth="1"/>
    <col min="6933" max="6933" width="7.81640625" style="7" customWidth="1"/>
    <col min="6934" max="6934" width="2.1796875" style="7" customWidth="1"/>
    <col min="6935" max="6936" width="7.81640625" style="7" customWidth="1"/>
    <col min="6937" max="6937" width="1.81640625" style="7" customWidth="1"/>
    <col min="6938" max="6938" width="6.81640625" style="7" customWidth="1"/>
    <col min="6939" max="6939" width="7.81640625" style="7" customWidth="1"/>
    <col min="6940" max="6940" width="1.81640625" style="7" customWidth="1"/>
    <col min="6941" max="7168" width="9.1796875" style="7"/>
    <col min="7169" max="7169" width="11.1796875" style="7" customWidth="1"/>
    <col min="7170" max="7171" width="7.81640625" style="7" customWidth="1"/>
    <col min="7172" max="7172" width="1.81640625" style="7" customWidth="1"/>
    <col min="7173" max="7174" width="7.81640625" style="7" customWidth="1"/>
    <col min="7175" max="7175" width="1.81640625" style="7" customWidth="1"/>
    <col min="7176" max="7176" width="6.81640625" style="7" customWidth="1"/>
    <col min="7177" max="7177" width="7.81640625" style="7" customWidth="1"/>
    <col min="7178" max="7178" width="1.81640625" style="7" customWidth="1"/>
    <col min="7179" max="7179" width="6.81640625" style="7" customWidth="1"/>
    <col min="7180" max="7180" width="7.81640625" style="7" customWidth="1"/>
    <col min="7181" max="7181" width="1.81640625" style="7" customWidth="1"/>
    <col min="7182" max="7182" width="6.81640625" style="7" customWidth="1"/>
    <col min="7183" max="7183" width="7.81640625" style="7" customWidth="1"/>
    <col min="7184" max="7184" width="1.81640625" style="7" customWidth="1"/>
    <col min="7185" max="7185" width="6.81640625" style="7" customWidth="1"/>
    <col min="7186" max="7186" width="7.81640625" style="7" customWidth="1"/>
    <col min="7187" max="7187" width="1.81640625" style="7" customWidth="1"/>
    <col min="7188" max="7188" width="6.81640625" style="7" customWidth="1"/>
    <col min="7189" max="7189" width="7.81640625" style="7" customWidth="1"/>
    <col min="7190" max="7190" width="2.1796875" style="7" customWidth="1"/>
    <col min="7191" max="7192" width="7.81640625" style="7" customWidth="1"/>
    <col min="7193" max="7193" width="1.81640625" style="7" customWidth="1"/>
    <col min="7194" max="7194" width="6.81640625" style="7" customWidth="1"/>
    <col min="7195" max="7195" width="7.81640625" style="7" customWidth="1"/>
    <col min="7196" max="7196" width="1.81640625" style="7" customWidth="1"/>
    <col min="7197" max="7424" width="9.1796875" style="7"/>
    <col min="7425" max="7425" width="11.1796875" style="7" customWidth="1"/>
    <col min="7426" max="7427" width="7.81640625" style="7" customWidth="1"/>
    <col min="7428" max="7428" width="1.81640625" style="7" customWidth="1"/>
    <col min="7429" max="7430" width="7.81640625" style="7" customWidth="1"/>
    <col min="7431" max="7431" width="1.81640625" style="7" customWidth="1"/>
    <col min="7432" max="7432" width="6.81640625" style="7" customWidth="1"/>
    <col min="7433" max="7433" width="7.81640625" style="7" customWidth="1"/>
    <col min="7434" max="7434" width="1.81640625" style="7" customWidth="1"/>
    <col min="7435" max="7435" width="6.81640625" style="7" customWidth="1"/>
    <col min="7436" max="7436" width="7.81640625" style="7" customWidth="1"/>
    <col min="7437" max="7437" width="1.81640625" style="7" customWidth="1"/>
    <col min="7438" max="7438" width="6.81640625" style="7" customWidth="1"/>
    <col min="7439" max="7439" width="7.81640625" style="7" customWidth="1"/>
    <col min="7440" max="7440" width="1.81640625" style="7" customWidth="1"/>
    <col min="7441" max="7441" width="6.81640625" style="7" customWidth="1"/>
    <col min="7442" max="7442" width="7.81640625" style="7" customWidth="1"/>
    <col min="7443" max="7443" width="1.81640625" style="7" customWidth="1"/>
    <col min="7444" max="7444" width="6.81640625" style="7" customWidth="1"/>
    <col min="7445" max="7445" width="7.81640625" style="7" customWidth="1"/>
    <col min="7446" max="7446" width="2.1796875" style="7" customWidth="1"/>
    <col min="7447" max="7448" width="7.81640625" style="7" customWidth="1"/>
    <col min="7449" max="7449" width="1.81640625" style="7" customWidth="1"/>
    <col min="7450" max="7450" width="6.81640625" style="7" customWidth="1"/>
    <col min="7451" max="7451" width="7.81640625" style="7" customWidth="1"/>
    <col min="7452" max="7452" width="1.81640625" style="7" customWidth="1"/>
    <col min="7453" max="7680" width="9.1796875" style="7"/>
    <col min="7681" max="7681" width="11.1796875" style="7" customWidth="1"/>
    <col min="7682" max="7683" width="7.81640625" style="7" customWidth="1"/>
    <col min="7684" max="7684" width="1.81640625" style="7" customWidth="1"/>
    <col min="7685" max="7686" width="7.81640625" style="7" customWidth="1"/>
    <col min="7687" max="7687" width="1.81640625" style="7" customWidth="1"/>
    <col min="7688" max="7688" width="6.81640625" style="7" customWidth="1"/>
    <col min="7689" max="7689" width="7.81640625" style="7" customWidth="1"/>
    <col min="7690" max="7690" width="1.81640625" style="7" customWidth="1"/>
    <col min="7691" max="7691" width="6.81640625" style="7" customWidth="1"/>
    <col min="7692" max="7692" width="7.81640625" style="7" customWidth="1"/>
    <col min="7693" max="7693" width="1.81640625" style="7" customWidth="1"/>
    <col min="7694" max="7694" width="6.81640625" style="7" customWidth="1"/>
    <col min="7695" max="7695" width="7.81640625" style="7" customWidth="1"/>
    <col min="7696" max="7696" width="1.81640625" style="7" customWidth="1"/>
    <col min="7697" max="7697" width="6.81640625" style="7" customWidth="1"/>
    <col min="7698" max="7698" width="7.81640625" style="7" customWidth="1"/>
    <col min="7699" max="7699" width="1.81640625" style="7" customWidth="1"/>
    <col min="7700" max="7700" width="6.81640625" style="7" customWidth="1"/>
    <col min="7701" max="7701" width="7.81640625" style="7" customWidth="1"/>
    <col min="7702" max="7702" width="2.1796875" style="7" customWidth="1"/>
    <col min="7703" max="7704" width="7.81640625" style="7" customWidth="1"/>
    <col min="7705" max="7705" width="1.81640625" style="7" customWidth="1"/>
    <col min="7706" max="7706" width="6.81640625" style="7" customWidth="1"/>
    <col min="7707" max="7707" width="7.81640625" style="7" customWidth="1"/>
    <col min="7708" max="7708" width="1.81640625" style="7" customWidth="1"/>
    <col min="7709" max="7936" width="9.1796875" style="7"/>
    <col min="7937" max="7937" width="11.1796875" style="7" customWidth="1"/>
    <col min="7938" max="7939" width="7.81640625" style="7" customWidth="1"/>
    <col min="7940" max="7940" width="1.81640625" style="7" customWidth="1"/>
    <col min="7941" max="7942" width="7.81640625" style="7" customWidth="1"/>
    <col min="7943" max="7943" width="1.81640625" style="7" customWidth="1"/>
    <col min="7944" max="7944" width="6.81640625" style="7" customWidth="1"/>
    <col min="7945" max="7945" width="7.81640625" style="7" customWidth="1"/>
    <col min="7946" max="7946" width="1.81640625" style="7" customWidth="1"/>
    <col min="7947" max="7947" width="6.81640625" style="7" customWidth="1"/>
    <col min="7948" max="7948" width="7.81640625" style="7" customWidth="1"/>
    <col min="7949" max="7949" width="1.81640625" style="7" customWidth="1"/>
    <col min="7950" max="7950" width="6.81640625" style="7" customWidth="1"/>
    <col min="7951" max="7951" width="7.81640625" style="7" customWidth="1"/>
    <col min="7952" max="7952" width="1.81640625" style="7" customWidth="1"/>
    <col min="7953" max="7953" width="6.81640625" style="7" customWidth="1"/>
    <col min="7954" max="7954" width="7.81640625" style="7" customWidth="1"/>
    <col min="7955" max="7955" width="1.81640625" style="7" customWidth="1"/>
    <col min="7956" max="7956" width="6.81640625" style="7" customWidth="1"/>
    <col min="7957" max="7957" width="7.81640625" style="7" customWidth="1"/>
    <col min="7958" max="7958" width="2.1796875" style="7" customWidth="1"/>
    <col min="7959" max="7960" width="7.81640625" style="7" customWidth="1"/>
    <col min="7961" max="7961" width="1.81640625" style="7" customWidth="1"/>
    <col min="7962" max="7962" width="6.81640625" style="7" customWidth="1"/>
    <col min="7963" max="7963" width="7.81640625" style="7" customWidth="1"/>
    <col min="7964" max="7964" width="1.81640625" style="7" customWidth="1"/>
    <col min="7965" max="8192" width="9.1796875" style="7"/>
    <col min="8193" max="8193" width="11.1796875" style="7" customWidth="1"/>
    <col min="8194" max="8195" width="7.81640625" style="7" customWidth="1"/>
    <col min="8196" max="8196" width="1.81640625" style="7" customWidth="1"/>
    <col min="8197" max="8198" width="7.81640625" style="7" customWidth="1"/>
    <col min="8199" max="8199" width="1.81640625" style="7" customWidth="1"/>
    <col min="8200" max="8200" width="6.81640625" style="7" customWidth="1"/>
    <col min="8201" max="8201" width="7.81640625" style="7" customWidth="1"/>
    <col min="8202" max="8202" width="1.81640625" style="7" customWidth="1"/>
    <col min="8203" max="8203" width="6.81640625" style="7" customWidth="1"/>
    <col min="8204" max="8204" width="7.81640625" style="7" customWidth="1"/>
    <col min="8205" max="8205" width="1.81640625" style="7" customWidth="1"/>
    <col min="8206" max="8206" width="6.81640625" style="7" customWidth="1"/>
    <col min="8207" max="8207" width="7.81640625" style="7" customWidth="1"/>
    <col min="8208" max="8208" width="1.81640625" style="7" customWidth="1"/>
    <col min="8209" max="8209" width="6.81640625" style="7" customWidth="1"/>
    <col min="8210" max="8210" width="7.81640625" style="7" customWidth="1"/>
    <col min="8211" max="8211" width="1.81640625" style="7" customWidth="1"/>
    <col min="8212" max="8212" width="6.81640625" style="7" customWidth="1"/>
    <col min="8213" max="8213" width="7.81640625" style="7" customWidth="1"/>
    <col min="8214" max="8214" width="2.1796875" style="7" customWidth="1"/>
    <col min="8215" max="8216" width="7.81640625" style="7" customWidth="1"/>
    <col min="8217" max="8217" width="1.81640625" style="7" customWidth="1"/>
    <col min="8218" max="8218" width="6.81640625" style="7" customWidth="1"/>
    <col min="8219" max="8219" width="7.81640625" style="7" customWidth="1"/>
    <col min="8220" max="8220" width="1.81640625" style="7" customWidth="1"/>
    <col min="8221" max="8448" width="9.1796875" style="7"/>
    <col min="8449" max="8449" width="11.1796875" style="7" customWidth="1"/>
    <col min="8450" max="8451" width="7.81640625" style="7" customWidth="1"/>
    <col min="8452" max="8452" width="1.81640625" style="7" customWidth="1"/>
    <col min="8453" max="8454" width="7.81640625" style="7" customWidth="1"/>
    <col min="8455" max="8455" width="1.81640625" style="7" customWidth="1"/>
    <col min="8456" max="8456" width="6.81640625" style="7" customWidth="1"/>
    <col min="8457" max="8457" width="7.81640625" style="7" customWidth="1"/>
    <col min="8458" max="8458" width="1.81640625" style="7" customWidth="1"/>
    <col min="8459" max="8459" width="6.81640625" style="7" customWidth="1"/>
    <col min="8460" max="8460" width="7.81640625" style="7" customWidth="1"/>
    <col min="8461" max="8461" width="1.81640625" style="7" customWidth="1"/>
    <col min="8462" max="8462" width="6.81640625" style="7" customWidth="1"/>
    <col min="8463" max="8463" width="7.81640625" style="7" customWidth="1"/>
    <col min="8464" max="8464" width="1.81640625" style="7" customWidth="1"/>
    <col min="8465" max="8465" width="6.81640625" style="7" customWidth="1"/>
    <col min="8466" max="8466" width="7.81640625" style="7" customWidth="1"/>
    <col min="8467" max="8467" width="1.81640625" style="7" customWidth="1"/>
    <col min="8468" max="8468" width="6.81640625" style="7" customWidth="1"/>
    <col min="8469" max="8469" width="7.81640625" style="7" customWidth="1"/>
    <col min="8470" max="8470" width="2.1796875" style="7" customWidth="1"/>
    <col min="8471" max="8472" width="7.81640625" style="7" customWidth="1"/>
    <col min="8473" max="8473" width="1.81640625" style="7" customWidth="1"/>
    <col min="8474" max="8474" width="6.81640625" style="7" customWidth="1"/>
    <col min="8475" max="8475" width="7.81640625" style="7" customWidth="1"/>
    <col min="8476" max="8476" width="1.81640625" style="7" customWidth="1"/>
    <col min="8477" max="8704" width="9.1796875" style="7"/>
    <col min="8705" max="8705" width="11.1796875" style="7" customWidth="1"/>
    <col min="8706" max="8707" width="7.81640625" style="7" customWidth="1"/>
    <col min="8708" max="8708" width="1.81640625" style="7" customWidth="1"/>
    <col min="8709" max="8710" width="7.81640625" style="7" customWidth="1"/>
    <col min="8711" max="8711" width="1.81640625" style="7" customWidth="1"/>
    <col min="8712" max="8712" width="6.81640625" style="7" customWidth="1"/>
    <col min="8713" max="8713" width="7.81640625" style="7" customWidth="1"/>
    <col min="8714" max="8714" width="1.81640625" style="7" customWidth="1"/>
    <col min="8715" max="8715" width="6.81640625" style="7" customWidth="1"/>
    <col min="8716" max="8716" width="7.81640625" style="7" customWidth="1"/>
    <col min="8717" max="8717" width="1.81640625" style="7" customWidth="1"/>
    <col min="8718" max="8718" width="6.81640625" style="7" customWidth="1"/>
    <col min="8719" max="8719" width="7.81640625" style="7" customWidth="1"/>
    <col min="8720" max="8720" width="1.81640625" style="7" customWidth="1"/>
    <col min="8721" max="8721" width="6.81640625" style="7" customWidth="1"/>
    <col min="8722" max="8722" width="7.81640625" style="7" customWidth="1"/>
    <col min="8723" max="8723" width="1.81640625" style="7" customWidth="1"/>
    <col min="8724" max="8724" width="6.81640625" style="7" customWidth="1"/>
    <col min="8725" max="8725" width="7.81640625" style="7" customWidth="1"/>
    <col min="8726" max="8726" width="2.1796875" style="7" customWidth="1"/>
    <col min="8727" max="8728" width="7.81640625" style="7" customWidth="1"/>
    <col min="8729" max="8729" width="1.81640625" style="7" customWidth="1"/>
    <col min="8730" max="8730" width="6.81640625" style="7" customWidth="1"/>
    <col min="8731" max="8731" width="7.81640625" style="7" customWidth="1"/>
    <col min="8732" max="8732" width="1.81640625" style="7" customWidth="1"/>
    <col min="8733" max="8960" width="9.1796875" style="7"/>
    <col min="8961" max="8961" width="11.1796875" style="7" customWidth="1"/>
    <col min="8962" max="8963" width="7.81640625" style="7" customWidth="1"/>
    <col min="8964" max="8964" width="1.81640625" style="7" customWidth="1"/>
    <col min="8965" max="8966" width="7.81640625" style="7" customWidth="1"/>
    <col min="8967" max="8967" width="1.81640625" style="7" customWidth="1"/>
    <col min="8968" max="8968" width="6.81640625" style="7" customWidth="1"/>
    <col min="8969" max="8969" width="7.81640625" style="7" customWidth="1"/>
    <col min="8970" max="8970" width="1.81640625" style="7" customWidth="1"/>
    <col min="8971" max="8971" width="6.81640625" style="7" customWidth="1"/>
    <col min="8972" max="8972" width="7.81640625" style="7" customWidth="1"/>
    <col min="8973" max="8973" width="1.81640625" style="7" customWidth="1"/>
    <col min="8974" max="8974" width="6.81640625" style="7" customWidth="1"/>
    <col min="8975" max="8975" width="7.81640625" style="7" customWidth="1"/>
    <col min="8976" max="8976" width="1.81640625" style="7" customWidth="1"/>
    <col min="8977" max="8977" width="6.81640625" style="7" customWidth="1"/>
    <col min="8978" max="8978" width="7.81640625" style="7" customWidth="1"/>
    <col min="8979" max="8979" width="1.81640625" style="7" customWidth="1"/>
    <col min="8980" max="8980" width="6.81640625" style="7" customWidth="1"/>
    <col min="8981" max="8981" width="7.81640625" style="7" customWidth="1"/>
    <col min="8982" max="8982" width="2.1796875" style="7" customWidth="1"/>
    <col min="8983" max="8984" width="7.81640625" style="7" customWidth="1"/>
    <col min="8985" max="8985" width="1.81640625" style="7" customWidth="1"/>
    <col min="8986" max="8986" width="6.81640625" style="7" customWidth="1"/>
    <col min="8987" max="8987" width="7.81640625" style="7" customWidth="1"/>
    <col min="8988" max="8988" width="1.81640625" style="7" customWidth="1"/>
    <col min="8989" max="9216" width="9.1796875" style="7"/>
    <col min="9217" max="9217" width="11.1796875" style="7" customWidth="1"/>
    <col min="9218" max="9219" width="7.81640625" style="7" customWidth="1"/>
    <col min="9220" max="9220" width="1.81640625" style="7" customWidth="1"/>
    <col min="9221" max="9222" width="7.81640625" style="7" customWidth="1"/>
    <col min="9223" max="9223" width="1.81640625" style="7" customWidth="1"/>
    <col min="9224" max="9224" width="6.81640625" style="7" customWidth="1"/>
    <col min="9225" max="9225" width="7.81640625" style="7" customWidth="1"/>
    <col min="9226" max="9226" width="1.81640625" style="7" customWidth="1"/>
    <col min="9227" max="9227" width="6.81640625" style="7" customWidth="1"/>
    <col min="9228" max="9228" width="7.81640625" style="7" customWidth="1"/>
    <col min="9229" max="9229" width="1.81640625" style="7" customWidth="1"/>
    <col min="9230" max="9230" width="6.81640625" style="7" customWidth="1"/>
    <col min="9231" max="9231" width="7.81640625" style="7" customWidth="1"/>
    <col min="9232" max="9232" width="1.81640625" style="7" customWidth="1"/>
    <col min="9233" max="9233" width="6.81640625" style="7" customWidth="1"/>
    <col min="9234" max="9234" width="7.81640625" style="7" customWidth="1"/>
    <col min="9235" max="9235" width="1.81640625" style="7" customWidth="1"/>
    <col min="9236" max="9236" width="6.81640625" style="7" customWidth="1"/>
    <col min="9237" max="9237" width="7.81640625" style="7" customWidth="1"/>
    <col min="9238" max="9238" width="2.1796875" style="7" customWidth="1"/>
    <col min="9239" max="9240" width="7.81640625" style="7" customWidth="1"/>
    <col min="9241" max="9241" width="1.81640625" style="7" customWidth="1"/>
    <col min="9242" max="9242" width="6.81640625" style="7" customWidth="1"/>
    <col min="9243" max="9243" width="7.81640625" style="7" customWidth="1"/>
    <col min="9244" max="9244" width="1.81640625" style="7" customWidth="1"/>
    <col min="9245" max="9472" width="9.1796875" style="7"/>
    <col min="9473" max="9473" width="11.1796875" style="7" customWidth="1"/>
    <col min="9474" max="9475" width="7.81640625" style="7" customWidth="1"/>
    <col min="9476" max="9476" width="1.81640625" style="7" customWidth="1"/>
    <col min="9477" max="9478" width="7.81640625" style="7" customWidth="1"/>
    <col min="9479" max="9479" width="1.81640625" style="7" customWidth="1"/>
    <col min="9480" max="9480" width="6.81640625" style="7" customWidth="1"/>
    <col min="9481" max="9481" width="7.81640625" style="7" customWidth="1"/>
    <col min="9482" max="9482" width="1.81640625" style="7" customWidth="1"/>
    <col min="9483" max="9483" width="6.81640625" style="7" customWidth="1"/>
    <col min="9484" max="9484" width="7.81640625" style="7" customWidth="1"/>
    <col min="9485" max="9485" width="1.81640625" style="7" customWidth="1"/>
    <col min="9486" max="9486" width="6.81640625" style="7" customWidth="1"/>
    <col min="9487" max="9487" width="7.81640625" style="7" customWidth="1"/>
    <col min="9488" max="9488" width="1.81640625" style="7" customWidth="1"/>
    <col min="9489" max="9489" width="6.81640625" style="7" customWidth="1"/>
    <col min="9490" max="9490" width="7.81640625" style="7" customWidth="1"/>
    <col min="9491" max="9491" width="1.81640625" style="7" customWidth="1"/>
    <col min="9492" max="9492" width="6.81640625" style="7" customWidth="1"/>
    <col min="9493" max="9493" width="7.81640625" style="7" customWidth="1"/>
    <col min="9494" max="9494" width="2.1796875" style="7" customWidth="1"/>
    <col min="9495" max="9496" width="7.81640625" style="7" customWidth="1"/>
    <col min="9497" max="9497" width="1.81640625" style="7" customWidth="1"/>
    <col min="9498" max="9498" width="6.81640625" style="7" customWidth="1"/>
    <col min="9499" max="9499" width="7.81640625" style="7" customWidth="1"/>
    <col min="9500" max="9500" width="1.81640625" style="7" customWidth="1"/>
    <col min="9501" max="9728" width="9.1796875" style="7"/>
    <col min="9729" max="9729" width="11.1796875" style="7" customWidth="1"/>
    <col min="9730" max="9731" width="7.81640625" style="7" customWidth="1"/>
    <col min="9732" max="9732" width="1.81640625" style="7" customWidth="1"/>
    <col min="9733" max="9734" width="7.81640625" style="7" customWidth="1"/>
    <col min="9735" max="9735" width="1.81640625" style="7" customWidth="1"/>
    <col min="9736" max="9736" width="6.81640625" style="7" customWidth="1"/>
    <col min="9737" max="9737" width="7.81640625" style="7" customWidth="1"/>
    <col min="9738" max="9738" width="1.81640625" style="7" customWidth="1"/>
    <col min="9739" max="9739" width="6.81640625" style="7" customWidth="1"/>
    <col min="9740" max="9740" width="7.81640625" style="7" customWidth="1"/>
    <col min="9741" max="9741" width="1.81640625" style="7" customWidth="1"/>
    <col min="9742" max="9742" width="6.81640625" style="7" customWidth="1"/>
    <col min="9743" max="9743" width="7.81640625" style="7" customWidth="1"/>
    <col min="9744" max="9744" width="1.81640625" style="7" customWidth="1"/>
    <col min="9745" max="9745" width="6.81640625" style="7" customWidth="1"/>
    <col min="9746" max="9746" width="7.81640625" style="7" customWidth="1"/>
    <col min="9747" max="9747" width="1.81640625" style="7" customWidth="1"/>
    <col min="9748" max="9748" width="6.81640625" style="7" customWidth="1"/>
    <col min="9749" max="9749" width="7.81640625" style="7" customWidth="1"/>
    <col min="9750" max="9750" width="2.1796875" style="7" customWidth="1"/>
    <col min="9751" max="9752" width="7.81640625" style="7" customWidth="1"/>
    <col min="9753" max="9753" width="1.81640625" style="7" customWidth="1"/>
    <col min="9754" max="9754" width="6.81640625" style="7" customWidth="1"/>
    <col min="9755" max="9755" width="7.81640625" style="7" customWidth="1"/>
    <col min="9756" max="9756" width="1.81640625" style="7" customWidth="1"/>
    <col min="9757" max="9984" width="9.1796875" style="7"/>
    <col min="9985" max="9985" width="11.1796875" style="7" customWidth="1"/>
    <col min="9986" max="9987" width="7.81640625" style="7" customWidth="1"/>
    <col min="9988" max="9988" width="1.81640625" style="7" customWidth="1"/>
    <col min="9989" max="9990" width="7.81640625" style="7" customWidth="1"/>
    <col min="9991" max="9991" width="1.81640625" style="7" customWidth="1"/>
    <col min="9992" max="9992" width="6.81640625" style="7" customWidth="1"/>
    <col min="9993" max="9993" width="7.81640625" style="7" customWidth="1"/>
    <col min="9994" max="9994" width="1.81640625" style="7" customWidth="1"/>
    <col min="9995" max="9995" width="6.81640625" style="7" customWidth="1"/>
    <col min="9996" max="9996" width="7.81640625" style="7" customWidth="1"/>
    <col min="9997" max="9997" width="1.81640625" style="7" customWidth="1"/>
    <col min="9998" max="9998" width="6.81640625" style="7" customWidth="1"/>
    <col min="9999" max="9999" width="7.81640625" style="7" customWidth="1"/>
    <col min="10000" max="10000" width="1.81640625" style="7" customWidth="1"/>
    <col min="10001" max="10001" width="6.81640625" style="7" customWidth="1"/>
    <col min="10002" max="10002" width="7.81640625" style="7" customWidth="1"/>
    <col min="10003" max="10003" width="1.81640625" style="7" customWidth="1"/>
    <col min="10004" max="10004" width="6.81640625" style="7" customWidth="1"/>
    <col min="10005" max="10005" width="7.81640625" style="7" customWidth="1"/>
    <col min="10006" max="10006" width="2.1796875" style="7" customWidth="1"/>
    <col min="10007" max="10008" width="7.81640625" style="7" customWidth="1"/>
    <col min="10009" max="10009" width="1.81640625" style="7" customWidth="1"/>
    <col min="10010" max="10010" width="6.81640625" style="7" customWidth="1"/>
    <col min="10011" max="10011" width="7.81640625" style="7" customWidth="1"/>
    <col min="10012" max="10012" width="1.81640625" style="7" customWidth="1"/>
    <col min="10013" max="10240" width="9.1796875" style="7"/>
    <col min="10241" max="10241" width="11.1796875" style="7" customWidth="1"/>
    <col min="10242" max="10243" width="7.81640625" style="7" customWidth="1"/>
    <col min="10244" max="10244" width="1.81640625" style="7" customWidth="1"/>
    <col min="10245" max="10246" width="7.81640625" style="7" customWidth="1"/>
    <col min="10247" max="10247" width="1.81640625" style="7" customWidth="1"/>
    <col min="10248" max="10248" width="6.81640625" style="7" customWidth="1"/>
    <col min="10249" max="10249" width="7.81640625" style="7" customWidth="1"/>
    <col min="10250" max="10250" width="1.81640625" style="7" customWidth="1"/>
    <col min="10251" max="10251" width="6.81640625" style="7" customWidth="1"/>
    <col min="10252" max="10252" width="7.81640625" style="7" customWidth="1"/>
    <col min="10253" max="10253" width="1.81640625" style="7" customWidth="1"/>
    <col min="10254" max="10254" width="6.81640625" style="7" customWidth="1"/>
    <col min="10255" max="10255" width="7.81640625" style="7" customWidth="1"/>
    <col min="10256" max="10256" width="1.81640625" style="7" customWidth="1"/>
    <col min="10257" max="10257" width="6.81640625" style="7" customWidth="1"/>
    <col min="10258" max="10258" width="7.81640625" style="7" customWidth="1"/>
    <col min="10259" max="10259" width="1.81640625" style="7" customWidth="1"/>
    <col min="10260" max="10260" width="6.81640625" style="7" customWidth="1"/>
    <col min="10261" max="10261" width="7.81640625" style="7" customWidth="1"/>
    <col min="10262" max="10262" width="2.1796875" style="7" customWidth="1"/>
    <col min="10263" max="10264" width="7.81640625" style="7" customWidth="1"/>
    <col min="10265" max="10265" width="1.81640625" style="7" customWidth="1"/>
    <col min="10266" max="10266" width="6.81640625" style="7" customWidth="1"/>
    <col min="10267" max="10267" width="7.81640625" style="7" customWidth="1"/>
    <col min="10268" max="10268" width="1.81640625" style="7" customWidth="1"/>
    <col min="10269" max="10496" width="9.1796875" style="7"/>
    <col min="10497" max="10497" width="11.1796875" style="7" customWidth="1"/>
    <col min="10498" max="10499" width="7.81640625" style="7" customWidth="1"/>
    <col min="10500" max="10500" width="1.81640625" style="7" customWidth="1"/>
    <col min="10501" max="10502" width="7.81640625" style="7" customWidth="1"/>
    <col min="10503" max="10503" width="1.81640625" style="7" customWidth="1"/>
    <col min="10504" max="10504" width="6.81640625" style="7" customWidth="1"/>
    <col min="10505" max="10505" width="7.81640625" style="7" customWidth="1"/>
    <col min="10506" max="10506" width="1.81640625" style="7" customWidth="1"/>
    <col min="10507" max="10507" width="6.81640625" style="7" customWidth="1"/>
    <col min="10508" max="10508" width="7.81640625" style="7" customWidth="1"/>
    <col min="10509" max="10509" width="1.81640625" style="7" customWidth="1"/>
    <col min="10510" max="10510" width="6.81640625" style="7" customWidth="1"/>
    <col min="10511" max="10511" width="7.81640625" style="7" customWidth="1"/>
    <col min="10512" max="10512" width="1.81640625" style="7" customWidth="1"/>
    <col min="10513" max="10513" width="6.81640625" style="7" customWidth="1"/>
    <col min="10514" max="10514" width="7.81640625" style="7" customWidth="1"/>
    <col min="10515" max="10515" width="1.81640625" style="7" customWidth="1"/>
    <col min="10516" max="10516" width="6.81640625" style="7" customWidth="1"/>
    <col min="10517" max="10517" width="7.81640625" style="7" customWidth="1"/>
    <col min="10518" max="10518" width="2.1796875" style="7" customWidth="1"/>
    <col min="10519" max="10520" width="7.81640625" style="7" customWidth="1"/>
    <col min="10521" max="10521" width="1.81640625" style="7" customWidth="1"/>
    <col min="10522" max="10522" width="6.81640625" style="7" customWidth="1"/>
    <col min="10523" max="10523" width="7.81640625" style="7" customWidth="1"/>
    <col min="10524" max="10524" width="1.81640625" style="7" customWidth="1"/>
    <col min="10525" max="10752" width="9.1796875" style="7"/>
    <col min="10753" max="10753" width="11.1796875" style="7" customWidth="1"/>
    <col min="10754" max="10755" width="7.81640625" style="7" customWidth="1"/>
    <col min="10756" max="10756" width="1.81640625" style="7" customWidth="1"/>
    <col min="10757" max="10758" width="7.81640625" style="7" customWidth="1"/>
    <col min="10759" max="10759" width="1.81640625" style="7" customWidth="1"/>
    <col min="10760" max="10760" width="6.81640625" style="7" customWidth="1"/>
    <col min="10761" max="10761" width="7.81640625" style="7" customWidth="1"/>
    <col min="10762" max="10762" width="1.81640625" style="7" customWidth="1"/>
    <col min="10763" max="10763" width="6.81640625" style="7" customWidth="1"/>
    <col min="10764" max="10764" width="7.81640625" style="7" customWidth="1"/>
    <col min="10765" max="10765" width="1.81640625" style="7" customWidth="1"/>
    <col min="10766" max="10766" width="6.81640625" style="7" customWidth="1"/>
    <col min="10767" max="10767" width="7.81640625" style="7" customWidth="1"/>
    <col min="10768" max="10768" width="1.81640625" style="7" customWidth="1"/>
    <col min="10769" max="10769" width="6.81640625" style="7" customWidth="1"/>
    <col min="10770" max="10770" width="7.81640625" style="7" customWidth="1"/>
    <col min="10771" max="10771" width="1.81640625" style="7" customWidth="1"/>
    <col min="10772" max="10772" width="6.81640625" style="7" customWidth="1"/>
    <col min="10773" max="10773" width="7.81640625" style="7" customWidth="1"/>
    <col min="10774" max="10774" width="2.1796875" style="7" customWidth="1"/>
    <col min="10775" max="10776" width="7.81640625" style="7" customWidth="1"/>
    <col min="10777" max="10777" width="1.81640625" style="7" customWidth="1"/>
    <col min="10778" max="10778" width="6.81640625" style="7" customWidth="1"/>
    <col min="10779" max="10779" width="7.81640625" style="7" customWidth="1"/>
    <col min="10780" max="10780" width="1.81640625" style="7" customWidth="1"/>
    <col min="10781" max="11008" width="9.1796875" style="7"/>
    <col min="11009" max="11009" width="11.1796875" style="7" customWidth="1"/>
    <col min="11010" max="11011" width="7.81640625" style="7" customWidth="1"/>
    <col min="11012" max="11012" width="1.81640625" style="7" customWidth="1"/>
    <col min="11013" max="11014" width="7.81640625" style="7" customWidth="1"/>
    <col min="11015" max="11015" width="1.81640625" style="7" customWidth="1"/>
    <col min="11016" max="11016" width="6.81640625" style="7" customWidth="1"/>
    <col min="11017" max="11017" width="7.81640625" style="7" customWidth="1"/>
    <col min="11018" max="11018" width="1.81640625" style="7" customWidth="1"/>
    <col min="11019" max="11019" width="6.81640625" style="7" customWidth="1"/>
    <col min="11020" max="11020" width="7.81640625" style="7" customWidth="1"/>
    <col min="11021" max="11021" width="1.81640625" style="7" customWidth="1"/>
    <col min="11022" max="11022" width="6.81640625" style="7" customWidth="1"/>
    <col min="11023" max="11023" width="7.81640625" style="7" customWidth="1"/>
    <col min="11024" max="11024" width="1.81640625" style="7" customWidth="1"/>
    <col min="11025" max="11025" width="6.81640625" style="7" customWidth="1"/>
    <col min="11026" max="11026" width="7.81640625" style="7" customWidth="1"/>
    <col min="11027" max="11027" width="1.81640625" style="7" customWidth="1"/>
    <col min="11028" max="11028" width="6.81640625" style="7" customWidth="1"/>
    <col min="11029" max="11029" width="7.81640625" style="7" customWidth="1"/>
    <col min="11030" max="11030" width="2.1796875" style="7" customWidth="1"/>
    <col min="11031" max="11032" width="7.81640625" style="7" customWidth="1"/>
    <col min="11033" max="11033" width="1.81640625" style="7" customWidth="1"/>
    <col min="11034" max="11034" width="6.81640625" style="7" customWidth="1"/>
    <col min="11035" max="11035" width="7.81640625" style="7" customWidth="1"/>
    <col min="11036" max="11036" width="1.81640625" style="7" customWidth="1"/>
    <col min="11037" max="11264" width="9.1796875" style="7"/>
    <col min="11265" max="11265" width="11.1796875" style="7" customWidth="1"/>
    <col min="11266" max="11267" width="7.81640625" style="7" customWidth="1"/>
    <col min="11268" max="11268" width="1.81640625" style="7" customWidth="1"/>
    <col min="11269" max="11270" width="7.81640625" style="7" customWidth="1"/>
    <col min="11271" max="11271" width="1.81640625" style="7" customWidth="1"/>
    <col min="11272" max="11272" width="6.81640625" style="7" customWidth="1"/>
    <col min="11273" max="11273" width="7.81640625" style="7" customWidth="1"/>
    <col min="11274" max="11274" width="1.81640625" style="7" customWidth="1"/>
    <col min="11275" max="11275" width="6.81640625" style="7" customWidth="1"/>
    <col min="11276" max="11276" width="7.81640625" style="7" customWidth="1"/>
    <col min="11277" max="11277" width="1.81640625" style="7" customWidth="1"/>
    <col min="11278" max="11278" width="6.81640625" style="7" customWidth="1"/>
    <col min="11279" max="11279" width="7.81640625" style="7" customWidth="1"/>
    <col min="11280" max="11280" width="1.81640625" style="7" customWidth="1"/>
    <col min="11281" max="11281" width="6.81640625" style="7" customWidth="1"/>
    <col min="11282" max="11282" width="7.81640625" style="7" customWidth="1"/>
    <col min="11283" max="11283" width="1.81640625" style="7" customWidth="1"/>
    <col min="11284" max="11284" width="6.81640625" style="7" customWidth="1"/>
    <col min="11285" max="11285" width="7.81640625" style="7" customWidth="1"/>
    <col min="11286" max="11286" width="2.1796875" style="7" customWidth="1"/>
    <col min="11287" max="11288" width="7.81640625" style="7" customWidth="1"/>
    <col min="11289" max="11289" width="1.81640625" style="7" customWidth="1"/>
    <col min="11290" max="11290" width="6.81640625" style="7" customWidth="1"/>
    <col min="11291" max="11291" width="7.81640625" style="7" customWidth="1"/>
    <col min="11292" max="11292" width="1.81640625" style="7" customWidth="1"/>
    <col min="11293" max="11520" width="9.1796875" style="7"/>
    <col min="11521" max="11521" width="11.1796875" style="7" customWidth="1"/>
    <col min="11522" max="11523" width="7.81640625" style="7" customWidth="1"/>
    <col min="11524" max="11524" width="1.81640625" style="7" customWidth="1"/>
    <col min="11525" max="11526" width="7.81640625" style="7" customWidth="1"/>
    <col min="11527" max="11527" width="1.81640625" style="7" customWidth="1"/>
    <col min="11528" max="11528" width="6.81640625" style="7" customWidth="1"/>
    <col min="11529" max="11529" width="7.81640625" style="7" customWidth="1"/>
    <col min="11530" max="11530" width="1.81640625" style="7" customWidth="1"/>
    <col min="11531" max="11531" width="6.81640625" style="7" customWidth="1"/>
    <col min="11532" max="11532" width="7.81640625" style="7" customWidth="1"/>
    <col min="11533" max="11533" width="1.81640625" style="7" customWidth="1"/>
    <col min="11534" max="11534" width="6.81640625" style="7" customWidth="1"/>
    <col min="11535" max="11535" width="7.81640625" style="7" customWidth="1"/>
    <col min="11536" max="11536" width="1.81640625" style="7" customWidth="1"/>
    <col min="11537" max="11537" width="6.81640625" style="7" customWidth="1"/>
    <col min="11538" max="11538" width="7.81640625" style="7" customWidth="1"/>
    <col min="11539" max="11539" width="1.81640625" style="7" customWidth="1"/>
    <col min="11540" max="11540" width="6.81640625" style="7" customWidth="1"/>
    <col min="11541" max="11541" width="7.81640625" style="7" customWidth="1"/>
    <col min="11542" max="11542" width="2.1796875" style="7" customWidth="1"/>
    <col min="11543" max="11544" width="7.81640625" style="7" customWidth="1"/>
    <col min="11545" max="11545" width="1.81640625" style="7" customWidth="1"/>
    <col min="11546" max="11546" width="6.81640625" style="7" customWidth="1"/>
    <col min="11547" max="11547" width="7.81640625" style="7" customWidth="1"/>
    <col min="11548" max="11548" width="1.81640625" style="7" customWidth="1"/>
    <col min="11549" max="11776" width="9.1796875" style="7"/>
    <col min="11777" max="11777" width="11.1796875" style="7" customWidth="1"/>
    <col min="11778" max="11779" width="7.81640625" style="7" customWidth="1"/>
    <col min="11780" max="11780" width="1.81640625" style="7" customWidth="1"/>
    <col min="11781" max="11782" width="7.81640625" style="7" customWidth="1"/>
    <col min="11783" max="11783" width="1.81640625" style="7" customWidth="1"/>
    <col min="11784" max="11784" width="6.81640625" style="7" customWidth="1"/>
    <col min="11785" max="11785" width="7.81640625" style="7" customWidth="1"/>
    <col min="11786" max="11786" width="1.81640625" style="7" customWidth="1"/>
    <col min="11787" max="11787" width="6.81640625" style="7" customWidth="1"/>
    <col min="11788" max="11788" width="7.81640625" style="7" customWidth="1"/>
    <col min="11789" max="11789" width="1.81640625" style="7" customWidth="1"/>
    <col min="11790" max="11790" width="6.81640625" style="7" customWidth="1"/>
    <col min="11791" max="11791" width="7.81640625" style="7" customWidth="1"/>
    <col min="11792" max="11792" width="1.81640625" style="7" customWidth="1"/>
    <col min="11793" max="11793" width="6.81640625" style="7" customWidth="1"/>
    <col min="11794" max="11794" width="7.81640625" style="7" customWidth="1"/>
    <col min="11795" max="11795" width="1.81640625" style="7" customWidth="1"/>
    <col min="11796" max="11796" width="6.81640625" style="7" customWidth="1"/>
    <col min="11797" max="11797" width="7.81640625" style="7" customWidth="1"/>
    <col min="11798" max="11798" width="2.1796875" style="7" customWidth="1"/>
    <col min="11799" max="11800" width="7.81640625" style="7" customWidth="1"/>
    <col min="11801" max="11801" width="1.81640625" style="7" customWidth="1"/>
    <col min="11802" max="11802" width="6.81640625" style="7" customWidth="1"/>
    <col min="11803" max="11803" width="7.81640625" style="7" customWidth="1"/>
    <col min="11804" max="11804" width="1.81640625" style="7" customWidth="1"/>
    <col min="11805" max="12032" width="9.1796875" style="7"/>
    <col min="12033" max="12033" width="11.1796875" style="7" customWidth="1"/>
    <col min="12034" max="12035" width="7.81640625" style="7" customWidth="1"/>
    <col min="12036" max="12036" width="1.81640625" style="7" customWidth="1"/>
    <col min="12037" max="12038" width="7.81640625" style="7" customWidth="1"/>
    <col min="12039" max="12039" width="1.81640625" style="7" customWidth="1"/>
    <col min="12040" max="12040" width="6.81640625" style="7" customWidth="1"/>
    <col min="12041" max="12041" width="7.81640625" style="7" customWidth="1"/>
    <col min="12042" max="12042" width="1.81640625" style="7" customWidth="1"/>
    <col min="12043" max="12043" width="6.81640625" style="7" customWidth="1"/>
    <col min="12044" max="12044" width="7.81640625" style="7" customWidth="1"/>
    <col min="12045" max="12045" width="1.81640625" style="7" customWidth="1"/>
    <col min="12046" max="12046" width="6.81640625" style="7" customWidth="1"/>
    <col min="12047" max="12047" width="7.81640625" style="7" customWidth="1"/>
    <col min="12048" max="12048" width="1.81640625" style="7" customWidth="1"/>
    <col min="12049" max="12049" width="6.81640625" style="7" customWidth="1"/>
    <col min="12050" max="12050" width="7.81640625" style="7" customWidth="1"/>
    <col min="12051" max="12051" width="1.81640625" style="7" customWidth="1"/>
    <col min="12052" max="12052" width="6.81640625" style="7" customWidth="1"/>
    <col min="12053" max="12053" width="7.81640625" style="7" customWidth="1"/>
    <col min="12054" max="12054" width="2.1796875" style="7" customWidth="1"/>
    <col min="12055" max="12056" width="7.81640625" style="7" customWidth="1"/>
    <col min="12057" max="12057" width="1.81640625" style="7" customWidth="1"/>
    <col min="12058" max="12058" width="6.81640625" style="7" customWidth="1"/>
    <col min="12059" max="12059" width="7.81640625" style="7" customWidth="1"/>
    <col min="12060" max="12060" width="1.81640625" style="7" customWidth="1"/>
    <col min="12061" max="12288" width="9.1796875" style="7"/>
    <col min="12289" max="12289" width="11.1796875" style="7" customWidth="1"/>
    <col min="12290" max="12291" width="7.81640625" style="7" customWidth="1"/>
    <col min="12292" max="12292" width="1.81640625" style="7" customWidth="1"/>
    <col min="12293" max="12294" width="7.81640625" style="7" customWidth="1"/>
    <col min="12295" max="12295" width="1.81640625" style="7" customWidth="1"/>
    <col min="12296" max="12296" width="6.81640625" style="7" customWidth="1"/>
    <col min="12297" max="12297" width="7.81640625" style="7" customWidth="1"/>
    <col min="12298" max="12298" width="1.81640625" style="7" customWidth="1"/>
    <col min="12299" max="12299" width="6.81640625" style="7" customWidth="1"/>
    <col min="12300" max="12300" width="7.81640625" style="7" customWidth="1"/>
    <col min="12301" max="12301" width="1.81640625" style="7" customWidth="1"/>
    <col min="12302" max="12302" width="6.81640625" style="7" customWidth="1"/>
    <col min="12303" max="12303" width="7.81640625" style="7" customWidth="1"/>
    <col min="12304" max="12304" width="1.81640625" style="7" customWidth="1"/>
    <col min="12305" max="12305" width="6.81640625" style="7" customWidth="1"/>
    <col min="12306" max="12306" width="7.81640625" style="7" customWidth="1"/>
    <col min="12307" max="12307" width="1.81640625" style="7" customWidth="1"/>
    <col min="12308" max="12308" width="6.81640625" style="7" customWidth="1"/>
    <col min="12309" max="12309" width="7.81640625" style="7" customWidth="1"/>
    <col min="12310" max="12310" width="2.1796875" style="7" customWidth="1"/>
    <col min="12311" max="12312" width="7.81640625" style="7" customWidth="1"/>
    <col min="12313" max="12313" width="1.81640625" style="7" customWidth="1"/>
    <col min="12314" max="12314" width="6.81640625" style="7" customWidth="1"/>
    <col min="12315" max="12315" width="7.81640625" style="7" customWidth="1"/>
    <col min="12316" max="12316" width="1.81640625" style="7" customWidth="1"/>
    <col min="12317" max="12544" width="9.1796875" style="7"/>
    <col min="12545" max="12545" width="11.1796875" style="7" customWidth="1"/>
    <col min="12546" max="12547" width="7.81640625" style="7" customWidth="1"/>
    <col min="12548" max="12548" width="1.81640625" style="7" customWidth="1"/>
    <col min="12549" max="12550" width="7.81640625" style="7" customWidth="1"/>
    <col min="12551" max="12551" width="1.81640625" style="7" customWidth="1"/>
    <col min="12552" max="12552" width="6.81640625" style="7" customWidth="1"/>
    <col min="12553" max="12553" width="7.81640625" style="7" customWidth="1"/>
    <col min="12554" max="12554" width="1.81640625" style="7" customWidth="1"/>
    <col min="12555" max="12555" width="6.81640625" style="7" customWidth="1"/>
    <col min="12556" max="12556" width="7.81640625" style="7" customWidth="1"/>
    <col min="12557" max="12557" width="1.81640625" style="7" customWidth="1"/>
    <col min="12558" max="12558" width="6.81640625" style="7" customWidth="1"/>
    <col min="12559" max="12559" width="7.81640625" style="7" customWidth="1"/>
    <col min="12560" max="12560" width="1.81640625" style="7" customWidth="1"/>
    <col min="12561" max="12561" width="6.81640625" style="7" customWidth="1"/>
    <col min="12562" max="12562" width="7.81640625" style="7" customWidth="1"/>
    <col min="12563" max="12563" width="1.81640625" style="7" customWidth="1"/>
    <col min="12564" max="12564" width="6.81640625" style="7" customWidth="1"/>
    <col min="12565" max="12565" width="7.81640625" style="7" customWidth="1"/>
    <col min="12566" max="12566" width="2.1796875" style="7" customWidth="1"/>
    <col min="12567" max="12568" width="7.81640625" style="7" customWidth="1"/>
    <col min="12569" max="12569" width="1.81640625" style="7" customWidth="1"/>
    <col min="12570" max="12570" width="6.81640625" style="7" customWidth="1"/>
    <col min="12571" max="12571" width="7.81640625" style="7" customWidth="1"/>
    <col min="12572" max="12572" width="1.81640625" style="7" customWidth="1"/>
    <col min="12573" max="12800" width="9.1796875" style="7"/>
    <col min="12801" max="12801" width="11.1796875" style="7" customWidth="1"/>
    <col min="12802" max="12803" width="7.81640625" style="7" customWidth="1"/>
    <col min="12804" max="12804" width="1.81640625" style="7" customWidth="1"/>
    <col min="12805" max="12806" width="7.81640625" style="7" customWidth="1"/>
    <col min="12807" max="12807" width="1.81640625" style="7" customWidth="1"/>
    <col min="12808" max="12808" width="6.81640625" style="7" customWidth="1"/>
    <col min="12809" max="12809" width="7.81640625" style="7" customWidth="1"/>
    <col min="12810" max="12810" width="1.81640625" style="7" customWidth="1"/>
    <col min="12811" max="12811" width="6.81640625" style="7" customWidth="1"/>
    <col min="12812" max="12812" width="7.81640625" style="7" customWidth="1"/>
    <col min="12813" max="12813" width="1.81640625" style="7" customWidth="1"/>
    <col min="12814" max="12814" width="6.81640625" style="7" customWidth="1"/>
    <col min="12815" max="12815" width="7.81640625" style="7" customWidth="1"/>
    <col min="12816" max="12816" width="1.81640625" style="7" customWidth="1"/>
    <col min="12817" max="12817" width="6.81640625" style="7" customWidth="1"/>
    <col min="12818" max="12818" width="7.81640625" style="7" customWidth="1"/>
    <col min="12819" max="12819" width="1.81640625" style="7" customWidth="1"/>
    <col min="12820" max="12820" width="6.81640625" style="7" customWidth="1"/>
    <col min="12821" max="12821" width="7.81640625" style="7" customWidth="1"/>
    <col min="12822" max="12822" width="2.1796875" style="7" customWidth="1"/>
    <col min="12823" max="12824" width="7.81640625" style="7" customWidth="1"/>
    <col min="12825" max="12825" width="1.81640625" style="7" customWidth="1"/>
    <col min="12826" max="12826" width="6.81640625" style="7" customWidth="1"/>
    <col min="12827" max="12827" width="7.81640625" style="7" customWidth="1"/>
    <col min="12828" max="12828" width="1.81640625" style="7" customWidth="1"/>
    <col min="12829" max="13056" width="9.1796875" style="7"/>
    <col min="13057" max="13057" width="11.1796875" style="7" customWidth="1"/>
    <col min="13058" max="13059" width="7.81640625" style="7" customWidth="1"/>
    <col min="13060" max="13060" width="1.81640625" style="7" customWidth="1"/>
    <col min="13061" max="13062" width="7.81640625" style="7" customWidth="1"/>
    <col min="13063" max="13063" width="1.81640625" style="7" customWidth="1"/>
    <col min="13064" max="13064" width="6.81640625" style="7" customWidth="1"/>
    <col min="13065" max="13065" width="7.81640625" style="7" customWidth="1"/>
    <col min="13066" max="13066" width="1.81640625" style="7" customWidth="1"/>
    <col min="13067" max="13067" width="6.81640625" style="7" customWidth="1"/>
    <col min="13068" max="13068" width="7.81640625" style="7" customWidth="1"/>
    <col min="13069" max="13069" width="1.81640625" style="7" customWidth="1"/>
    <col min="13070" max="13070" width="6.81640625" style="7" customWidth="1"/>
    <col min="13071" max="13071" width="7.81640625" style="7" customWidth="1"/>
    <col min="13072" max="13072" width="1.81640625" style="7" customWidth="1"/>
    <col min="13073" max="13073" width="6.81640625" style="7" customWidth="1"/>
    <col min="13074" max="13074" width="7.81640625" style="7" customWidth="1"/>
    <col min="13075" max="13075" width="1.81640625" style="7" customWidth="1"/>
    <col min="13076" max="13076" width="6.81640625" style="7" customWidth="1"/>
    <col min="13077" max="13077" width="7.81640625" style="7" customWidth="1"/>
    <col min="13078" max="13078" width="2.1796875" style="7" customWidth="1"/>
    <col min="13079" max="13080" width="7.81640625" style="7" customWidth="1"/>
    <col min="13081" max="13081" width="1.81640625" style="7" customWidth="1"/>
    <col min="13082" max="13082" width="6.81640625" style="7" customWidth="1"/>
    <col min="13083" max="13083" width="7.81640625" style="7" customWidth="1"/>
    <col min="13084" max="13084" width="1.81640625" style="7" customWidth="1"/>
    <col min="13085" max="13312" width="9.1796875" style="7"/>
    <col min="13313" max="13313" width="11.1796875" style="7" customWidth="1"/>
    <col min="13314" max="13315" width="7.81640625" style="7" customWidth="1"/>
    <col min="13316" max="13316" width="1.81640625" style="7" customWidth="1"/>
    <col min="13317" max="13318" width="7.81640625" style="7" customWidth="1"/>
    <col min="13319" max="13319" width="1.81640625" style="7" customWidth="1"/>
    <col min="13320" max="13320" width="6.81640625" style="7" customWidth="1"/>
    <col min="13321" max="13321" width="7.81640625" style="7" customWidth="1"/>
    <col min="13322" max="13322" width="1.81640625" style="7" customWidth="1"/>
    <col min="13323" max="13323" width="6.81640625" style="7" customWidth="1"/>
    <col min="13324" max="13324" width="7.81640625" style="7" customWidth="1"/>
    <col min="13325" max="13325" width="1.81640625" style="7" customWidth="1"/>
    <col min="13326" max="13326" width="6.81640625" style="7" customWidth="1"/>
    <col min="13327" max="13327" width="7.81640625" style="7" customWidth="1"/>
    <col min="13328" max="13328" width="1.81640625" style="7" customWidth="1"/>
    <col min="13329" max="13329" width="6.81640625" style="7" customWidth="1"/>
    <col min="13330" max="13330" width="7.81640625" style="7" customWidth="1"/>
    <col min="13331" max="13331" width="1.81640625" style="7" customWidth="1"/>
    <col min="13332" max="13332" width="6.81640625" style="7" customWidth="1"/>
    <col min="13333" max="13333" width="7.81640625" style="7" customWidth="1"/>
    <col min="13334" max="13334" width="2.1796875" style="7" customWidth="1"/>
    <col min="13335" max="13336" width="7.81640625" style="7" customWidth="1"/>
    <col min="13337" max="13337" width="1.81640625" style="7" customWidth="1"/>
    <col min="13338" max="13338" width="6.81640625" style="7" customWidth="1"/>
    <col min="13339" max="13339" width="7.81640625" style="7" customWidth="1"/>
    <col min="13340" max="13340" width="1.81640625" style="7" customWidth="1"/>
    <col min="13341" max="13568" width="9.1796875" style="7"/>
    <col min="13569" max="13569" width="11.1796875" style="7" customWidth="1"/>
    <col min="13570" max="13571" width="7.81640625" style="7" customWidth="1"/>
    <col min="13572" max="13572" width="1.81640625" style="7" customWidth="1"/>
    <col min="13573" max="13574" width="7.81640625" style="7" customWidth="1"/>
    <col min="13575" max="13575" width="1.81640625" style="7" customWidth="1"/>
    <col min="13576" max="13576" width="6.81640625" style="7" customWidth="1"/>
    <col min="13577" max="13577" width="7.81640625" style="7" customWidth="1"/>
    <col min="13578" max="13578" width="1.81640625" style="7" customWidth="1"/>
    <col min="13579" max="13579" width="6.81640625" style="7" customWidth="1"/>
    <col min="13580" max="13580" width="7.81640625" style="7" customWidth="1"/>
    <col min="13581" max="13581" width="1.81640625" style="7" customWidth="1"/>
    <col min="13582" max="13582" width="6.81640625" style="7" customWidth="1"/>
    <col min="13583" max="13583" width="7.81640625" style="7" customWidth="1"/>
    <col min="13584" max="13584" width="1.81640625" style="7" customWidth="1"/>
    <col min="13585" max="13585" width="6.81640625" style="7" customWidth="1"/>
    <col min="13586" max="13586" width="7.81640625" style="7" customWidth="1"/>
    <col min="13587" max="13587" width="1.81640625" style="7" customWidth="1"/>
    <col min="13588" max="13588" width="6.81640625" style="7" customWidth="1"/>
    <col min="13589" max="13589" width="7.81640625" style="7" customWidth="1"/>
    <col min="13590" max="13590" width="2.1796875" style="7" customWidth="1"/>
    <col min="13591" max="13592" width="7.81640625" style="7" customWidth="1"/>
    <col min="13593" max="13593" width="1.81640625" style="7" customWidth="1"/>
    <col min="13594" max="13594" width="6.81640625" style="7" customWidth="1"/>
    <col min="13595" max="13595" width="7.81640625" style="7" customWidth="1"/>
    <col min="13596" max="13596" width="1.81640625" style="7" customWidth="1"/>
    <col min="13597" max="13824" width="9.1796875" style="7"/>
    <col min="13825" max="13825" width="11.1796875" style="7" customWidth="1"/>
    <col min="13826" max="13827" width="7.81640625" style="7" customWidth="1"/>
    <col min="13828" max="13828" width="1.81640625" style="7" customWidth="1"/>
    <col min="13829" max="13830" width="7.81640625" style="7" customWidth="1"/>
    <col min="13831" max="13831" width="1.81640625" style="7" customWidth="1"/>
    <col min="13832" max="13832" width="6.81640625" style="7" customWidth="1"/>
    <col min="13833" max="13833" width="7.81640625" style="7" customWidth="1"/>
    <col min="13834" max="13834" width="1.81640625" style="7" customWidth="1"/>
    <col min="13835" max="13835" width="6.81640625" style="7" customWidth="1"/>
    <col min="13836" max="13836" width="7.81640625" style="7" customWidth="1"/>
    <col min="13837" max="13837" width="1.81640625" style="7" customWidth="1"/>
    <col min="13838" max="13838" width="6.81640625" style="7" customWidth="1"/>
    <col min="13839" max="13839" width="7.81640625" style="7" customWidth="1"/>
    <col min="13840" max="13840" width="1.81640625" style="7" customWidth="1"/>
    <col min="13841" max="13841" width="6.81640625" style="7" customWidth="1"/>
    <col min="13842" max="13842" width="7.81640625" style="7" customWidth="1"/>
    <col min="13843" max="13843" width="1.81640625" style="7" customWidth="1"/>
    <col min="13844" max="13844" width="6.81640625" style="7" customWidth="1"/>
    <col min="13845" max="13845" width="7.81640625" style="7" customWidth="1"/>
    <col min="13846" max="13846" width="2.1796875" style="7" customWidth="1"/>
    <col min="13847" max="13848" width="7.81640625" style="7" customWidth="1"/>
    <col min="13849" max="13849" width="1.81640625" style="7" customWidth="1"/>
    <col min="13850" max="13850" width="6.81640625" style="7" customWidth="1"/>
    <col min="13851" max="13851" width="7.81640625" style="7" customWidth="1"/>
    <col min="13852" max="13852" width="1.81640625" style="7" customWidth="1"/>
    <col min="13853" max="14080" width="9.1796875" style="7"/>
    <col min="14081" max="14081" width="11.1796875" style="7" customWidth="1"/>
    <col min="14082" max="14083" width="7.81640625" style="7" customWidth="1"/>
    <col min="14084" max="14084" width="1.81640625" style="7" customWidth="1"/>
    <col min="14085" max="14086" width="7.81640625" style="7" customWidth="1"/>
    <col min="14087" max="14087" width="1.81640625" style="7" customWidth="1"/>
    <col min="14088" max="14088" width="6.81640625" style="7" customWidth="1"/>
    <col min="14089" max="14089" width="7.81640625" style="7" customWidth="1"/>
    <col min="14090" max="14090" width="1.81640625" style="7" customWidth="1"/>
    <col min="14091" max="14091" width="6.81640625" style="7" customWidth="1"/>
    <col min="14092" max="14092" width="7.81640625" style="7" customWidth="1"/>
    <col min="14093" max="14093" width="1.81640625" style="7" customWidth="1"/>
    <col min="14094" max="14094" width="6.81640625" style="7" customWidth="1"/>
    <col min="14095" max="14095" width="7.81640625" style="7" customWidth="1"/>
    <col min="14096" max="14096" width="1.81640625" style="7" customWidth="1"/>
    <col min="14097" max="14097" width="6.81640625" style="7" customWidth="1"/>
    <col min="14098" max="14098" width="7.81640625" style="7" customWidth="1"/>
    <col min="14099" max="14099" width="1.81640625" style="7" customWidth="1"/>
    <col min="14100" max="14100" width="6.81640625" style="7" customWidth="1"/>
    <col min="14101" max="14101" width="7.81640625" style="7" customWidth="1"/>
    <col min="14102" max="14102" width="2.1796875" style="7" customWidth="1"/>
    <col min="14103" max="14104" width="7.81640625" style="7" customWidth="1"/>
    <col min="14105" max="14105" width="1.81640625" style="7" customWidth="1"/>
    <col min="14106" max="14106" width="6.81640625" style="7" customWidth="1"/>
    <col min="14107" max="14107" width="7.81640625" style="7" customWidth="1"/>
    <col min="14108" max="14108" width="1.81640625" style="7" customWidth="1"/>
    <col min="14109" max="14336" width="9.1796875" style="7"/>
    <col min="14337" max="14337" width="11.1796875" style="7" customWidth="1"/>
    <col min="14338" max="14339" width="7.81640625" style="7" customWidth="1"/>
    <col min="14340" max="14340" width="1.81640625" style="7" customWidth="1"/>
    <col min="14341" max="14342" width="7.81640625" style="7" customWidth="1"/>
    <col min="14343" max="14343" width="1.81640625" style="7" customWidth="1"/>
    <col min="14344" max="14344" width="6.81640625" style="7" customWidth="1"/>
    <col min="14345" max="14345" width="7.81640625" style="7" customWidth="1"/>
    <col min="14346" max="14346" width="1.81640625" style="7" customWidth="1"/>
    <col min="14347" max="14347" width="6.81640625" style="7" customWidth="1"/>
    <col min="14348" max="14348" width="7.81640625" style="7" customWidth="1"/>
    <col min="14349" max="14349" width="1.81640625" style="7" customWidth="1"/>
    <col min="14350" max="14350" width="6.81640625" style="7" customWidth="1"/>
    <col min="14351" max="14351" width="7.81640625" style="7" customWidth="1"/>
    <col min="14352" max="14352" width="1.81640625" style="7" customWidth="1"/>
    <col min="14353" max="14353" width="6.81640625" style="7" customWidth="1"/>
    <col min="14354" max="14354" width="7.81640625" style="7" customWidth="1"/>
    <col min="14355" max="14355" width="1.81640625" style="7" customWidth="1"/>
    <col min="14356" max="14356" width="6.81640625" style="7" customWidth="1"/>
    <col min="14357" max="14357" width="7.81640625" style="7" customWidth="1"/>
    <col min="14358" max="14358" width="2.1796875" style="7" customWidth="1"/>
    <col min="14359" max="14360" width="7.81640625" style="7" customWidth="1"/>
    <col min="14361" max="14361" width="1.81640625" style="7" customWidth="1"/>
    <col min="14362" max="14362" width="6.81640625" style="7" customWidth="1"/>
    <col min="14363" max="14363" width="7.81640625" style="7" customWidth="1"/>
    <col min="14364" max="14364" width="1.81640625" style="7" customWidth="1"/>
    <col min="14365" max="14592" width="9.1796875" style="7"/>
    <col min="14593" max="14593" width="11.1796875" style="7" customWidth="1"/>
    <col min="14594" max="14595" width="7.81640625" style="7" customWidth="1"/>
    <col min="14596" max="14596" width="1.81640625" style="7" customWidth="1"/>
    <col min="14597" max="14598" width="7.81640625" style="7" customWidth="1"/>
    <col min="14599" max="14599" width="1.81640625" style="7" customWidth="1"/>
    <col min="14600" max="14600" width="6.81640625" style="7" customWidth="1"/>
    <col min="14601" max="14601" width="7.81640625" style="7" customWidth="1"/>
    <col min="14602" max="14602" width="1.81640625" style="7" customWidth="1"/>
    <col min="14603" max="14603" width="6.81640625" style="7" customWidth="1"/>
    <col min="14604" max="14604" width="7.81640625" style="7" customWidth="1"/>
    <col min="14605" max="14605" width="1.81640625" style="7" customWidth="1"/>
    <col min="14606" max="14606" width="6.81640625" style="7" customWidth="1"/>
    <col min="14607" max="14607" width="7.81640625" style="7" customWidth="1"/>
    <col min="14608" max="14608" width="1.81640625" style="7" customWidth="1"/>
    <col min="14609" max="14609" width="6.81640625" style="7" customWidth="1"/>
    <col min="14610" max="14610" width="7.81640625" style="7" customWidth="1"/>
    <col min="14611" max="14611" width="1.81640625" style="7" customWidth="1"/>
    <col min="14612" max="14612" width="6.81640625" style="7" customWidth="1"/>
    <col min="14613" max="14613" width="7.81640625" style="7" customWidth="1"/>
    <col min="14614" max="14614" width="2.1796875" style="7" customWidth="1"/>
    <col min="14615" max="14616" width="7.81640625" style="7" customWidth="1"/>
    <col min="14617" max="14617" width="1.81640625" style="7" customWidth="1"/>
    <col min="14618" max="14618" width="6.81640625" style="7" customWidth="1"/>
    <col min="14619" max="14619" width="7.81640625" style="7" customWidth="1"/>
    <col min="14620" max="14620" width="1.81640625" style="7" customWidth="1"/>
    <col min="14621" max="14848" width="9.1796875" style="7"/>
    <col min="14849" max="14849" width="11.1796875" style="7" customWidth="1"/>
    <col min="14850" max="14851" width="7.81640625" style="7" customWidth="1"/>
    <col min="14852" max="14852" width="1.81640625" style="7" customWidth="1"/>
    <col min="14853" max="14854" width="7.81640625" style="7" customWidth="1"/>
    <col min="14855" max="14855" width="1.81640625" style="7" customWidth="1"/>
    <col min="14856" max="14856" width="6.81640625" style="7" customWidth="1"/>
    <col min="14857" max="14857" width="7.81640625" style="7" customWidth="1"/>
    <col min="14858" max="14858" width="1.81640625" style="7" customWidth="1"/>
    <col min="14859" max="14859" width="6.81640625" style="7" customWidth="1"/>
    <col min="14860" max="14860" width="7.81640625" style="7" customWidth="1"/>
    <col min="14861" max="14861" width="1.81640625" style="7" customWidth="1"/>
    <col min="14862" max="14862" width="6.81640625" style="7" customWidth="1"/>
    <col min="14863" max="14863" width="7.81640625" style="7" customWidth="1"/>
    <col min="14864" max="14864" width="1.81640625" style="7" customWidth="1"/>
    <col min="14865" max="14865" width="6.81640625" style="7" customWidth="1"/>
    <col min="14866" max="14866" width="7.81640625" style="7" customWidth="1"/>
    <col min="14867" max="14867" width="1.81640625" style="7" customWidth="1"/>
    <col min="14868" max="14868" width="6.81640625" style="7" customWidth="1"/>
    <col min="14869" max="14869" width="7.81640625" style="7" customWidth="1"/>
    <col min="14870" max="14870" width="2.1796875" style="7" customWidth="1"/>
    <col min="14871" max="14872" width="7.81640625" style="7" customWidth="1"/>
    <col min="14873" max="14873" width="1.81640625" style="7" customWidth="1"/>
    <col min="14874" max="14874" width="6.81640625" style="7" customWidth="1"/>
    <col min="14875" max="14875" width="7.81640625" style="7" customWidth="1"/>
    <col min="14876" max="14876" width="1.81640625" style="7" customWidth="1"/>
    <col min="14877" max="15104" width="9.1796875" style="7"/>
    <col min="15105" max="15105" width="11.1796875" style="7" customWidth="1"/>
    <col min="15106" max="15107" width="7.81640625" style="7" customWidth="1"/>
    <col min="15108" max="15108" width="1.81640625" style="7" customWidth="1"/>
    <col min="15109" max="15110" width="7.81640625" style="7" customWidth="1"/>
    <col min="15111" max="15111" width="1.81640625" style="7" customWidth="1"/>
    <col min="15112" max="15112" width="6.81640625" style="7" customWidth="1"/>
    <col min="15113" max="15113" width="7.81640625" style="7" customWidth="1"/>
    <col min="15114" max="15114" width="1.81640625" style="7" customWidth="1"/>
    <col min="15115" max="15115" width="6.81640625" style="7" customWidth="1"/>
    <col min="15116" max="15116" width="7.81640625" style="7" customWidth="1"/>
    <col min="15117" max="15117" width="1.81640625" style="7" customWidth="1"/>
    <col min="15118" max="15118" width="6.81640625" style="7" customWidth="1"/>
    <col min="15119" max="15119" width="7.81640625" style="7" customWidth="1"/>
    <col min="15120" max="15120" width="1.81640625" style="7" customWidth="1"/>
    <col min="15121" max="15121" width="6.81640625" style="7" customWidth="1"/>
    <col min="15122" max="15122" width="7.81640625" style="7" customWidth="1"/>
    <col min="15123" max="15123" width="1.81640625" style="7" customWidth="1"/>
    <col min="15124" max="15124" width="6.81640625" style="7" customWidth="1"/>
    <col min="15125" max="15125" width="7.81640625" style="7" customWidth="1"/>
    <col min="15126" max="15126" width="2.1796875" style="7" customWidth="1"/>
    <col min="15127" max="15128" width="7.81640625" style="7" customWidth="1"/>
    <col min="15129" max="15129" width="1.81640625" style="7" customWidth="1"/>
    <col min="15130" max="15130" width="6.81640625" style="7" customWidth="1"/>
    <col min="15131" max="15131" width="7.81640625" style="7" customWidth="1"/>
    <col min="15132" max="15132" width="1.81640625" style="7" customWidth="1"/>
    <col min="15133" max="15360" width="9.1796875" style="7"/>
    <col min="15361" max="15361" width="11.1796875" style="7" customWidth="1"/>
    <col min="15362" max="15363" width="7.81640625" style="7" customWidth="1"/>
    <col min="15364" max="15364" width="1.81640625" style="7" customWidth="1"/>
    <col min="15365" max="15366" width="7.81640625" style="7" customWidth="1"/>
    <col min="15367" max="15367" width="1.81640625" style="7" customWidth="1"/>
    <col min="15368" max="15368" width="6.81640625" style="7" customWidth="1"/>
    <col min="15369" max="15369" width="7.81640625" style="7" customWidth="1"/>
    <col min="15370" max="15370" width="1.81640625" style="7" customWidth="1"/>
    <col min="15371" max="15371" width="6.81640625" style="7" customWidth="1"/>
    <col min="15372" max="15372" width="7.81640625" style="7" customWidth="1"/>
    <col min="15373" max="15373" width="1.81640625" style="7" customWidth="1"/>
    <col min="15374" max="15374" width="6.81640625" style="7" customWidth="1"/>
    <col min="15375" max="15375" width="7.81640625" style="7" customWidth="1"/>
    <col min="15376" max="15376" width="1.81640625" style="7" customWidth="1"/>
    <col min="15377" max="15377" width="6.81640625" style="7" customWidth="1"/>
    <col min="15378" max="15378" width="7.81640625" style="7" customWidth="1"/>
    <col min="15379" max="15379" width="1.81640625" style="7" customWidth="1"/>
    <col min="15380" max="15380" width="6.81640625" style="7" customWidth="1"/>
    <col min="15381" max="15381" width="7.81640625" style="7" customWidth="1"/>
    <col min="15382" max="15382" width="2.1796875" style="7" customWidth="1"/>
    <col min="15383" max="15384" width="7.81640625" style="7" customWidth="1"/>
    <col min="15385" max="15385" width="1.81640625" style="7" customWidth="1"/>
    <col min="15386" max="15386" width="6.81640625" style="7" customWidth="1"/>
    <col min="15387" max="15387" width="7.81640625" style="7" customWidth="1"/>
    <col min="15388" max="15388" width="1.81640625" style="7" customWidth="1"/>
    <col min="15389" max="15616" width="9.1796875" style="7"/>
    <col min="15617" max="15617" width="11.1796875" style="7" customWidth="1"/>
    <col min="15618" max="15619" width="7.81640625" style="7" customWidth="1"/>
    <col min="15620" max="15620" width="1.81640625" style="7" customWidth="1"/>
    <col min="15621" max="15622" width="7.81640625" style="7" customWidth="1"/>
    <col min="15623" max="15623" width="1.81640625" style="7" customWidth="1"/>
    <col min="15624" max="15624" width="6.81640625" style="7" customWidth="1"/>
    <col min="15625" max="15625" width="7.81640625" style="7" customWidth="1"/>
    <col min="15626" max="15626" width="1.81640625" style="7" customWidth="1"/>
    <col min="15627" max="15627" width="6.81640625" style="7" customWidth="1"/>
    <col min="15628" max="15628" width="7.81640625" style="7" customWidth="1"/>
    <col min="15629" max="15629" width="1.81640625" style="7" customWidth="1"/>
    <col min="15630" max="15630" width="6.81640625" style="7" customWidth="1"/>
    <col min="15631" max="15631" width="7.81640625" style="7" customWidth="1"/>
    <col min="15632" max="15632" width="1.81640625" style="7" customWidth="1"/>
    <col min="15633" max="15633" width="6.81640625" style="7" customWidth="1"/>
    <col min="15634" max="15634" width="7.81640625" style="7" customWidth="1"/>
    <col min="15635" max="15635" width="1.81640625" style="7" customWidth="1"/>
    <col min="15636" max="15636" width="6.81640625" style="7" customWidth="1"/>
    <col min="15637" max="15637" width="7.81640625" style="7" customWidth="1"/>
    <col min="15638" max="15638" width="2.1796875" style="7" customWidth="1"/>
    <col min="15639" max="15640" width="7.81640625" style="7" customWidth="1"/>
    <col min="15641" max="15641" width="1.81640625" style="7" customWidth="1"/>
    <col min="15642" max="15642" width="6.81640625" style="7" customWidth="1"/>
    <col min="15643" max="15643" width="7.81640625" style="7" customWidth="1"/>
    <col min="15644" max="15644" width="1.81640625" style="7" customWidth="1"/>
    <col min="15645" max="15872" width="9.1796875" style="7"/>
    <col min="15873" max="15873" width="11.1796875" style="7" customWidth="1"/>
    <col min="15874" max="15875" width="7.81640625" style="7" customWidth="1"/>
    <col min="15876" max="15876" width="1.81640625" style="7" customWidth="1"/>
    <col min="15877" max="15878" width="7.81640625" style="7" customWidth="1"/>
    <col min="15879" max="15879" width="1.81640625" style="7" customWidth="1"/>
    <col min="15880" max="15880" width="6.81640625" style="7" customWidth="1"/>
    <col min="15881" max="15881" width="7.81640625" style="7" customWidth="1"/>
    <col min="15882" max="15882" width="1.81640625" style="7" customWidth="1"/>
    <col min="15883" max="15883" width="6.81640625" style="7" customWidth="1"/>
    <col min="15884" max="15884" width="7.81640625" style="7" customWidth="1"/>
    <col min="15885" max="15885" width="1.81640625" style="7" customWidth="1"/>
    <col min="15886" max="15886" width="6.81640625" style="7" customWidth="1"/>
    <col min="15887" max="15887" width="7.81640625" style="7" customWidth="1"/>
    <col min="15888" max="15888" width="1.81640625" style="7" customWidth="1"/>
    <col min="15889" max="15889" width="6.81640625" style="7" customWidth="1"/>
    <col min="15890" max="15890" width="7.81640625" style="7" customWidth="1"/>
    <col min="15891" max="15891" width="1.81640625" style="7" customWidth="1"/>
    <col min="15892" max="15892" width="6.81640625" style="7" customWidth="1"/>
    <col min="15893" max="15893" width="7.81640625" style="7" customWidth="1"/>
    <col min="15894" max="15894" width="2.1796875" style="7" customWidth="1"/>
    <col min="15895" max="15896" width="7.81640625" style="7" customWidth="1"/>
    <col min="15897" max="15897" width="1.81640625" style="7" customWidth="1"/>
    <col min="15898" max="15898" width="6.81640625" style="7" customWidth="1"/>
    <col min="15899" max="15899" width="7.81640625" style="7" customWidth="1"/>
    <col min="15900" max="15900" width="1.81640625" style="7" customWidth="1"/>
    <col min="15901" max="16128" width="9.1796875" style="7"/>
    <col min="16129" max="16129" width="11.1796875" style="7" customWidth="1"/>
    <col min="16130" max="16131" width="7.81640625" style="7" customWidth="1"/>
    <col min="16132" max="16132" width="1.81640625" style="7" customWidth="1"/>
    <col min="16133" max="16134" width="7.81640625" style="7" customWidth="1"/>
    <col min="16135" max="16135" width="1.81640625" style="7" customWidth="1"/>
    <col min="16136" max="16136" width="6.81640625" style="7" customWidth="1"/>
    <col min="16137" max="16137" width="7.81640625" style="7" customWidth="1"/>
    <col min="16138" max="16138" width="1.81640625" style="7" customWidth="1"/>
    <col min="16139" max="16139" width="6.81640625" style="7" customWidth="1"/>
    <col min="16140" max="16140" width="7.81640625" style="7" customWidth="1"/>
    <col min="16141" max="16141" width="1.81640625" style="7" customWidth="1"/>
    <col min="16142" max="16142" width="6.81640625" style="7" customWidth="1"/>
    <col min="16143" max="16143" width="7.81640625" style="7" customWidth="1"/>
    <col min="16144" max="16144" width="1.81640625" style="7" customWidth="1"/>
    <col min="16145" max="16145" width="6.81640625" style="7" customWidth="1"/>
    <col min="16146" max="16146" width="7.81640625" style="7" customWidth="1"/>
    <col min="16147" max="16147" width="1.81640625" style="7" customWidth="1"/>
    <col min="16148" max="16148" width="6.81640625" style="7" customWidth="1"/>
    <col min="16149" max="16149" width="7.81640625" style="7" customWidth="1"/>
    <col min="16150" max="16150" width="2.1796875" style="7" customWidth="1"/>
    <col min="16151" max="16152" width="7.81640625" style="7" customWidth="1"/>
    <col min="16153" max="16153" width="1.81640625" style="7" customWidth="1"/>
    <col min="16154" max="16154" width="6.81640625" style="7" customWidth="1"/>
    <col min="16155" max="16155" width="7.81640625" style="7" customWidth="1"/>
    <col min="16156" max="16156" width="1.81640625" style="7" customWidth="1"/>
    <col min="16157" max="16384" width="9.1796875" style="7"/>
  </cols>
  <sheetData>
    <row r="1" spans="1:28">
      <c r="A1" s="7" t="s">
        <v>262</v>
      </c>
    </row>
    <row r="2" spans="1:28">
      <c r="A2" s="7" t="s">
        <v>263</v>
      </c>
    </row>
    <row r="3" spans="1:28" ht="10.5" customHeight="1"/>
    <row r="4" spans="1:28" ht="13" customHeight="1">
      <c r="A4" s="9" t="s">
        <v>422</v>
      </c>
    </row>
    <row r="5" spans="1:28" ht="6.75" customHeight="1" thickBot="1">
      <c r="L5" s="23"/>
      <c r="O5" s="23"/>
      <c r="P5" s="23"/>
      <c r="R5" s="23"/>
      <c r="S5" s="23"/>
    </row>
    <row r="6" spans="1:28" ht="13" customHeight="1">
      <c r="A6" s="10"/>
      <c r="B6" s="36"/>
      <c r="C6" s="37"/>
      <c r="D6" s="10"/>
      <c r="E6" s="36"/>
      <c r="F6" s="37"/>
      <c r="G6" s="10"/>
      <c r="H6" s="36"/>
      <c r="I6" s="37"/>
      <c r="J6" s="37"/>
      <c r="K6" s="36"/>
      <c r="L6" s="37"/>
      <c r="M6" s="10"/>
      <c r="N6" s="36"/>
      <c r="O6" s="37"/>
      <c r="P6" s="37"/>
      <c r="Q6" s="36"/>
      <c r="R6" s="37"/>
      <c r="S6" s="37"/>
      <c r="T6" s="37"/>
      <c r="U6" s="37"/>
      <c r="V6" s="37"/>
      <c r="W6" s="37"/>
      <c r="X6" s="37"/>
      <c r="Y6" s="37"/>
      <c r="Z6" s="37"/>
      <c r="AA6" s="37"/>
      <c r="AB6" s="37"/>
    </row>
    <row r="7" spans="1:28" ht="13" customHeight="1">
      <c r="A7" s="7" t="s">
        <v>373</v>
      </c>
      <c r="B7" s="40" t="s">
        <v>374</v>
      </c>
      <c r="C7" s="40"/>
      <c r="E7" s="40" t="s">
        <v>375</v>
      </c>
      <c r="F7" s="40"/>
      <c r="H7" s="40" t="s">
        <v>376</v>
      </c>
      <c r="I7" s="40"/>
      <c r="K7" s="40" t="s">
        <v>377</v>
      </c>
      <c r="L7" s="40"/>
      <c r="N7" s="40" t="s">
        <v>378</v>
      </c>
      <c r="O7" s="40"/>
      <c r="Q7" s="58" t="s">
        <v>379</v>
      </c>
      <c r="R7" s="40"/>
      <c r="T7" s="40" t="s">
        <v>380</v>
      </c>
      <c r="U7" s="40"/>
      <c r="V7" s="44"/>
      <c r="W7" s="58" t="s">
        <v>381</v>
      </c>
      <c r="X7" s="40"/>
      <c r="Z7" s="40" t="s">
        <v>382</v>
      </c>
      <c r="AA7" s="40"/>
    </row>
    <row r="8" spans="1:28" ht="13" customHeight="1">
      <c r="A8" s="7" t="s">
        <v>383</v>
      </c>
      <c r="B8" s="41" t="s">
        <v>98</v>
      </c>
      <c r="C8" s="42" t="s">
        <v>99</v>
      </c>
      <c r="E8" s="41" t="s">
        <v>98</v>
      </c>
      <c r="F8" s="42" t="s">
        <v>99</v>
      </c>
      <c r="H8" s="41" t="s">
        <v>98</v>
      </c>
      <c r="I8" s="42" t="s">
        <v>99</v>
      </c>
      <c r="J8" s="42"/>
      <c r="K8" s="41" t="s">
        <v>98</v>
      </c>
      <c r="L8" s="42" t="s">
        <v>99</v>
      </c>
      <c r="N8" s="41" t="s">
        <v>98</v>
      </c>
      <c r="O8" s="42" t="s">
        <v>99</v>
      </c>
      <c r="Q8" s="41" t="s">
        <v>98</v>
      </c>
      <c r="R8" s="42" t="s">
        <v>99</v>
      </c>
      <c r="T8" s="41" t="s">
        <v>98</v>
      </c>
      <c r="U8" s="42" t="s">
        <v>99</v>
      </c>
      <c r="V8" s="93"/>
      <c r="W8" s="41" t="s">
        <v>98</v>
      </c>
      <c r="X8" s="42" t="s">
        <v>99</v>
      </c>
      <c r="Z8" s="41" t="s">
        <v>98</v>
      </c>
      <c r="AA8" s="42" t="s">
        <v>99</v>
      </c>
    </row>
    <row r="9" spans="1:28" ht="13" customHeight="1" thickBot="1">
      <c r="A9" s="21"/>
      <c r="B9" s="45"/>
      <c r="C9" s="46"/>
      <c r="D9" s="21"/>
      <c r="E9" s="45"/>
      <c r="F9" s="46"/>
      <c r="G9" s="21"/>
      <c r="H9" s="45"/>
      <c r="I9" s="46"/>
      <c r="J9" s="46"/>
      <c r="K9" s="45"/>
      <c r="L9" s="46"/>
      <c r="M9" s="21"/>
      <c r="N9" s="45"/>
      <c r="O9" s="46"/>
      <c r="P9" s="46"/>
      <c r="Q9" s="45"/>
      <c r="R9" s="46"/>
      <c r="S9" s="46"/>
      <c r="T9" s="46"/>
      <c r="U9" s="46"/>
      <c r="V9" s="46"/>
      <c r="W9" s="46"/>
      <c r="X9" s="46"/>
      <c r="Y9" s="46"/>
      <c r="Z9" s="46"/>
      <c r="AA9" s="46"/>
      <c r="AB9" s="46"/>
    </row>
    <row r="10" spans="1:28" ht="13" customHeight="1">
      <c r="L10" s="23"/>
      <c r="O10" s="23"/>
      <c r="R10" s="23"/>
    </row>
    <row r="11" spans="1:28" ht="13" customHeight="1">
      <c r="A11" s="167" t="s">
        <v>63</v>
      </c>
      <c r="B11" s="33">
        <f>IF($A11&lt;&gt;0,SUM(B12:B17),"")</f>
        <v>1471</v>
      </c>
      <c r="C11" s="8">
        <f>IF($A11&lt;&gt;0,SUM(C12:C17),"")</f>
        <v>100</v>
      </c>
      <c r="E11" s="33">
        <f>IF($A11&lt;&gt;0,SUM(E12:E17),"")</f>
        <v>1072</v>
      </c>
      <c r="F11" s="8">
        <f>IF($A11&lt;&gt;0,SUM(F12:F17),"")</f>
        <v>100</v>
      </c>
      <c r="H11" s="33">
        <f>IF($A11&lt;&gt;0,SUM(H12:H17),"")</f>
        <v>103</v>
      </c>
      <c r="I11" s="8">
        <f>IF($A11&lt;&gt;0,SUM(I13:I17),"")</f>
        <v>100</v>
      </c>
      <c r="K11" s="33">
        <f>IF($A11&lt;&gt;0,SUM(K12:K17),"")</f>
        <v>131</v>
      </c>
      <c r="L11" s="8">
        <f>IF($A11&lt;&gt;0,SUM(L13:L17),"")</f>
        <v>100</v>
      </c>
      <c r="N11" s="33">
        <f>IF($A11&lt;&gt;0,SUM(N12:N17),"")</f>
        <v>93</v>
      </c>
      <c r="O11" s="8">
        <f>IF($A11&lt;&gt;0,SUM(O13:O17),"")</f>
        <v>100</v>
      </c>
      <c r="Q11" s="33">
        <f>IF($A11&lt;&gt;0,SUM(Q12:Q17),"")</f>
        <v>9</v>
      </c>
      <c r="R11" s="8">
        <f>IF($A11&lt;&gt;0,SUM(R13:R17),"")</f>
        <v>100</v>
      </c>
      <c r="T11" s="33">
        <f>IF($A11&lt;&gt;0,SUM(T12:T17),"")</f>
        <v>44</v>
      </c>
      <c r="U11" s="8">
        <f>IF($A11&lt;&gt;0,SUM(U13:U17),"")</f>
        <v>100</v>
      </c>
      <c r="V11" s="8"/>
      <c r="W11" s="33">
        <f>IF($A11&lt;&gt;0,SUM(W12:W17),"")</f>
        <v>18</v>
      </c>
      <c r="X11" s="8">
        <f>IF($A11&lt;&gt;0,SUM(X13:X17),"")</f>
        <v>40.909090909090914</v>
      </c>
      <c r="Z11" s="33">
        <f>IF($A11&lt;&gt;0,SUM(Z12:Z17),"")</f>
        <v>1</v>
      </c>
      <c r="AA11" s="8">
        <f>IF($A11&lt;&gt;0,SUM(AA13:AA17),"")</f>
        <v>100</v>
      </c>
    </row>
    <row r="12" spans="1:28">
      <c r="A12" s="128"/>
      <c r="B12" s="33" t="str">
        <f>IF(A12&lt;&gt;0,E12+H12+K12+N12+Q12+T12,"")</f>
        <v/>
      </c>
      <c r="C12" s="8" t="str">
        <f>IF($A12&lt;&gt;0,SUM(C13:C18),"")</f>
        <v/>
      </c>
      <c r="F12" s="8" t="str">
        <f>IF($A12&lt;&gt;0,SUM(F13:F18),"")</f>
        <v/>
      </c>
      <c r="I12" s="8" t="str">
        <f>IF($A12&lt;&gt;0,SUM(I13:I18),"")</f>
        <v/>
      </c>
      <c r="L12" s="23" t="str">
        <f>IF($A12&lt;&gt;"",K12/$K$11*100,"")</f>
        <v/>
      </c>
      <c r="O12" s="23" t="str">
        <f t="shared" ref="O12:O17" si="0">IF($A12&lt;&gt;"",N12/$N$11*100,"")</f>
        <v/>
      </c>
      <c r="R12" s="23" t="str">
        <f t="shared" ref="R12:R17" si="1">IF($A12&lt;&gt;"",Q12/$Q$11*100,"")</f>
        <v/>
      </c>
      <c r="T12" s="33"/>
      <c r="U12" s="23" t="str">
        <f t="shared" ref="U12:U17" si="2">IF($A12&lt;&gt;"",T12/$T$11*100,"")</f>
        <v/>
      </c>
      <c r="V12" s="23"/>
      <c r="W12" s="33"/>
      <c r="X12" s="23" t="str">
        <f t="shared" ref="X12:X17" si="3">IF($A12&lt;&gt;"",W12/$T$11*100,"")</f>
        <v/>
      </c>
      <c r="Z12" s="33"/>
      <c r="AA12" s="23" t="str">
        <f t="shared" ref="AA12:AA17" si="4">IF($A12&lt;&gt;"",Z12/$Z$11*100,"")</f>
        <v/>
      </c>
    </row>
    <row r="13" spans="1:28">
      <c r="A13" s="71">
        <v>3</v>
      </c>
      <c r="B13" s="33">
        <f>IF(A13&lt;&gt;"",E13+H13+K13+N13+Q13+T13+W13+Z13,"")</f>
        <v>51</v>
      </c>
      <c r="C13" s="23">
        <f>IF($A13&lt;&gt;"",B13/$B$11*100,"")</f>
        <v>3.4670292318150921</v>
      </c>
      <c r="E13" s="255">
        <v>40</v>
      </c>
      <c r="F13" s="23">
        <f>IF($A13&lt;&gt;"",E13/$E$11*100,"")</f>
        <v>3.7313432835820892</v>
      </c>
      <c r="H13" s="255">
        <v>5</v>
      </c>
      <c r="I13" s="23">
        <f>IF($A13&lt;&gt;"",H13/$H$11*100,"")</f>
        <v>4.8543689320388346</v>
      </c>
      <c r="K13" s="255">
        <v>2</v>
      </c>
      <c r="L13" s="23">
        <f>IF($A13&lt;&gt;"",K13/$K$11*100,"")</f>
        <v>1.5267175572519083</v>
      </c>
      <c r="N13" s="255">
        <v>2</v>
      </c>
      <c r="O13" s="23">
        <f t="shared" si="0"/>
        <v>2.1505376344086025</v>
      </c>
      <c r="Q13" s="255">
        <v>0</v>
      </c>
      <c r="R13" s="23">
        <f t="shared" si="1"/>
        <v>0</v>
      </c>
      <c r="T13" s="255">
        <v>1</v>
      </c>
      <c r="U13" s="23">
        <f t="shared" si="2"/>
        <v>2.2727272727272729</v>
      </c>
      <c r="V13" s="23"/>
      <c r="W13" s="255">
        <v>0</v>
      </c>
      <c r="X13" s="23">
        <f t="shared" si="3"/>
        <v>0</v>
      </c>
      <c r="Z13" s="255">
        <v>1</v>
      </c>
      <c r="AA13" s="23">
        <f t="shared" si="4"/>
        <v>100</v>
      </c>
    </row>
    <row r="14" spans="1:28">
      <c r="A14" s="71"/>
      <c r="B14" s="33" t="str">
        <f>IF(A14&lt;&gt;"",E14+H14+K14+N14+Q14+T14+W14+Z14,"")</f>
        <v/>
      </c>
      <c r="C14" s="23" t="str">
        <f>IF($A14&lt;&gt;"",B14/$B$11*100,"")</f>
        <v/>
      </c>
      <c r="E14" s="255"/>
      <c r="F14" s="23" t="str">
        <f>IF($A14&lt;&gt;"",E14/$E$11*100,"")</f>
        <v/>
      </c>
      <c r="H14" s="255"/>
      <c r="I14" s="23" t="str">
        <f>IF($A14&lt;&gt;"",H14/$H$11*100,"")</f>
        <v/>
      </c>
      <c r="K14" s="255"/>
      <c r="L14" s="23" t="str">
        <f>IF(A14&lt;&gt;0,K14/B14*100,"")</f>
        <v/>
      </c>
      <c r="N14" s="255"/>
      <c r="O14" s="23" t="str">
        <f t="shared" si="0"/>
        <v/>
      </c>
      <c r="Q14" s="255"/>
      <c r="R14" s="23" t="str">
        <f t="shared" si="1"/>
        <v/>
      </c>
      <c r="T14" s="255"/>
      <c r="U14" s="23" t="str">
        <f t="shared" si="2"/>
        <v/>
      </c>
      <c r="V14" s="23"/>
      <c r="W14" s="255"/>
      <c r="X14" s="23" t="str">
        <f t="shared" si="3"/>
        <v/>
      </c>
      <c r="Z14" s="255"/>
      <c r="AA14" s="23" t="str">
        <f t="shared" si="4"/>
        <v/>
      </c>
    </row>
    <row r="15" spans="1:28">
      <c r="A15" s="71">
        <v>4</v>
      </c>
      <c r="B15" s="33">
        <f>IF(A15&lt;&gt;"",E15+H15+K15+N15+Q15+T15+W15+Z15,"")</f>
        <v>158</v>
      </c>
      <c r="C15" s="23">
        <f>IF($A15&lt;&gt;"",B15/$B$11*100,"")</f>
        <v>10.740992522093814</v>
      </c>
      <c r="E15" s="255">
        <v>111</v>
      </c>
      <c r="F15" s="23">
        <f>IF($A15&lt;&gt;"",E15/$E$11*100,"")</f>
        <v>10.354477611940299</v>
      </c>
      <c r="G15" s="85"/>
      <c r="H15" s="255">
        <v>12</v>
      </c>
      <c r="I15" s="23">
        <f>IF($A15&lt;&gt;"",H15/$H$11*100,"")</f>
        <v>11.650485436893204</v>
      </c>
      <c r="J15" s="61"/>
      <c r="K15" s="255">
        <v>15</v>
      </c>
      <c r="L15" s="23">
        <f>IF($A15&lt;&gt;"",K15/$K$11*100,"")</f>
        <v>11.450381679389313</v>
      </c>
      <c r="M15" s="85"/>
      <c r="N15" s="255">
        <v>14</v>
      </c>
      <c r="O15" s="23">
        <f t="shared" si="0"/>
        <v>15.053763440860216</v>
      </c>
      <c r="P15" s="85"/>
      <c r="Q15" s="255">
        <v>1</v>
      </c>
      <c r="R15" s="23">
        <f t="shared" si="1"/>
        <v>11.111111111111111</v>
      </c>
      <c r="T15" s="255">
        <v>5</v>
      </c>
      <c r="U15" s="23">
        <f t="shared" si="2"/>
        <v>11.363636363636363</v>
      </c>
      <c r="V15" s="23"/>
      <c r="W15" s="255">
        <v>0</v>
      </c>
      <c r="X15" s="23">
        <f t="shared" si="3"/>
        <v>0</v>
      </c>
      <c r="Z15" s="255">
        <v>0</v>
      </c>
      <c r="AA15" s="23">
        <f t="shared" si="4"/>
        <v>0</v>
      </c>
    </row>
    <row r="16" spans="1:28">
      <c r="A16" s="71"/>
      <c r="B16" s="33" t="str">
        <f>IF(A16&lt;&gt;"",E16+H16+K16+N16+Q16+T16+W16+Z16,"")</f>
        <v/>
      </c>
      <c r="C16" s="23" t="str">
        <f>IF($A16&lt;&gt;"",B16/$B$11*100,"")</f>
        <v/>
      </c>
      <c r="E16" s="255"/>
      <c r="F16" s="23" t="str">
        <f>IF($A16&lt;&gt;"",E16/$E$11*100,"")</f>
        <v/>
      </c>
      <c r="G16" s="85"/>
      <c r="H16" s="255"/>
      <c r="I16" s="23" t="str">
        <f>IF($A16&lt;&gt;"",H16/$H$11*100,"")</f>
        <v/>
      </c>
      <c r="J16" s="61"/>
      <c r="K16" s="255"/>
      <c r="L16" s="23" t="str">
        <f>IF($A16&lt;&gt;"",K16/$K$11*100,"")</f>
        <v/>
      </c>
      <c r="M16" s="85"/>
      <c r="N16" s="255"/>
      <c r="O16" s="23" t="str">
        <f t="shared" si="0"/>
        <v/>
      </c>
      <c r="P16" s="85"/>
      <c r="Q16" s="255"/>
      <c r="R16" s="23" t="str">
        <f t="shared" si="1"/>
        <v/>
      </c>
      <c r="T16" s="255"/>
      <c r="U16" s="23" t="str">
        <f t="shared" si="2"/>
        <v/>
      </c>
      <c r="V16" s="23"/>
      <c r="W16" s="255"/>
      <c r="X16" s="23" t="str">
        <f t="shared" si="3"/>
        <v/>
      </c>
      <c r="Z16" s="255"/>
      <c r="AA16" s="23" t="str">
        <f t="shared" si="4"/>
        <v/>
      </c>
    </row>
    <row r="17" spans="1:28">
      <c r="A17" s="71">
        <v>5</v>
      </c>
      <c r="B17" s="33">
        <f>IF(A17&lt;&gt;"",E17+H17+K17+N17+Q17+T17+W17+Z17,"")</f>
        <v>1262</v>
      </c>
      <c r="C17" s="23">
        <f>IF($A17&lt;&gt;"",B17/$B$11*100,"")</f>
        <v>85.791978246091091</v>
      </c>
      <c r="E17" s="255">
        <v>921</v>
      </c>
      <c r="F17" s="23">
        <f>IF($A17&lt;&gt;"",E17/$E$11*100,"")</f>
        <v>85.914179104477611</v>
      </c>
      <c r="G17" s="85"/>
      <c r="H17" s="255">
        <v>86</v>
      </c>
      <c r="I17" s="23">
        <f>IF($A17&lt;&gt;"",H17/$H$11*100,"")</f>
        <v>83.495145631067956</v>
      </c>
      <c r="J17" s="61"/>
      <c r="K17" s="255">
        <v>114</v>
      </c>
      <c r="L17" s="23">
        <f>IF($A17&lt;&gt;"",K17/$K$11*100,"")</f>
        <v>87.022900763358777</v>
      </c>
      <c r="M17" s="85"/>
      <c r="N17" s="255">
        <v>77</v>
      </c>
      <c r="O17" s="23">
        <f t="shared" si="0"/>
        <v>82.795698924731184</v>
      </c>
      <c r="P17" s="85"/>
      <c r="Q17" s="255">
        <v>8</v>
      </c>
      <c r="R17" s="23">
        <f t="shared" si="1"/>
        <v>88.888888888888886</v>
      </c>
      <c r="T17" s="255">
        <v>38</v>
      </c>
      <c r="U17" s="23">
        <f t="shared" si="2"/>
        <v>86.36363636363636</v>
      </c>
      <c r="V17" s="23"/>
      <c r="W17" s="255">
        <v>18</v>
      </c>
      <c r="X17" s="23">
        <f t="shared" si="3"/>
        <v>40.909090909090914</v>
      </c>
      <c r="Z17" s="255">
        <v>0</v>
      </c>
      <c r="AA17" s="23">
        <f t="shared" si="4"/>
        <v>0</v>
      </c>
    </row>
    <row r="18" spans="1:28" ht="13" thickBot="1"/>
    <row r="19" spans="1:28">
      <c r="A19" s="10"/>
      <c r="B19" s="36"/>
      <c r="C19" s="37"/>
      <c r="D19" s="10"/>
      <c r="E19" s="36"/>
      <c r="F19" s="37"/>
      <c r="G19" s="10"/>
      <c r="H19" s="36"/>
      <c r="I19" s="37"/>
      <c r="J19" s="37"/>
      <c r="K19" s="36"/>
      <c r="L19" s="10"/>
      <c r="M19" s="10"/>
      <c r="N19" s="36"/>
      <c r="O19" s="10"/>
      <c r="P19" s="10"/>
      <c r="Q19" s="36"/>
      <c r="R19" s="10"/>
      <c r="S19" s="10"/>
      <c r="T19" s="10"/>
      <c r="U19" s="10"/>
      <c r="V19" s="10"/>
      <c r="W19" s="10"/>
      <c r="X19" s="10"/>
      <c r="Y19" s="10"/>
      <c r="Z19" s="10"/>
      <c r="AA19" s="10"/>
      <c r="AB19" s="10"/>
    </row>
    <row r="20" spans="1:28">
      <c r="A20" s="7" t="s">
        <v>276</v>
      </c>
    </row>
    <row r="21" spans="1:28">
      <c r="A21" s="7" t="s">
        <v>395</v>
      </c>
    </row>
  </sheetData>
  <mergeCells count="9">
    <mergeCell ref="T7:U7"/>
    <mergeCell ref="W7:X7"/>
    <mergeCell ref="Z7:AA7"/>
    <mergeCell ref="B7:C7"/>
    <mergeCell ref="E7:F7"/>
    <mergeCell ref="H7:I7"/>
    <mergeCell ref="K7:L7"/>
    <mergeCell ref="N7:O7"/>
    <mergeCell ref="Q7:R7"/>
  </mergeCells>
  <conditionalFormatting sqref="A1:XFD1048576">
    <cfRule type="cellIs" dxfId="0" priority="1" operator="equal">
      <formula>0</formula>
    </cfRule>
  </conditionalFormatting>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419C6-C908-4C7B-988A-DC7EF14697AB}">
  <sheetPr>
    <tabColor theme="4" tint="-0.249977111117893"/>
  </sheetPr>
  <dimension ref="A1:H31"/>
  <sheetViews>
    <sheetView workbookViewId="0">
      <selection activeCell="A4" sqref="A4"/>
    </sheetView>
  </sheetViews>
  <sheetFormatPr baseColWidth="10" defaultColWidth="9.1796875" defaultRowHeight="12.5"/>
  <cols>
    <col min="1" max="1" width="17.1796875" style="7" customWidth="1"/>
    <col min="2" max="2" width="4" style="7" customWidth="1"/>
    <col min="3" max="3" width="9.81640625" style="33" customWidth="1"/>
    <col min="4" max="4" width="13.453125" style="7" customWidth="1"/>
    <col min="5" max="5" width="3.81640625" style="7" customWidth="1"/>
    <col min="6" max="256" width="9.1796875" style="7"/>
    <col min="257" max="257" width="17.1796875" style="7" customWidth="1"/>
    <col min="258" max="258" width="4" style="7" customWidth="1"/>
    <col min="259" max="259" width="9.81640625" style="7" customWidth="1"/>
    <col min="260" max="260" width="13.453125" style="7" customWidth="1"/>
    <col min="261" max="261" width="3.81640625" style="7" customWidth="1"/>
    <col min="262" max="512" width="9.1796875" style="7"/>
    <col min="513" max="513" width="17.1796875" style="7" customWidth="1"/>
    <col min="514" max="514" width="4" style="7" customWidth="1"/>
    <col min="515" max="515" width="9.81640625" style="7" customWidth="1"/>
    <col min="516" max="516" width="13.453125" style="7" customWidth="1"/>
    <col min="517" max="517" width="3.81640625" style="7" customWidth="1"/>
    <col min="518" max="768" width="9.1796875" style="7"/>
    <col min="769" max="769" width="17.1796875" style="7" customWidth="1"/>
    <col min="770" max="770" width="4" style="7" customWidth="1"/>
    <col min="771" max="771" width="9.81640625" style="7" customWidth="1"/>
    <col min="772" max="772" width="13.453125" style="7" customWidth="1"/>
    <col min="773" max="773" width="3.81640625" style="7" customWidth="1"/>
    <col min="774" max="1024" width="9.1796875" style="7"/>
    <col min="1025" max="1025" width="17.1796875" style="7" customWidth="1"/>
    <col min="1026" max="1026" width="4" style="7" customWidth="1"/>
    <col min="1027" max="1027" width="9.81640625" style="7" customWidth="1"/>
    <col min="1028" max="1028" width="13.453125" style="7" customWidth="1"/>
    <col min="1029" max="1029" width="3.81640625" style="7" customWidth="1"/>
    <col min="1030" max="1280" width="9.1796875" style="7"/>
    <col min="1281" max="1281" width="17.1796875" style="7" customWidth="1"/>
    <col min="1282" max="1282" width="4" style="7" customWidth="1"/>
    <col min="1283" max="1283" width="9.81640625" style="7" customWidth="1"/>
    <col min="1284" max="1284" width="13.453125" style="7" customWidth="1"/>
    <col min="1285" max="1285" width="3.81640625" style="7" customWidth="1"/>
    <col min="1286" max="1536" width="9.1796875" style="7"/>
    <col min="1537" max="1537" width="17.1796875" style="7" customWidth="1"/>
    <col min="1538" max="1538" width="4" style="7" customWidth="1"/>
    <col min="1539" max="1539" width="9.81640625" style="7" customWidth="1"/>
    <col min="1540" max="1540" width="13.453125" style="7" customWidth="1"/>
    <col min="1541" max="1541" width="3.81640625" style="7" customWidth="1"/>
    <col min="1542" max="1792" width="9.1796875" style="7"/>
    <col min="1793" max="1793" width="17.1796875" style="7" customWidth="1"/>
    <col min="1794" max="1794" width="4" style="7" customWidth="1"/>
    <col min="1795" max="1795" width="9.81640625" style="7" customWidth="1"/>
    <col min="1796" max="1796" width="13.453125" style="7" customWidth="1"/>
    <col min="1797" max="1797" width="3.81640625" style="7" customWidth="1"/>
    <col min="1798" max="2048" width="9.1796875" style="7"/>
    <col min="2049" max="2049" width="17.1796875" style="7" customWidth="1"/>
    <col min="2050" max="2050" width="4" style="7" customWidth="1"/>
    <col min="2051" max="2051" width="9.81640625" style="7" customWidth="1"/>
    <col min="2052" max="2052" width="13.453125" style="7" customWidth="1"/>
    <col min="2053" max="2053" width="3.81640625" style="7" customWidth="1"/>
    <col min="2054" max="2304" width="9.1796875" style="7"/>
    <col min="2305" max="2305" width="17.1796875" style="7" customWidth="1"/>
    <col min="2306" max="2306" width="4" style="7" customWidth="1"/>
    <col min="2307" max="2307" width="9.81640625" style="7" customWidth="1"/>
    <col min="2308" max="2308" width="13.453125" style="7" customWidth="1"/>
    <col min="2309" max="2309" width="3.81640625" style="7" customWidth="1"/>
    <col min="2310" max="2560" width="9.1796875" style="7"/>
    <col min="2561" max="2561" width="17.1796875" style="7" customWidth="1"/>
    <col min="2562" max="2562" width="4" style="7" customWidth="1"/>
    <col min="2563" max="2563" width="9.81640625" style="7" customWidth="1"/>
    <col min="2564" max="2564" width="13.453125" style="7" customWidth="1"/>
    <col min="2565" max="2565" width="3.81640625" style="7" customWidth="1"/>
    <col min="2566" max="2816" width="9.1796875" style="7"/>
    <col min="2817" max="2817" width="17.1796875" style="7" customWidth="1"/>
    <col min="2818" max="2818" width="4" style="7" customWidth="1"/>
    <col min="2819" max="2819" width="9.81640625" style="7" customWidth="1"/>
    <col min="2820" max="2820" width="13.453125" style="7" customWidth="1"/>
    <col min="2821" max="2821" width="3.81640625" style="7" customWidth="1"/>
    <col min="2822" max="3072" width="9.1796875" style="7"/>
    <col min="3073" max="3073" width="17.1796875" style="7" customWidth="1"/>
    <col min="3074" max="3074" width="4" style="7" customWidth="1"/>
    <col min="3075" max="3075" width="9.81640625" style="7" customWidth="1"/>
    <col min="3076" max="3076" width="13.453125" style="7" customWidth="1"/>
    <col min="3077" max="3077" width="3.81640625" style="7" customWidth="1"/>
    <col min="3078" max="3328" width="9.1796875" style="7"/>
    <col min="3329" max="3329" width="17.1796875" style="7" customWidth="1"/>
    <col min="3330" max="3330" width="4" style="7" customWidth="1"/>
    <col min="3331" max="3331" width="9.81640625" style="7" customWidth="1"/>
    <col min="3332" max="3332" width="13.453125" style="7" customWidth="1"/>
    <col min="3333" max="3333" width="3.81640625" style="7" customWidth="1"/>
    <col min="3334" max="3584" width="9.1796875" style="7"/>
    <col min="3585" max="3585" width="17.1796875" style="7" customWidth="1"/>
    <col min="3586" max="3586" width="4" style="7" customWidth="1"/>
    <col min="3587" max="3587" width="9.81640625" style="7" customWidth="1"/>
    <col min="3588" max="3588" width="13.453125" style="7" customWidth="1"/>
    <col min="3589" max="3589" width="3.81640625" style="7" customWidth="1"/>
    <col min="3590" max="3840" width="9.1796875" style="7"/>
    <col min="3841" max="3841" width="17.1796875" style="7" customWidth="1"/>
    <col min="3842" max="3842" width="4" style="7" customWidth="1"/>
    <col min="3843" max="3843" width="9.81640625" style="7" customWidth="1"/>
    <col min="3844" max="3844" width="13.453125" style="7" customWidth="1"/>
    <col min="3845" max="3845" width="3.81640625" style="7" customWidth="1"/>
    <col min="3846" max="4096" width="9.1796875" style="7"/>
    <col min="4097" max="4097" width="17.1796875" style="7" customWidth="1"/>
    <col min="4098" max="4098" width="4" style="7" customWidth="1"/>
    <col min="4099" max="4099" width="9.81640625" style="7" customWidth="1"/>
    <col min="4100" max="4100" width="13.453125" style="7" customWidth="1"/>
    <col min="4101" max="4101" width="3.81640625" style="7" customWidth="1"/>
    <col min="4102" max="4352" width="9.1796875" style="7"/>
    <col min="4353" max="4353" width="17.1796875" style="7" customWidth="1"/>
    <col min="4354" max="4354" width="4" style="7" customWidth="1"/>
    <col min="4355" max="4355" width="9.81640625" style="7" customWidth="1"/>
    <col min="4356" max="4356" width="13.453125" style="7" customWidth="1"/>
    <col min="4357" max="4357" width="3.81640625" style="7" customWidth="1"/>
    <col min="4358" max="4608" width="9.1796875" style="7"/>
    <col min="4609" max="4609" width="17.1796875" style="7" customWidth="1"/>
    <col min="4610" max="4610" width="4" style="7" customWidth="1"/>
    <col min="4611" max="4611" width="9.81640625" style="7" customWidth="1"/>
    <col min="4612" max="4612" width="13.453125" style="7" customWidth="1"/>
    <col min="4613" max="4613" width="3.81640625" style="7" customWidth="1"/>
    <col min="4614" max="4864" width="9.1796875" style="7"/>
    <col min="4865" max="4865" width="17.1796875" style="7" customWidth="1"/>
    <col min="4866" max="4866" width="4" style="7" customWidth="1"/>
    <col min="4867" max="4867" width="9.81640625" style="7" customWidth="1"/>
    <col min="4868" max="4868" width="13.453125" style="7" customWidth="1"/>
    <col min="4869" max="4869" width="3.81640625" style="7" customWidth="1"/>
    <col min="4870" max="5120" width="9.1796875" style="7"/>
    <col min="5121" max="5121" width="17.1796875" style="7" customWidth="1"/>
    <col min="5122" max="5122" width="4" style="7" customWidth="1"/>
    <col min="5123" max="5123" width="9.81640625" style="7" customWidth="1"/>
    <col min="5124" max="5124" width="13.453125" style="7" customWidth="1"/>
    <col min="5125" max="5125" width="3.81640625" style="7" customWidth="1"/>
    <col min="5126" max="5376" width="9.1796875" style="7"/>
    <col min="5377" max="5377" width="17.1796875" style="7" customWidth="1"/>
    <col min="5378" max="5378" width="4" style="7" customWidth="1"/>
    <col min="5379" max="5379" width="9.81640625" style="7" customWidth="1"/>
    <col min="5380" max="5380" width="13.453125" style="7" customWidth="1"/>
    <col min="5381" max="5381" width="3.81640625" style="7" customWidth="1"/>
    <col min="5382" max="5632" width="9.1796875" style="7"/>
    <col min="5633" max="5633" width="17.1796875" style="7" customWidth="1"/>
    <col min="5634" max="5634" width="4" style="7" customWidth="1"/>
    <col min="5635" max="5635" width="9.81640625" style="7" customWidth="1"/>
    <col min="5636" max="5636" width="13.453125" style="7" customWidth="1"/>
    <col min="5637" max="5637" width="3.81640625" style="7" customWidth="1"/>
    <col min="5638" max="5888" width="9.1796875" style="7"/>
    <col min="5889" max="5889" width="17.1796875" style="7" customWidth="1"/>
    <col min="5890" max="5890" width="4" style="7" customWidth="1"/>
    <col min="5891" max="5891" width="9.81640625" style="7" customWidth="1"/>
    <col min="5892" max="5892" width="13.453125" style="7" customWidth="1"/>
    <col min="5893" max="5893" width="3.81640625" style="7" customWidth="1"/>
    <col min="5894" max="6144" width="9.1796875" style="7"/>
    <col min="6145" max="6145" width="17.1796875" style="7" customWidth="1"/>
    <col min="6146" max="6146" width="4" style="7" customWidth="1"/>
    <col min="6147" max="6147" width="9.81640625" style="7" customWidth="1"/>
    <col min="6148" max="6148" width="13.453125" style="7" customWidth="1"/>
    <col min="6149" max="6149" width="3.81640625" style="7" customWidth="1"/>
    <col min="6150" max="6400" width="9.1796875" style="7"/>
    <col min="6401" max="6401" width="17.1796875" style="7" customWidth="1"/>
    <col min="6402" max="6402" width="4" style="7" customWidth="1"/>
    <col min="6403" max="6403" width="9.81640625" style="7" customWidth="1"/>
    <col min="6404" max="6404" width="13.453125" style="7" customWidth="1"/>
    <col min="6405" max="6405" width="3.81640625" style="7" customWidth="1"/>
    <col min="6406" max="6656" width="9.1796875" style="7"/>
    <col min="6657" max="6657" width="17.1796875" style="7" customWidth="1"/>
    <col min="6658" max="6658" width="4" style="7" customWidth="1"/>
    <col min="6659" max="6659" width="9.81640625" style="7" customWidth="1"/>
    <col min="6660" max="6660" width="13.453125" style="7" customWidth="1"/>
    <col min="6661" max="6661" width="3.81640625" style="7" customWidth="1"/>
    <col min="6662" max="6912" width="9.1796875" style="7"/>
    <col min="6913" max="6913" width="17.1796875" style="7" customWidth="1"/>
    <col min="6914" max="6914" width="4" style="7" customWidth="1"/>
    <col min="6915" max="6915" width="9.81640625" style="7" customWidth="1"/>
    <col min="6916" max="6916" width="13.453125" style="7" customWidth="1"/>
    <col min="6917" max="6917" width="3.81640625" style="7" customWidth="1"/>
    <col min="6918" max="7168" width="9.1796875" style="7"/>
    <col min="7169" max="7169" width="17.1796875" style="7" customWidth="1"/>
    <col min="7170" max="7170" width="4" style="7" customWidth="1"/>
    <col min="7171" max="7171" width="9.81640625" style="7" customWidth="1"/>
    <col min="7172" max="7172" width="13.453125" style="7" customWidth="1"/>
    <col min="7173" max="7173" width="3.81640625" style="7" customWidth="1"/>
    <col min="7174" max="7424" width="9.1796875" style="7"/>
    <col min="7425" max="7425" width="17.1796875" style="7" customWidth="1"/>
    <col min="7426" max="7426" width="4" style="7" customWidth="1"/>
    <col min="7427" max="7427" width="9.81640625" style="7" customWidth="1"/>
    <col min="7428" max="7428" width="13.453125" style="7" customWidth="1"/>
    <col min="7429" max="7429" width="3.81640625" style="7" customWidth="1"/>
    <col min="7430" max="7680" width="9.1796875" style="7"/>
    <col min="7681" max="7681" width="17.1796875" style="7" customWidth="1"/>
    <col min="7682" max="7682" width="4" style="7" customWidth="1"/>
    <col min="7683" max="7683" width="9.81640625" style="7" customWidth="1"/>
    <col min="7684" max="7684" width="13.453125" style="7" customWidth="1"/>
    <col min="7685" max="7685" width="3.81640625" style="7" customWidth="1"/>
    <col min="7686" max="7936" width="9.1796875" style="7"/>
    <col min="7937" max="7937" width="17.1796875" style="7" customWidth="1"/>
    <col min="7938" max="7938" width="4" style="7" customWidth="1"/>
    <col min="7939" max="7939" width="9.81640625" style="7" customWidth="1"/>
    <col min="7940" max="7940" width="13.453125" style="7" customWidth="1"/>
    <col min="7941" max="7941" width="3.81640625" style="7" customWidth="1"/>
    <col min="7942" max="8192" width="9.1796875" style="7"/>
    <col min="8193" max="8193" width="17.1796875" style="7" customWidth="1"/>
    <col min="8194" max="8194" width="4" style="7" customWidth="1"/>
    <col min="8195" max="8195" width="9.81640625" style="7" customWidth="1"/>
    <col min="8196" max="8196" width="13.453125" style="7" customWidth="1"/>
    <col min="8197" max="8197" width="3.81640625" style="7" customWidth="1"/>
    <col min="8198" max="8448" width="9.1796875" style="7"/>
    <col min="8449" max="8449" width="17.1796875" style="7" customWidth="1"/>
    <col min="8450" max="8450" width="4" style="7" customWidth="1"/>
    <col min="8451" max="8451" width="9.81640625" style="7" customWidth="1"/>
    <col min="8452" max="8452" width="13.453125" style="7" customWidth="1"/>
    <col min="8453" max="8453" width="3.81640625" style="7" customWidth="1"/>
    <col min="8454" max="8704" width="9.1796875" style="7"/>
    <col min="8705" max="8705" width="17.1796875" style="7" customWidth="1"/>
    <col min="8706" max="8706" width="4" style="7" customWidth="1"/>
    <col min="8707" max="8707" width="9.81640625" style="7" customWidth="1"/>
    <col min="8708" max="8708" width="13.453125" style="7" customWidth="1"/>
    <col min="8709" max="8709" width="3.81640625" style="7" customWidth="1"/>
    <col min="8710" max="8960" width="9.1796875" style="7"/>
    <col min="8961" max="8961" width="17.1796875" style="7" customWidth="1"/>
    <col min="8962" max="8962" width="4" style="7" customWidth="1"/>
    <col min="8963" max="8963" width="9.81640625" style="7" customWidth="1"/>
    <col min="8964" max="8964" width="13.453125" style="7" customWidth="1"/>
    <col min="8965" max="8965" width="3.81640625" style="7" customWidth="1"/>
    <col min="8966" max="9216" width="9.1796875" style="7"/>
    <col min="9217" max="9217" width="17.1796875" style="7" customWidth="1"/>
    <col min="9218" max="9218" width="4" style="7" customWidth="1"/>
    <col min="9219" max="9219" width="9.81640625" style="7" customWidth="1"/>
    <col min="9220" max="9220" width="13.453125" style="7" customWidth="1"/>
    <col min="9221" max="9221" width="3.81640625" style="7" customWidth="1"/>
    <col min="9222" max="9472" width="9.1796875" style="7"/>
    <col min="9473" max="9473" width="17.1796875" style="7" customWidth="1"/>
    <col min="9474" max="9474" width="4" style="7" customWidth="1"/>
    <col min="9475" max="9475" width="9.81640625" style="7" customWidth="1"/>
    <col min="9476" max="9476" width="13.453125" style="7" customWidth="1"/>
    <col min="9477" max="9477" width="3.81640625" style="7" customWidth="1"/>
    <col min="9478" max="9728" width="9.1796875" style="7"/>
    <col min="9729" max="9729" width="17.1796875" style="7" customWidth="1"/>
    <col min="9730" max="9730" width="4" style="7" customWidth="1"/>
    <col min="9731" max="9731" width="9.81640625" style="7" customWidth="1"/>
    <col min="9732" max="9732" width="13.453125" style="7" customWidth="1"/>
    <col min="9733" max="9733" width="3.81640625" style="7" customWidth="1"/>
    <col min="9734" max="9984" width="9.1796875" style="7"/>
    <col min="9985" max="9985" width="17.1796875" style="7" customWidth="1"/>
    <col min="9986" max="9986" width="4" style="7" customWidth="1"/>
    <col min="9987" max="9987" width="9.81640625" style="7" customWidth="1"/>
    <col min="9988" max="9988" width="13.453125" style="7" customWidth="1"/>
    <col min="9989" max="9989" width="3.81640625" style="7" customWidth="1"/>
    <col min="9990" max="10240" width="9.1796875" style="7"/>
    <col min="10241" max="10241" width="17.1796875" style="7" customWidth="1"/>
    <col min="10242" max="10242" width="4" style="7" customWidth="1"/>
    <col min="10243" max="10243" width="9.81640625" style="7" customWidth="1"/>
    <col min="10244" max="10244" width="13.453125" style="7" customWidth="1"/>
    <col min="10245" max="10245" width="3.81640625" style="7" customWidth="1"/>
    <col min="10246" max="10496" width="9.1796875" style="7"/>
    <col min="10497" max="10497" width="17.1796875" style="7" customWidth="1"/>
    <col min="10498" max="10498" width="4" style="7" customWidth="1"/>
    <col min="10499" max="10499" width="9.81640625" style="7" customWidth="1"/>
    <col min="10500" max="10500" width="13.453125" style="7" customWidth="1"/>
    <col min="10501" max="10501" width="3.81640625" style="7" customWidth="1"/>
    <col min="10502" max="10752" width="9.1796875" style="7"/>
    <col min="10753" max="10753" width="17.1796875" style="7" customWidth="1"/>
    <col min="10754" max="10754" width="4" style="7" customWidth="1"/>
    <col min="10755" max="10755" width="9.81640625" style="7" customWidth="1"/>
    <col min="10756" max="10756" width="13.453125" style="7" customWidth="1"/>
    <col min="10757" max="10757" width="3.81640625" style="7" customWidth="1"/>
    <col min="10758" max="11008" width="9.1796875" style="7"/>
    <col min="11009" max="11009" width="17.1796875" style="7" customWidth="1"/>
    <col min="11010" max="11010" width="4" style="7" customWidth="1"/>
    <col min="11011" max="11011" width="9.81640625" style="7" customWidth="1"/>
    <col min="11012" max="11012" width="13.453125" style="7" customWidth="1"/>
    <col min="11013" max="11013" width="3.81640625" style="7" customWidth="1"/>
    <col min="11014" max="11264" width="9.1796875" style="7"/>
    <col min="11265" max="11265" width="17.1796875" style="7" customWidth="1"/>
    <col min="11266" max="11266" width="4" style="7" customWidth="1"/>
    <col min="11267" max="11267" width="9.81640625" style="7" customWidth="1"/>
    <col min="11268" max="11268" width="13.453125" style="7" customWidth="1"/>
    <col min="11269" max="11269" width="3.81640625" style="7" customWidth="1"/>
    <col min="11270" max="11520" width="9.1796875" style="7"/>
    <col min="11521" max="11521" width="17.1796875" style="7" customWidth="1"/>
    <col min="11522" max="11522" width="4" style="7" customWidth="1"/>
    <col min="11523" max="11523" width="9.81640625" style="7" customWidth="1"/>
    <col min="11524" max="11524" width="13.453125" style="7" customWidth="1"/>
    <col min="11525" max="11525" width="3.81640625" style="7" customWidth="1"/>
    <col min="11526" max="11776" width="9.1796875" style="7"/>
    <col min="11777" max="11777" width="17.1796875" style="7" customWidth="1"/>
    <col min="11778" max="11778" width="4" style="7" customWidth="1"/>
    <col min="11779" max="11779" width="9.81640625" style="7" customWidth="1"/>
    <col min="11780" max="11780" width="13.453125" style="7" customWidth="1"/>
    <col min="11781" max="11781" width="3.81640625" style="7" customWidth="1"/>
    <col min="11782" max="12032" width="9.1796875" style="7"/>
    <col min="12033" max="12033" width="17.1796875" style="7" customWidth="1"/>
    <col min="12034" max="12034" width="4" style="7" customWidth="1"/>
    <col min="12035" max="12035" width="9.81640625" style="7" customWidth="1"/>
    <col min="12036" max="12036" width="13.453125" style="7" customWidth="1"/>
    <col min="12037" max="12037" width="3.81640625" style="7" customWidth="1"/>
    <col min="12038" max="12288" width="9.1796875" style="7"/>
    <col min="12289" max="12289" width="17.1796875" style="7" customWidth="1"/>
    <col min="12290" max="12290" width="4" style="7" customWidth="1"/>
    <col min="12291" max="12291" width="9.81640625" style="7" customWidth="1"/>
    <col min="12292" max="12292" width="13.453125" style="7" customWidth="1"/>
    <col min="12293" max="12293" width="3.81640625" style="7" customWidth="1"/>
    <col min="12294" max="12544" width="9.1796875" style="7"/>
    <col min="12545" max="12545" width="17.1796875" style="7" customWidth="1"/>
    <col min="12546" max="12546" width="4" style="7" customWidth="1"/>
    <col min="12547" max="12547" width="9.81640625" style="7" customWidth="1"/>
    <col min="12548" max="12548" width="13.453125" style="7" customWidth="1"/>
    <col min="12549" max="12549" width="3.81640625" style="7" customWidth="1"/>
    <col min="12550" max="12800" width="9.1796875" style="7"/>
    <col min="12801" max="12801" width="17.1796875" style="7" customWidth="1"/>
    <col min="12802" max="12802" width="4" style="7" customWidth="1"/>
    <col min="12803" max="12803" width="9.81640625" style="7" customWidth="1"/>
    <col min="12804" max="12804" width="13.453125" style="7" customWidth="1"/>
    <col min="12805" max="12805" width="3.81640625" style="7" customWidth="1"/>
    <col min="12806" max="13056" width="9.1796875" style="7"/>
    <col min="13057" max="13057" width="17.1796875" style="7" customWidth="1"/>
    <col min="13058" max="13058" width="4" style="7" customWidth="1"/>
    <col min="13059" max="13059" width="9.81640625" style="7" customWidth="1"/>
    <col min="13060" max="13060" width="13.453125" style="7" customWidth="1"/>
    <col min="13061" max="13061" width="3.81640625" style="7" customWidth="1"/>
    <col min="13062" max="13312" width="9.1796875" style="7"/>
    <col min="13313" max="13313" width="17.1796875" style="7" customWidth="1"/>
    <col min="13314" max="13314" width="4" style="7" customWidth="1"/>
    <col min="13315" max="13315" width="9.81640625" style="7" customWidth="1"/>
    <col min="13316" max="13316" width="13.453125" style="7" customWidth="1"/>
    <col min="13317" max="13317" width="3.81640625" style="7" customWidth="1"/>
    <col min="13318" max="13568" width="9.1796875" style="7"/>
    <col min="13569" max="13569" width="17.1796875" style="7" customWidth="1"/>
    <col min="13570" max="13570" width="4" style="7" customWidth="1"/>
    <col min="13571" max="13571" width="9.81640625" style="7" customWidth="1"/>
    <col min="13572" max="13572" width="13.453125" style="7" customWidth="1"/>
    <col min="13573" max="13573" width="3.81640625" style="7" customWidth="1"/>
    <col min="13574" max="13824" width="9.1796875" style="7"/>
    <col min="13825" max="13825" width="17.1796875" style="7" customWidth="1"/>
    <col min="13826" max="13826" width="4" style="7" customWidth="1"/>
    <col min="13827" max="13827" width="9.81640625" style="7" customWidth="1"/>
    <col min="13828" max="13828" width="13.453125" style="7" customWidth="1"/>
    <col min="13829" max="13829" width="3.81640625" style="7" customWidth="1"/>
    <col min="13830" max="14080" width="9.1796875" style="7"/>
    <col min="14081" max="14081" width="17.1796875" style="7" customWidth="1"/>
    <col min="14082" max="14082" width="4" style="7" customWidth="1"/>
    <col min="14083" max="14083" width="9.81640625" style="7" customWidth="1"/>
    <col min="14084" max="14084" width="13.453125" style="7" customWidth="1"/>
    <col min="14085" max="14085" width="3.81640625" style="7" customWidth="1"/>
    <col min="14086" max="14336" width="9.1796875" style="7"/>
    <col min="14337" max="14337" width="17.1796875" style="7" customWidth="1"/>
    <col min="14338" max="14338" width="4" style="7" customWidth="1"/>
    <col min="14339" max="14339" width="9.81640625" style="7" customWidth="1"/>
    <col min="14340" max="14340" width="13.453125" style="7" customWidth="1"/>
    <col min="14341" max="14341" width="3.81640625" style="7" customWidth="1"/>
    <col min="14342" max="14592" width="9.1796875" style="7"/>
    <col min="14593" max="14593" width="17.1796875" style="7" customWidth="1"/>
    <col min="14594" max="14594" width="4" style="7" customWidth="1"/>
    <col min="14595" max="14595" width="9.81640625" style="7" customWidth="1"/>
    <col min="14596" max="14596" width="13.453125" style="7" customWidth="1"/>
    <col min="14597" max="14597" width="3.81640625" style="7" customWidth="1"/>
    <col min="14598" max="14848" width="9.1796875" style="7"/>
    <col min="14849" max="14849" width="17.1796875" style="7" customWidth="1"/>
    <col min="14850" max="14850" width="4" style="7" customWidth="1"/>
    <col min="14851" max="14851" width="9.81640625" style="7" customWidth="1"/>
    <col min="14852" max="14852" width="13.453125" style="7" customWidth="1"/>
    <col min="14853" max="14853" width="3.81640625" style="7" customWidth="1"/>
    <col min="14854" max="15104" width="9.1796875" style="7"/>
    <col min="15105" max="15105" width="17.1796875" style="7" customWidth="1"/>
    <col min="15106" max="15106" width="4" style="7" customWidth="1"/>
    <col min="15107" max="15107" width="9.81640625" style="7" customWidth="1"/>
    <col min="15108" max="15108" width="13.453125" style="7" customWidth="1"/>
    <col min="15109" max="15109" width="3.81640625" style="7" customWidth="1"/>
    <col min="15110" max="15360" width="9.1796875" style="7"/>
    <col min="15361" max="15361" width="17.1796875" style="7" customWidth="1"/>
    <col min="15362" max="15362" width="4" style="7" customWidth="1"/>
    <col min="15363" max="15363" width="9.81640625" style="7" customWidth="1"/>
    <col min="15364" max="15364" width="13.453125" style="7" customWidth="1"/>
    <col min="15365" max="15365" width="3.81640625" style="7" customWidth="1"/>
    <col min="15366" max="15616" width="9.1796875" style="7"/>
    <col min="15617" max="15617" width="17.1796875" style="7" customWidth="1"/>
    <col min="15618" max="15618" width="4" style="7" customWidth="1"/>
    <col min="15619" max="15619" width="9.81640625" style="7" customWidth="1"/>
    <col min="15620" max="15620" width="13.453125" style="7" customWidth="1"/>
    <col min="15621" max="15621" width="3.81640625" style="7" customWidth="1"/>
    <col min="15622" max="15872" width="9.1796875" style="7"/>
    <col min="15873" max="15873" width="17.1796875" style="7" customWidth="1"/>
    <col min="15874" max="15874" width="4" style="7" customWidth="1"/>
    <col min="15875" max="15875" width="9.81640625" style="7" customWidth="1"/>
    <col min="15876" max="15876" width="13.453125" style="7" customWidth="1"/>
    <col min="15877" max="15877" width="3.81640625" style="7" customWidth="1"/>
    <col min="15878" max="16128" width="9.1796875" style="7"/>
    <col min="16129" max="16129" width="17.1796875" style="7" customWidth="1"/>
    <col min="16130" max="16130" width="4" style="7" customWidth="1"/>
    <col min="16131" max="16131" width="9.81640625" style="7" customWidth="1"/>
    <col min="16132" max="16132" width="13.453125" style="7" customWidth="1"/>
    <col min="16133" max="16133" width="3.81640625" style="7" customWidth="1"/>
    <col min="16134" max="16384" width="9.1796875" style="7"/>
  </cols>
  <sheetData>
    <row r="1" spans="1:8">
      <c r="A1" s="7" t="s">
        <v>262</v>
      </c>
    </row>
    <row r="2" spans="1:8">
      <c r="A2" s="7" t="s">
        <v>263</v>
      </c>
    </row>
    <row r="3" spans="1:8" ht="10.5" customHeight="1"/>
    <row r="4" spans="1:8" ht="13" customHeight="1">
      <c r="A4" s="9" t="s">
        <v>423</v>
      </c>
    </row>
    <row r="5" spans="1:8" ht="13" customHeight="1">
      <c r="A5" s="7" t="s">
        <v>424</v>
      </c>
    </row>
    <row r="6" spans="1:8" ht="13" customHeight="1">
      <c r="A6" s="9" t="s">
        <v>425</v>
      </c>
    </row>
    <row r="7" spans="1:8" ht="13" customHeight="1" thickBot="1">
      <c r="D7" s="23"/>
    </row>
    <row r="8" spans="1:8" ht="13" customHeight="1">
      <c r="A8" s="10"/>
      <c r="B8" s="10"/>
      <c r="C8" s="36"/>
      <c r="D8" s="37"/>
      <c r="E8" s="10"/>
    </row>
    <row r="9" spans="1:8" ht="13" customHeight="1">
      <c r="A9" s="7" t="s">
        <v>402</v>
      </c>
      <c r="C9" s="247" t="s">
        <v>426</v>
      </c>
      <c r="D9" s="247"/>
    </row>
    <row r="10" spans="1:8" ht="13" customHeight="1">
      <c r="C10" s="41" t="s">
        <v>98</v>
      </c>
      <c r="D10" s="42" t="s">
        <v>99</v>
      </c>
    </row>
    <row r="11" spans="1:8" ht="13" customHeight="1" thickBot="1">
      <c r="A11" s="21"/>
      <c r="B11" s="21"/>
      <c r="C11" s="45"/>
      <c r="D11" s="46"/>
      <c r="E11" s="21"/>
    </row>
    <row r="12" spans="1:8" ht="13" customHeight="1">
      <c r="D12" s="23"/>
      <c r="G12" s="256"/>
      <c r="H12" s="257"/>
    </row>
    <row r="13" spans="1:8" ht="13" customHeight="1">
      <c r="A13" s="167" t="s">
        <v>63</v>
      </c>
      <c r="C13" s="33">
        <f>IF($A13&lt;&gt;0,SUM(C15:C27),"")</f>
        <v>776</v>
      </c>
      <c r="D13" s="8">
        <f>IF($A13&lt;&gt;0,SUM(D15:D27),"")</f>
        <v>100.00000000000001</v>
      </c>
      <c r="F13" s="258"/>
      <c r="G13" s="256"/>
      <c r="H13" s="257"/>
    </row>
    <row r="14" spans="1:8" ht="13" customHeight="1">
      <c r="A14" s="128"/>
      <c r="D14" s="23" t="str">
        <f>IF(A14&lt;&gt;0,C14/#REF!*100,"")</f>
        <v/>
      </c>
      <c r="F14" s="71"/>
      <c r="G14" s="256"/>
      <c r="H14" s="257"/>
    </row>
    <row r="15" spans="1:8" ht="13" customHeight="1">
      <c r="A15" s="64" t="s">
        <v>427</v>
      </c>
      <c r="C15" s="259">
        <v>419</v>
      </c>
      <c r="D15" s="23">
        <f t="shared" ref="D15:D27" si="0">IF($A15&lt;&gt;"",C15/$C$13*100,"")</f>
        <v>53.994845360824741</v>
      </c>
      <c r="F15" s="71"/>
      <c r="G15" s="256"/>
      <c r="H15" s="257"/>
    </row>
    <row r="16" spans="1:8" ht="13" customHeight="1">
      <c r="A16" s="64"/>
      <c r="C16" s="259"/>
      <c r="D16" s="23" t="str">
        <f t="shared" si="0"/>
        <v/>
      </c>
      <c r="F16" s="71"/>
      <c r="G16" s="256"/>
      <c r="H16" s="257"/>
    </row>
    <row r="17" spans="1:8" ht="13" customHeight="1">
      <c r="A17" s="64" t="s">
        <v>376</v>
      </c>
      <c r="C17" s="259">
        <v>102</v>
      </c>
      <c r="D17" s="23">
        <f t="shared" si="0"/>
        <v>13.144329896907218</v>
      </c>
      <c r="F17" s="71"/>
      <c r="G17" s="256"/>
      <c r="H17" s="257"/>
    </row>
    <row r="18" spans="1:8" ht="13" customHeight="1">
      <c r="A18" s="64"/>
      <c r="C18" s="259"/>
      <c r="D18" s="23" t="str">
        <f t="shared" si="0"/>
        <v/>
      </c>
      <c r="F18" s="71"/>
    </row>
    <row r="19" spans="1:8" ht="13" customHeight="1">
      <c r="A19" s="64" t="s">
        <v>377</v>
      </c>
      <c r="C19" s="259">
        <v>52</v>
      </c>
      <c r="D19" s="23">
        <f t="shared" si="0"/>
        <v>6.7010309278350517</v>
      </c>
    </row>
    <row r="20" spans="1:8" ht="13" customHeight="1">
      <c r="A20" s="64"/>
      <c r="C20" s="259"/>
      <c r="D20" s="23" t="str">
        <f t="shared" si="0"/>
        <v/>
      </c>
    </row>
    <row r="21" spans="1:8" ht="13" customHeight="1">
      <c r="A21" s="64" t="s">
        <v>378</v>
      </c>
      <c r="C21" s="259">
        <v>77</v>
      </c>
      <c r="D21" s="23">
        <f t="shared" si="0"/>
        <v>9.9226804123711343</v>
      </c>
    </row>
    <row r="22" spans="1:8" ht="13" customHeight="1">
      <c r="A22" s="64"/>
      <c r="C22" s="259"/>
      <c r="D22" s="23" t="str">
        <f t="shared" si="0"/>
        <v/>
      </c>
    </row>
    <row r="23" spans="1:8" ht="13" customHeight="1">
      <c r="A23" s="64" t="s">
        <v>379</v>
      </c>
      <c r="C23" s="259">
        <v>58</v>
      </c>
      <c r="D23" s="23">
        <f t="shared" si="0"/>
        <v>7.4742268041237114</v>
      </c>
    </row>
    <row r="24" spans="1:8" ht="13" customHeight="1">
      <c r="A24" s="64"/>
      <c r="C24" s="259"/>
      <c r="D24" s="23" t="str">
        <f t="shared" si="0"/>
        <v/>
      </c>
    </row>
    <row r="25" spans="1:8" ht="13" customHeight="1">
      <c r="A25" s="64" t="s">
        <v>428</v>
      </c>
      <c r="B25" s="85"/>
      <c r="C25" s="259">
        <v>38</v>
      </c>
      <c r="D25" s="23">
        <f t="shared" si="0"/>
        <v>4.8969072164948457</v>
      </c>
      <c r="E25" s="85"/>
    </row>
    <row r="26" spans="1:8" ht="13" customHeight="1">
      <c r="A26" s="64"/>
      <c r="B26" s="85"/>
      <c r="C26" s="259"/>
      <c r="D26" s="23" t="str">
        <f t="shared" si="0"/>
        <v/>
      </c>
      <c r="E26" s="85"/>
    </row>
    <row r="27" spans="1:8" ht="13" customHeight="1">
      <c r="A27" s="64" t="s">
        <v>381</v>
      </c>
      <c r="B27" s="85"/>
      <c r="C27" s="259">
        <v>30</v>
      </c>
      <c r="D27" s="23">
        <f t="shared" si="0"/>
        <v>3.865979381443299</v>
      </c>
      <c r="E27" s="85"/>
    </row>
    <row r="28" spans="1:8" ht="13" customHeight="1" thickBot="1"/>
    <row r="29" spans="1:8" ht="9" customHeight="1">
      <c r="A29" s="10"/>
      <c r="B29" s="10"/>
      <c r="C29" s="36"/>
      <c r="D29" s="10"/>
      <c r="E29" s="10"/>
    </row>
    <row r="30" spans="1:8" ht="13" customHeight="1">
      <c r="A30" s="7" t="s">
        <v>276</v>
      </c>
    </row>
    <row r="31" spans="1:8" ht="13" customHeight="1">
      <c r="A31" s="7" t="s">
        <v>395</v>
      </c>
    </row>
  </sheetData>
  <mergeCells count="1">
    <mergeCell ref="C9:D9"/>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0340-58F5-4445-8A22-C533CC3EAAFC}">
  <sheetPr>
    <tabColor theme="4" tint="-0.249977111117893"/>
  </sheetPr>
  <dimension ref="A1:H67"/>
  <sheetViews>
    <sheetView workbookViewId="0">
      <selection activeCell="E53" sqref="E53"/>
    </sheetView>
  </sheetViews>
  <sheetFormatPr baseColWidth="10" defaultColWidth="8.81640625" defaultRowHeight="12.5"/>
  <cols>
    <col min="1" max="1" width="63.1796875" style="9" customWidth="1"/>
    <col min="2" max="2" width="5.453125" style="9" customWidth="1"/>
    <col min="3" max="3" width="10.81640625" style="9" customWidth="1"/>
    <col min="4" max="4" width="3.1796875" style="9" customWidth="1"/>
    <col min="5" max="5" width="11.54296875" style="260" customWidth="1"/>
    <col min="6" max="6" width="3.81640625" style="9" customWidth="1"/>
    <col min="7" max="256" width="8.81640625" style="9"/>
    <col min="257" max="257" width="63.1796875" style="9" customWidth="1"/>
    <col min="258" max="258" width="5.453125" style="9" customWidth="1"/>
    <col min="259" max="259" width="10.81640625" style="9" customWidth="1"/>
    <col min="260" max="260" width="3.1796875" style="9" customWidth="1"/>
    <col min="261" max="261" width="11.54296875" style="9" customWidth="1"/>
    <col min="262" max="262" width="3.81640625" style="9" customWidth="1"/>
    <col min="263" max="512" width="8.81640625" style="9"/>
    <col min="513" max="513" width="63.1796875" style="9" customWidth="1"/>
    <col min="514" max="514" width="5.453125" style="9" customWidth="1"/>
    <col min="515" max="515" width="10.81640625" style="9" customWidth="1"/>
    <col min="516" max="516" width="3.1796875" style="9" customWidth="1"/>
    <col min="517" max="517" width="11.54296875" style="9" customWidth="1"/>
    <col min="518" max="518" width="3.81640625" style="9" customWidth="1"/>
    <col min="519" max="768" width="8.81640625" style="9"/>
    <col min="769" max="769" width="63.1796875" style="9" customWidth="1"/>
    <col min="770" max="770" width="5.453125" style="9" customWidth="1"/>
    <col min="771" max="771" width="10.81640625" style="9" customWidth="1"/>
    <col min="772" max="772" width="3.1796875" style="9" customWidth="1"/>
    <col min="773" max="773" width="11.54296875" style="9" customWidth="1"/>
    <col min="774" max="774" width="3.81640625" style="9" customWidth="1"/>
    <col min="775" max="1024" width="8.81640625" style="9"/>
    <col min="1025" max="1025" width="63.1796875" style="9" customWidth="1"/>
    <col min="1026" max="1026" width="5.453125" style="9" customWidth="1"/>
    <col min="1027" max="1027" width="10.81640625" style="9" customWidth="1"/>
    <col min="1028" max="1028" width="3.1796875" style="9" customWidth="1"/>
    <col min="1029" max="1029" width="11.54296875" style="9" customWidth="1"/>
    <col min="1030" max="1030" width="3.81640625" style="9" customWidth="1"/>
    <col min="1031" max="1280" width="8.81640625" style="9"/>
    <col min="1281" max="1281" width="63.1796875" style="9" customWidth="1"/>
    <col min="1282" max="1282" width="5.453125" style="9" customWidth="1"/>
    <col min="1283" max="1283" width="10.81640625" style="9" customWidth="1"/>
    <col min="1284" max="1284" width="3.1796875" style="9" customWidth="1"/>
    <col min="1285" max="1285" width="11.54296875" style="9" customWidth="1"/>
    <col min="1286" max="1286" width="3.81640625" style="9" customWidth="1"/>
    <col min="1287" max="1536" width="8.81640625" style="9"/>
    <col min="1537" max="1537" width="63.1796875" style="9" customWidth="1"/>
    <col min="1538" max="1538" width="5.453125" style="9" customWidth="1"/>
    <col min="1539" max="1539" width="10.81640625" style="9" customWidth="1"/>
    <col min="1540" max="1540" width="3.1796875" style="9" customWidth="1"/>
    <col min="1541" max="1541" width="11.54296875" style="9" customWidth="1"/>
    <col min="1542" max="1542" width="3.81640625" style="9" customWidth="1"/>
    <col min="1543" max="1792" width="8.81640625" style="9"/>
    <col min="1793" max="1793" width="63.1796875" style="9" customWidth="1"/>
    <col min="1794" max="1794" width="5.453125" style="9" customWidth="1"/>
    <col min="1795" max="1795" width="10.81640625" style="9" customWidth="1"/>
    <col min="1796" max="1796" width="3.1796875" style="9" customWidth="1"/>
    <col min="1797" max="1797" width="11.54296875" style="9" customWidth="1"/>
    <col min="1798" max="1798" width="3.81640625" style="9" customWidth="1"/>
    <col min="1799" max="2048" width="8.81640625" style="9"/>
    <col min="2049" max="2049" width="63.1796875" style="9" customWidth="1"/>
    <col min="2050" max="2050" width="5.453125" style="9" customWidth="1"/>
    <col min="2051" max="2051" width="10.81640625" style="9" customWidth="1"/>
    <col min="2052" max="2052" width="3.1796875" style="9" customWidth="1"/>
    <col min="2053" max="2053" width="11.54296875" style="9" customWidth="1"/>
    <col min="2054" max="2054" width="3.81640625" style="9" customWidth="1"/>
    <col min="2055" max="2304" width="8.81640625" style="9"/>
    <col min="2305" max="2305" width="63.1796875" style="9" customWidth="1"/>
    <col min="2306" max="2306" width="5.453125" style="9" customWidth="1"/>
    <col min="2307" max="2307" width="10.81640625" style="9" customWidth="1"/>
    <col min="2308" max="2308" width="3.1796875" style="9" customWidth="1"/>
    <col min="2309" max="2309" width="11.54296875" style="9" customWidth="1"/>
    <col min="2310" max="2310" width="3.81640625" style="9" customWidth="1"/>
    <col min="2311" max="2560" width="8.81640625" style="9"/>
    <col min="2561" max="2561" width="63.1796875" style="9" customWidth="1"/>
    <col min="2562" max="2562" width="5.453125" style="9" customWidth="1"/>
    <col min="2563" max="2563" width="10.81640625" style="9" customWidth="1"/>
    <col min="2564" max="2564" width="3.1796875" style="9" customWidth="1"/>
    <col min="2565" max="2565" width="11.54296875" style="9" customWidth="1"/>
    <col min="2566" max="2566" width="3.81640625" style="9" customWidth="1"/>
    <col min="2567" max="2816" width="8.81640625" style="9"/>
    <col min="2817" max="2817" width="63.1796875" style="9" customWidth="1"/>
    <col min="2818" max="2818" width="5.453125" style="9" customWidth="1"/>
    <col min="2819" max="2819" width="10.81640625" style="9" customWidth="1"/>
    <col min="2820" max="2820" width="3.1796875" style="9" customWidth="1"/>
    <col min="2821" max="2821" width="11.54296875" style="9" customWidth="1"/>
    <col min="2822" max="2822" width="3.81640625" style="9" customWidth="1"/>
    <col min="2823" max="3072" width="8.81640625" style="9"/>
    <col min="3073" max="3073" width="63.1796875" style="9" customWidth="1"/>
    <col min="3074" max="3074" width="5.453125" style="9" customWidth="1"/>
    <col min="3075" max="3075" width="10.81640625" style="9" customWidth="1"/>
    <col min="3076" max="3076" width="3.1796875" style="9" customWidth="1"/>
    <col min="3077" max="3077" width="11.54296875" style="9" customWidth="1"/>
    <col min="3078" max="3078" width="3.81640625" style="9" customWidth="1"/>
    <col min="3079" max="3328" width="8.81640625" style="9"/>
    <col min="3329" max="3329" width="63.1796875" style="9" customWidth="1"/>
    <col min="3330" max="3330" width="5.453125" style="9" customWidth="1"/>
    <col min="3331" max="3331" width="10.81640625" style="9" customWidth="1"/>
    <col min="3332" max="3332" width="3.1796875" style="9" customWidth="1"/>
    <col min="3333" max="3333" width="11.54296875" style="9" customWidth="1"/>
    <col min="3334" max="3334" width="3.81640625" style="9" customWidth="1"/>
    <col min="3335" max="3584" width="8.81640625" style="9"/>
    <col min="3585" max="3585" width="63.1796875" style="9" customWidth="1"/>
    <col min="3586" max="3586" width="5.453125" style="9" customWidth="1"/>
    <col min="3587" max="3587" width="10.81640625" style="9" customWidth="1"/>
    <col min="3588" max="3588" width="3.1796875" style="9" customWidth="1"/>
    <col min="3589" max="3589" width="11.54296875" style="9" customWidth="1"/>
    <col min="3590" max="3590" width="3.81640625" style="9" customWidth="1"/>
    <col min="3591" max="3840" width="8.81640625" style="9"/>
    <col min="3841" max="3841" width="63.1796875" style="9" customWidth="1"/>
    <col min="3842" max="3842" width="5.453125" style="9" customWidth="1"/>
    <col min="3843" max="3843" width="10.81640625" style="9" customWidth="1"/>
    <col min="3844" max="3844" width="3.1796875" style="9" customWidth="1"/>
    <col min="3845" max="3845" width="11.54296875" style="9" customWidth="1"/>
    <col min="3846" max="3846" width="3.81640625" style="9" customWidth="1"/>
    <col min="3847" max="4096" width="8.81640625" style="9"/>
    <col min="4097" max="4097" width="63.1796875" style="9" customWidth="1"/>
    <col min="4098" max="4098" width="5.453125" style="9" customWidth="1"/>
    <col min="4099" max="4099" width="10.81640625" style="9" customWidth="1"/>
    <col min="4100" max="4100" width="3.1796875" style="9" customWidth="1"/>
    <col min="4101" max="4101" width="11.54296875" style="9" customWidth="1"/>
    <col min="4102" max="4102" width="3.81640625" style="9" customWidth="1"/>
    <col min="4103" max="4352" width="8.81640625" style="9"/>
    <col min="4353" max="4353" width="63.1796875" style="9" customWidth="1"/>
    <col min="4354" max="4354" width="5.453125" style="9" customWidth="1"/>
    <col min="4355" max="4355" width="10.81640625" style="9" customWidth="1"/>
    <col min="4356" max="4356" width="3.1796875" style="9" customWidth="1"/>
    <col min="4357" max="4357" width="11.54296875" style="9" customWidth="1"/>
    <col min="4358" max="4358" width="3.81640625" style="9" customWidth="1"/>
    <col min="4359" max="4608" width="8.81640625" style="9"/>
    <col min="4609" max="4609" width="63.1796875" style="9" customWidth="1"/>
    <col min="4610" max="4610" width="5.453125" style="9" customWidth="1"/>
    <col min="4611" max="4611" width="10.81640625" style="9" customWidth="1"/>
    <col min="4612" max="4612" width="3.1796875" style="9" customWidth="1"/>
    <col min="4613" max="4613" width="11.54296875" style="9" customWidth="1"/>
    <col min="4614" max="4614" width="3.81640625" style="9" customWidth="1"/>
    <col min="4615" max="4864" width="8.81640625" style="9"/>
    <col min="4865" max="4865" width="63.1796875" style="9" customWidth="1"/>
    <col min="4866" max="4866" width="5.453125" style="9" customWidth="1"/>
    <col min="4867" max="4867" width="10.81640625" style="9" customWidth="1"/>
    <col min="4868" max="4868" width="3.1796875" style="9" customWidth="1"/>
    <col min="4869" max="4869" width="11.54296875" style="9" customWidth="1"/>
    <col min="4870" max="4870" width="3.81640625" style="9" customWidth="1"/>
    <col min="4871" max="5120" width="8.81640625" style="9"/>
    <col min="5121" max="5121" width="63.1796875" style="9" customWidth="1"/>
    <col min="5122" max="5122" width="5.453125" style="9" customWidth="1"/>
    <col min="5123" max="5123" width="10.81640625" style="9" customWidth="1"/>
    <col min="5124" max="5124" width="3.1796875" style="9" customWidth="1"/>
    <col min="5125" max="5125" width="11.54296875" style="9" customWidth="1"/>
    <col min="5126" max="5126" width="3.81640625" style="9" customWidth="1"/>
    <col min="5127" max="5376" width="8.81640625" style="9"/>
    <col min="5377" max="5377" width="63.1796875" style="9" customWidth="1"/>
    <col min="5378" max="5378" width="5.453125" style="9" customWidth="1"/>
    <col min="5379" max="5379" width="10.81640625" style="9" customWidth="1"/>
    <col min="5380" max="5380" width="3.1796875" style="9" customWidth="1"/>
    <col min="5381" max="5381" width="11.54296875" style="9" customWidth="1"/>
    <col min="5382" max="5382" width="3.81640625" style="9" customWidth="1"/>
    <col min="5383" max="5632" width="8.81640625" style="9"/>
    <col min="5633" max="5633" width="63.1796875" style="9" customWidth="1"/>
    <col min="5634" max="5634" width="5.453125" style="9" customWidth="1"/>
    <col min="5635" max="5635" width="10.81640625" style="9" customWidth="1"/>
    <col min="5636" max="5636" width="3.1796875" style="9" customWidth="1"/>
    <col min="5637" max="5637" width="11.54296875" style="9" customWidth="1"/>
    <col min="5638" max="5638" width="3.81640625" style="9" customWidth="1"/>
    <col min="5639" max="5888" width="8.81640625" style="9"/>
    <col min="5889" max="5889" width="63.1796875" style="9" customWidth="1"/>
    <col min="5890" max="5890" width="5.453125" style="9" customWidth="1"/>
    <col min="5891" max="5891" width="10.81640625" style="9" customWidth="1"/>
    <col min="5892" max="5892" width="3.1796875" style="9" customWidth="1"/>
    <col min="5893" max="5893" width="11.54296875" style="9" customWidth="1"/>
    <col min="5894" max="5894" width="3.81640625" style="9" customWidth="1"/>
    <col min="5895" max="6144" width="8.81640625" style="9"/>
    <col min="6145" max="6145" width="63.1796875" style="9" customWidth="1"/>
    <col min="6146" max="6146" width="5.453125" style="9" customWidth="1"/>
    <col min="6147" max="6147" width="10.81640625" style="9" customWidth="1"/>
    <col min="6148" max="6148" width="3.1796875" style="9" customWidth="1"/>
    <col min="6149" max="6149" width="11.54296875" style="9" customWidth="1"/>
    <col min="6150" max="6150" width="3.81640625" style="9" customWidth="1"/>
    <col min="6151" max="6400" width="8.81640625" style="9"/>
    <col min="6401" max="6401" width="63.1796875" style="9" customWidth="1"/>
    <col min="6402" max="6402" width="5.453125" style="9" customWidth="1"/>
    <col min="6403" max="6403" width="10.81640625" style="9" customWidth="1"/>
    <col min="6404" max="6404" width="3.1796875" style="9" customWidth="1"/>
    <col min="6405" max="6405" width="11.54296875" style="9" customWidth="1"/>
    <col min="6406" max="6406" width="3.81640625" style="9" customWidth="1"/>
    <col min="6407" max="6656" width="8.81640625" style="9"/>
    <col min="6657" max="6657" width="63.1796875" style="9" customWidth="1"/>
    <col min="6658" max="6658" width="5.453125" style="9" customWidth="1"/>
    <col min="6659" max="6659" width="10.81640625" style="9" customWidth="1"/>
    <col min="6660" max="6660" width="3.1796875" style="9" customWidth="1"/>
    <col min="6661" max="6661" width="11.54296875" style="9" customWidth="1"/>
    <col min="6662" max="6662" width="3.81640625" style="9" customWidth="1"/>
    <col min="6663" max="6912" width="8.81640625" style="9"/>
    <col min="6913" max="6913" width="63.1796875" style="9" customWidth="1"/>
    <col min="6914" max="6914" width="5.453125" style="9" customWidth="1"/>
    <col min="6915" max="6915" width="10.81640625" style="9" customWidth="1"/>
    <col min="6916" max="6916" width="3.1796875" style="9" customWidth="1"/>
    <col min="6917" max="6917" width="11.54296875" style="9" customWidth="1"/>
    <col min="6918" max="6918" width="3.81640625" style="9" customWidth="1"/>
    <col min="6919" max="7168" width="8.81640625" style="9"/>
    <col min="7169" max="7169" width="63.1796875" style="9" customWidth="1"/>
    <col min="7170" max="7170" width="5.453125" style="9" customWidth="1"/>
    <col min="7171" max="7171" width="10.81640625" style="9" customWidth="1"/>
    <col min="7172" max="7172" width="3.1796875" style="9" customWidth="1"/>
    <col min="7173" max="7173" width="11.54296875" style="9" customWidth="1"/>
    <col min="7174" max="7174" width="3.81640625" style="9" customWidth="1"/>
    <col min="7175" max="7424" width="8.81640625" style="9"/>
    <col min="7425" max="7425" width="63.1796875" style="9" customWidth="1"/>
    <col min="7426" max="7426" width="5.453125" style="9" customWidth="1"/>
    <col min="7427" max="7427" width="10.81640625" style="9" customWidth="1"/>
    <col min="7428" max="7428" width="3.1796875" style="9" customWidth="1"/>
    <col min="7429" max="7429" width="11.54296875" style="9" customWidth="1"/>
    <col min="7430" max="7430" width="3.81640625" style="9" customWidth="1"/>
    <col min="7431" max="7680" width="8.81640625" style="9"/>
    <col min="7681" max="7681" width="63.1796875" style="9" customWidth="1"/>
    <col min="7682" max="7682" width="5.453125" style="9" customWidth="1"/>
    <col min="7683" max="7683" width="10.81640625" style="9" customWidth="1"/>
    <col min="7684" max="7684" width="3.1796875" style="9" customWidth="1"/>
    <col min="7685" max="7685" width="11.54296875" style="9" customWidth="1"/>
    <col min="7686" max="7686" width="3.81640625" style="9" customWidth="1"/>
    <col min="7687" max="7936" width="8.81640625" style="9"/>
    <col min="7937" max="7937" width="63.1796875" style="9" customWidth="1"/>
    <col min="7938" max="7938" width="5.453125" style="9" customWidth="1"/>
    <col min="7939" max="7939" width="10.81640625" style="9" customWidth="1"/>
    <col min="7940" max="7940" width="3.1796875" style="9" customWidth="1"/>
    <col min="7941" max="7941" width="11.54296875" style="9" customWidth="1"/>
    <col min="7942" max="7942" width="3.81640625" style="9" customWidth="1"/>
    <col min="7943" max="8192" width="8.81640625" style="9"/>
    <col min="8193" max="8193" width="63.1796875" style="9" customWidth="1"/>
    <col min="8194" max="8194" width="5.453125" style="9" customWidth="1"/>
    <col min="8195" max="8195" width="10.81640625" style="9" customWidth="1"/>
    <col min="8196" max="8196" width="3.1796875" style="9" customWidth="1"/>
    <col min="8197" max="8197" width="11.54296875" style="9" customWidth="1"/>
    <col min="8198" max="8198" width="3.81640625" style="9" customWidth="1"/>
    <col min="8199" max="8448" width="8.81640625" style="9"/>
    <col min="8449" max="8449" width="63.1796875" style="9" customWidth="1"/>
    <col min="8450" max="8450" width="5.453125" style="9" customWidth="1"/>
    <col min="8451" max="8451" width="10.81640625" style="9" customWidth="1"/>
    <col min="8452" max="8452" width="3.1796875" style="9" customWidth="1"/>
    <col min="8453" max="8453" width="11.54296875" style="9" customWidth="1"/>
    <col min="8454" max="8454" width="3.81640625" style="9" customWidth="1"/>
    <col min="8455" max="8704" width="8.81640625" style="9"/>
    <col min="8705" max="8705" width="63.1796875" style="9" customWidth="1"/>
    <col min="8706" max="8706" width="5.453125" style="9" customWidth="1"/>
    <col min="8707" max="8707" width="10.81640625" style="9" customWidth="1"/>
    <col min="8708" max="8708" width="3.1796875" style="9" customWidth="1"/>
    <col min="8709" max="8709" width="11.54296875" style="9" customWidth="1"/>
    <col min="8710" max="8710" width="3.81640625" style="9" customWidth="1"/>
    <col min="8711" max="8960" width="8.81640625" style="9"/>
    <col min="8961" max="8961" width="63.1796875" style="9" customWidth="1"/>
    <col min="8962" max="8962" width="5.453125" style="9" customWidth="1"/>
    <col min="8963" max="8963" width="10.81640625" style="9" customWidth="1"/>
    <col min="8964" max="8964" width="3.1796875" style="9" customWidth="1"/>
    <col min="8965" max="8965" width="11.54296875" style="9" customWidth="1"/>
    <col min="8966" max="8966" width="3.81640625" style="9" customWidth="1"/>
    <col min="8967" max="9216" width="8.81640625" style="9"/>
    <col min="9217" max="9217" width="63.1796875" style="9" customWidth="1"/>
    <col min="9218" max="9218" width="5.453125" style="9" customWidth="1"/>
    <col min="9219" max="9219" width="10.81640625" style="9" customWidth="1"/>
    <col min="9220" max="9220" width="3.1796875" style="9" customWidth="1"/>
    <col min="9221" max="9221" width="11.54296875" style="9" customWidth="1"/>
    <col min="9222" max="9222" width="3.81640625" style="9" customWidth="1"/>
    <col min="9223" max="9472" width="8.81640625" style="9"/>
    <col min="9473" max="9473" width="63.1796875" style="9" customWidth="1"/>
    <col min="9474" max="9474" width="5.453125" style="9" customWidth="1"/>
    <col min="9475" max="9475" width="10.81640625" style="9" customWidth="1"/>
    <col min="9476" max="9476" width="3.1796875" style="9" customWidth="1"/>
    <col min="9477" max="9477" width="11.54296875" style="9" customWidth="1"/>
    <col min="9478" max="9478" width="3.81640625" style="9" customWidth="1"/>
    <col min="9479" max="9728" width="8.81640625" style="9"/>
    <col min="9729" max="9729" width="63.1796875" style="9" customWidth="1"/>
    <col min="9730" max="9730" width="5.453125" style="9" customWidth="1"/>
    <col min="9731" max="9731" width="10.81640625" style="9" customWidth="1"/>
    <col min="9732" max="9732" width="3.1796875" style="9" customWidth="1"/>
    <col min="9733" max="9733" width="11.54296875" style="9" customWidth="1"/>
    <col min="9734" max="9734" width="3.81640625" style="9" customWidth="1"/>
    <col min="9735" max="9984" width="8.81640625" style="9"/>
    <col min="9985" max="9985" width="63.1796875" style="9" customWidth="1"/>
    <col min="9986" max="9986" width="5.453125" style="9" customWidth="1"/>
    <col min="9987" max="9987" width="10.81640625" style="9" customWidth="1"/>
    <col min="9988" max="9988" width="3.1796875" style="9" customWidth="1"/>
    <col min="9989" max="9989" width="11.54296875" style="9" customWidth="1"/>
    <col min="9990" max="9990" width="3.81640625" style="9" customWidth="1"/>
    <col min="9991" max="10240" width="8.81640625" style="9"/>
    <col min="10241" max="10241" width="63.1796875" style="9" customWidth="1"/>
    <col min="10242" max="10242" width="5.453125" style="9" customWidth="1"/>
    <col min="10243" max="10243" width="10.81640625" style="9" customWidth="1"/>
    <col min="10244" max="10244" width="3.1796875" style="9" customWidth="1"/>
    <col min="10245" max="10245" width="11.54296875" style="9" customWidth="1"/>
    <col min="10246" max="10246" width="3.81640625" style="9" customWidth="1"/>
    <col min="10247" max="10496" width="8.81640625" style="9"/>
    <col min="10497" max="10497" width="63.1796875" style="9" customWidth="1"/>
    <col min="10498" max="10498" width="5.453125" style="9" customWidth="1"/>
    <col min="10499" max="10499" width="10.81640625" style="9" customWidth="1"/>
    <col min="10500" max="10500" width="3.1796875" style="9" customWidth="1"/>
    <col min="10501" max="10501" width="11.54296875" style="9" customWidth="1"/>
    <col min="10502" max="10502" width="3.81640625" style="9" customWidth="1"/>
    <col min="10503" max="10752" width="8.81640625" style="9"/>
    <col min="10753" max="10753" width="63.1796875" style="9" customWidth="1"/>
    <col min="10754" max="10754" width="5.453125" style="9" customWidth="1"/>
    <col min="10755" max="10755" width="10.81640625" style="9" customWidth="1"/>
    <col min="10756" max="10756" width="3.1796875" style="9" customWidth="1"/>
    <col min="10757" max="10757" width="11.54296875" style="9" customWidth="1"/>
    <col min="10758" max="10758" width="3.81640625" style="9" customWidth="1"/>
    <col min="10759" max="11008" width="8.81640625" style="9"/>
    <col min="11009" max="11009" width="63.1796875" style="9" customWidth="1"/>
    <col min="11010" max="11010" width="5.453125" style="9" customWidth="1"/>
    <col min="11011" max="11011" width="10.81640625" style="9" customWidth="1"/>
    <col min="11012" max="11012" width="3.1796875" style="9" customWidth="1"/>
    <col min="11013" max="11013" width="11.54296875" style="9" customWidth="1"/>
    <col min="11014" max="11014" width="3.81640625" style="9" customWidth="1"/>
    <col min="11015" max="11264" width="8.81640625" style="9"/>
    <col min="11265" max="11265" width="63.1796875" style="9" customWidth="1"/>
    <col min="11266" max="11266" width="5.453125" style="9" customWidth="1"/>
    <col min="11267" max="11267" width="10.81640625" style="9" customWidth="1"/>
    <col min="11268" max="11268" width="3.1796875" style="9" customWidth="1"/>
    <col min="11269" max="11269" width="11.54296875" style="9" customWidth="1"/>
    <col min="11270" max="11270" width="3.81640625" style="9" customWidth="1"/>
    <col min="11271" max="11520" width="8.81640625" style="9"/>
    <col min="11521" max="11521" width="63.1796875" style="9" customWidth="1"/>
    <col min="11522" max="11522" width="5.453125" style="9" customWidth="1"/>
    <col min="11523" max="11523" width="10.81640625" style="9" customWidth="1"/>
    <col min="11524" max="11524" width="3.1796875" style="9" customWidth="1"/>
    <col min="11525" max="11525" width="11.54296875" style="9" customWidth="1"/>
    <col min="11526" max="11526" width="3.81640625" style="9" customWidth="1"/>
    <col min="11527" max="11776" width="8.81640625" style="9"/>
    <col min="11777" max="11777" width="63.1796875" style="9" customWidth="1"/>
    <col min="11778" max="11778" width="5.453125" style="9" customWidth="1"/>
    <col min="11779" max="11779" width="10.81640625" style="9" customWidth="1"/>
    <col min="11780" max="11780" width="3.1796875" style="9" customWidth="1"/>
    <col min="11781" max="11781" width="11.54296875" style="9" customWidth="1"/>
    <col min="11782" max="11782" width="3.81640625" style="9" customWidth="1"/>
    <col min="11783" max="12032" width="8.81640625" style="9"/>
    <col min="12033" max="12033" width="63.1796875" style="9" customWidth="1"/>
    <col min="12034" max="12034" width="5.453125" style="9" customWidth="1"/>
    <col min="12035" max="12035" width="10.81640625" style="9" customWidth="1"/>
    <col min="12036" max="12036" width="3.1796875" style="9" customWidth="1"/>
    <col min="12037" max="12037" width="11.54296875" style="9" customWidth="1"/>
    <col min="12038" max="12038" width="3.81640625" style="9" customWidth="1"/>
    <col min="12039" max="12288" width="8.81640625" style="9"/>
    <col min="12289" max="12289" width="63.1796875" style="9" customWidth="1"/>
    <col min="12290" max="12290" width="5.453125" style="9" customWidth="1"/>
    <col min="12291" max="12291" width="10.81640625" style="9" customWidth="1"/>
    <col min="12292" max="12292" width="3.1796875" style="9" customWidth="1"/>
    <col min="12293" max="12293" width="11.54296875" style="9" customWidth="1"/>
    <col min="12294" max="12294" width="3.81640625" style="9" customWidth="1"/>
    <col min="12295" max="12544" width="8.81640625" style="9"/>
    <col min="12545" max="12545" width="63.1796875" style="9" customWidth="1"/>
    <col min="12546" max="12546" width="5.453125" style="9" customWidth="1"/>
    <col min="12547" max="12547" width="10.81640625" style="9" customWidth="1"/>
    <col min="12548" max="12548" width="3.1796875" style="9" customWidth="1"/>
    <col min="12549" max="12549" width="11.54296875" style="9" customWidth="1"/>
    <col min="12550" max="12550" width="3.81640625" style="9" customWidth="1"/>
    <col min="12551" max="12800" width="8.81640625" style="9"/>
    <col min="12801" max="12801" width="63.1796875" style="9" customWidth="1"/>
    <col min="12802" max="12802" width="5.453125" style="9" customWidth="1"/>
    <col min="12803" max="12803" width="10.81640625" style="9" customWidth="1"/>
    <col min="12804" max="12804" width="3.1796875" style="9" customWidth="1"/>
    <col min="12805" max="12805" width="11.54296875" style="9" customWidth="1"/>
    <col min="12806" max="12806" width="3.81640625" style="9" customWidth="1"/>
    <col min="12807" max="13056" width="8.81640625" style="9"/>
    <col min="13057" max="13057" width="63.1796875" style="9" customWidth="1"/>
    <col min="13058" max="13058" width="5.453125" style="9" customWidth="1"/>
    <col min="13059" max="13059" width="10.81640625" style="9" customWidth="1"/>
    <col min="13060" max="13060" width="3.1796875" style="9" customWidth="1"/>
    <col min="13061" max="13061" width="11.54296875" style="9" customWidth="1"/>
    <col min="13062" max="13062" width="3.81640625" style="9" customWidth="1"/>
    <col min="13063" max="13312" width="8.81640625" style="9"/>
    <col min="13313" max="13313" width="63.1796875" style="9" customWidth="1"/>
    <col min="13314" max="13314" width="5.453125" style="9" customWidth="1"/>
    <col min="13315" max="13315" width="10.81640625" style="9" customWidth="1"/>
    <col min="13316" max="13316" width="3.1796875" style="9" customWidth="1"/>
    <col min="13317" max="13317" width="11.54296875" style="9" customWidth="1"/>
    <col min="13318" max="13318" width="3.81640625" style="9" customWidth="1"/>
    <col min="13319" max="13568" width="8.81640625" style="9"/>
    <col min="13569" max="13569" width="63.1796875" style="9" customWidth="1"/>
    <col min="13570" max="13570" width="5.453125" style="9" customWidth="1"/>
    <col min="13571" max="13571" width="10.81640625" style="9" customWidth="1"/>
    <col min="13572" max="13572" width="3.1796875" style="9" customWidth="1"/>
    <col min="13573" max="13573" width="11.54296875" style="9" customWidth="1"/>
    <col min="13574" max="13574" width="3.81640625" style="9" customWidth="1"/>
    <col min="13575" max="13824" width="8.81640625" style="9"/>
    <col min="13825" max="13825" width="63.1796875" style="9" customWidth="1"/>
    <col min="13826" max="13826" width="5.453125" style="9" customWidth="1"/>
    <col min="13827" max="13827" width="10.81640625" style="9" customWidth="1"/>
    <col min="13828" max="13828" width="3.1796875" style="9" customWidth="1"/>
    <col min="13829" max="13829" width="11.54296875" style="9" customWidth="1"/>
    <col min="13830" max="13830" width="3.81640625" style="9" customWidth="1"/>
    <col min="13831" max="14080" width="8.81640625" style="9"/>
    <col min="14081" max="14081" width="63.1796875" style="9" customWidth="1"/>
    <col min="14082" max="14082" width="5.453125" style="9" customWidth="1"/>
    <col min="14083" max="14083" width="10.81640625" style="9" customWidth="1"/>
    <col min="14084" max="14084" width="3.1796875" style="9" customWidth="1"/>
    <col min="14085" max="14085" width="11.54296875" style="9" customWidth="1"/>
    <col min="14086" max="14086" width="3.81640625" style="9" customWidth="1"/>
    <col min="14087" max="14336" width="8.81640625" style="9"/>
    <col min="14337" max="14337" width="63.1796875" style="9" customWidth="1"/>
    <col min="14338" max="14338" width="5.453125" style="9" customWidth="1"/>
    <col min="14339" max="14339" width="10.81640625" style="9" customWidth="1"/>
    <col min="14340" max="14340" width="3.1796875" style="9" customWidth="1"/>
    <col min="14341" max="14341" width="11.54296875" style="9" customWidth="1"/>
    <col min="14342" max="14342" width="3.81640625" style="9" customWidth="1"/>
    <col min="14343" max="14592" width="8.81640625" style="9"/>
    <col min="14593" max="14593" width="63.1796875" style="9" customWidth="1"/>
    <col min="14594" max="14594" width="5.453125" style="9" customWidth="1"/>
    <col min="14595" max="14595" width="10.81640625" style="9" customWidth="1"/>
    <col min="14596" max="14596" width="3.1796875" style="9" customWidth="1"/>
    <col min="14597" max="14597" width="11.54296875" style="9" customWidth="1"/>
    <col min="14598" max="14598" width="3.81640625" style="9" customWidth="1"/>
    <col min="14599" max="14848" width="8.81640625" style="9"/>
    <col min="14849" max="14849" width="63.1796875" style="9" customWidth="1"/>
    <col min="14850" max="14850" width="5.453125" style="9" customWidth="1"/>
    <col min="14851" max="14851" width="10.81640625" style="9" customWidth="1"/>
    <col min="14852" max="14852" width="3.1796875" style="9" customWidth="1"/>
    <col min="14853" max="14853" width="11.54296875" style="9" customWidth="1"/>
    <col min="14854" max="14854" width="3.81640625" style="9" customWidth="1"/>
    <col min="14855" max="15104" width="8.81640625" style="9"/>
    <col min="15105" max="15105" width="63.1796875" style="9" customWidth="1"/>
    <col min="15106" max="15106" width="5.453125" style="9" customWidth="1"/>
    <col min="15107" max="15107" width="10.81640625" style="9" customWidth="1"/>
    <col min="15108" max="15108" width="3.1796875" style="9" customWidth="1"/>
    <col min="15109" max="15109" width="11.54296875" style="9" customWidth="1"/>
    <col min="15110" max="15110" width="3.81640625" style="9" customWidth="1"/>
    <col min="15111" max="15360" width="8.81640625" style="9"/>
    <col min="15361" max="15361" width="63.1796875" style="9" customWidth="1"/>
    <col min="15362" max="15362" width="5.453125" style="9" customWidth="1"/>
    <col min="15363" max="15363" width="10.81640625" style="9" customWidth="1"/>
    <col min="15364" max="15364" width="3.1796875" style="9" customWidth="1"/>
    <col min="15365" max="15365" width="11.54296875" style="9" customWidth="1"/>
    <col min="15366" max="15366" width="3.81640625" style="9" customWidth="1"/>
    <col min="15367" max="15616" width="8.81640625" style="9"/>
    <col min="15617" max="15617" width="63.1796875" style="9" customWidth="1"/>
    <col min="15618" max="15618" width="5.453125" style="9" customWidth="1"/>
    <col min="15619" max="15619" width="10.81640625" style="9" customWidth="1"/>
    <col min="15620" max="15620" width="3.1796875" style="9" customWidth="1"/>
    <col min="15621" max="15621" width="11.54296875" style="9" customWidth="1"/>
    <col min="15622" max="15622" width="3.81640625" style="9" customWidth="1"/>
    <col min="15623" max="15872" width="8.81640625" style="9"/>
    <col min="15873" max="15873" width="63.1796875" style="9" customWidth="1"/>
    <col min="15874" max="15874" width="5.453125" style="9" customWidth="1"/>
    <col min="15875" max="15875" width="10.81640625" style="9" customWidth="1"/>
    <col min="15876" max="15876" width="3.1796875" style="9" customWidth="1"/>
    <col min="15877" max="15877" width="11.54296875" style="9" customWidth="1"/>
    <col min="15878" max="15878" width="3.81640625" style="9" customWidth="1"/>
    <col min="15879" max="16128" width="8.81640625" style="9"/>
    <col min="16129" max="16129" width="63.1796875" style="9" customWidth="1"/>
    <col min="16130" max="16130" width="5.453125" style="9" customWidth="1"/>
    <col min="16131" max="16131" width="10.81640625" style="9" customWidth="1"/>
    <col min="16132" max="16132" width="3.1796875" style="9" customWidth="1"/>
    <col min="16133" max="16133" width="11.54296875" style="9" customWidth="1"/>
    <col min="16134" max="16134" width="3.81640625" style="9" customWidth="1"/>
    <col min="16135" max="16384" width="8.81640625" style="9"/>
  </cols>
  <sheetData>
    <row r="1" spans="1:8">
      <c r="A1" s="9" t="s">
        <v>233</v>
      </c>
    </row>
    <row r="2" spans="1:8">
      <c r="A2" s="9" t="s">
        <v>234</v>
      </c>
    </row>
    <row r="3" spans="1:8" ht="12" customHeight="1"/>
    <row r="4" spans="1:8">
      <c r="A4" s="9" t="s">
        <v>429</v>
      </c>
    </row>
    <row r="5" spans="1:8">
      <c r="A5" s="9" t="s">
        <v>430</v>
      </c>
    </row>
    <row r="6" spans="1:8" ht="12" customHeight="1" thickBot="1">
      <c r="A6" s="84"/>
      <c r="B6" s="84"/>
      <c r="C6" s="84"/>
      <c r="D6" s="84"/>
      <c r="E6" s="261"/>
      <c r="F6" s="261"/>
    </row>
    <row r="7" spans="1:8">
      <c r="F7" s="260"/>
    </row>
    <row r="8" spans="1:8">
      <c r="A8" s="9" t="s">
        <v>431</v>
      </c>
      <c r="C8" s="262" t="s">
        <v>432</v>
      </c>
      <c r="D8" s="262"/>
      <c r="E8" s="262"/>
    </row>
    <row r="9" spans="1:8">
      <c r="A9" s="9" t="s">
        <v>433</v>
      </c>
      <c r="C9" s="263" t="s">
        <v>434</v>
      </c>
      <c r="D9" s="263"/>
      <c r="E9" s="263"/>
    </row>
    <row r="10" spans="1:8">
      <c r="C10" s="264" t="s">
        <v>435</v>
      </c>
      <c r="D10" s="265"/>
      <c r="E10" s="266" t="s">
        <v>436</v>
      </c>
    </row>
    <row r="11" spans="1:8" ht="13" thickBot="1">
      <c r="A11" s="84"/>
      <c r="B11" s="84"/>
      <c r="C11" s="84"/>
      <c r="D11" s="84"/>
      <c r="E11" s="261"/>
      <c r="F11" s="261"/>
    </row>
    <row r="12" spans="1:8" ht="12" customHeight="1">
      <c r="C12" s="85"/>
      <c r="F12" s="14"/>
      <c r="G12" s="167"/>
      <c r="H12" s="167"/>
    </row>
    <row r="13" spans="1:8" ht="15.75" customHeight="1">
      <c r="A13" s="14" t="s">
        <v>437</v>
      </c>
      <c r="C13" s="166">
        <f>C15+C45</f>
        <v>324010</v>
      </c>
      <c r="D13" s="14"/>
      <c r="E13" s="17">
        <f>E15+E45</f>
        <v>100</v>
      </c>
      <c r="F13" s="14"/>
      <c r="G13" s="167"/>
      <c r="H13" s="167"/>
    </row>
    <row r="14" spans="1:8" ht="12" customHeight="1">
      <c r="C14" s="85"/>
      <c r="E14" s="260" t="str">
        <f>IF($A14&lt;&gt;0,C14/$C$13*100,"")</f>
        <v/>
      </c>
      <c r="F14" s="14"/>
      <c r="G14" s="167"/>
      <c r="H14" s="167"/>
    </row>
    <row r="15" spans="1:8" ht="13.5" customHeight="1">
      <c r="A15" s="14" t="s">
        <v>438</v>
      </c>
      <c r="C15" s="166">
        <f>SUM(C17:C43)</f>
        <v>84556</v>
      </c>
      <c r="E15" s="13">
        <f t="shared" ref="E15:E58" si="0">IF($A15&lt;&gt;0,C15/$C$13*100,"")</f>
        <v>26.096725409709578</v>
      </c>
      <c r="G15" s="71"/>
      <c r="H15" s="71"/>
    </row>
    <row r="16" spans="1:8" ht="5.25" customHeight="1">
      <c r="C16" s="123"/>
      <c r="E16" s="260" t="str">
        <f t="shared" si="0"/>
        <v/>
      </c>
      <c r="G16" s="71"/>
      <c r="H16" s="71"/>
    </row>
    <row r="17" spans="1:8">
      <c r="A17" s="9" t="s">
        <v>439</v>
      </c>
      <c r="C17" s="123">
        <v>23711</v>
      </c>
      <c r="E17" s="24">
        <f t="shared" si="0"/>
        <v>7.3179840128391103</v>
      </c>
      <c r="G17" s="71"/>
      <c r="H17" s="71"/>
    </row>
    <row r="18" spans="1:8" ht="7" hidden="1" customHeight="1">
      <c r="C18" s="123"/>
      <c r="E18" s="24" t="str">
        <f t="shared" si="0"/>
        <v/>
      </c>
      <c r="G18" s="71"/>
      <c r="H18" s="71"/>
    </row>
    <row r="19" spans="1:8" ht="14.15" hidden="1" customHeight="1">
      <c r="A19" s="9" t="s">
        <v>440</v>
      </c>
      <c r="C19" s="123"/>
      <c r="E19" s="24">
        <f t="shared" si="0"/>
        <v>0</v>
      </c>
      <c r="G19" s="71"/>
      <c r="H19" s="71"/>
    </row>
    <row r="20" spans="1:8" ht="6" customHeight="1">
      <c r="C20" s="123"/>
      <c r="E20" s="24" t="str">
        <f t="shared" si="0"/>
        <v/>
      </c>
      <c r="H20" s="71"/>
    </row>
    <row r="21" spans="1:8" ht="12.75" customHeight="1">
      <c r="A21" s="9" t="s">
        <v>441</v>
      </c>
      <c r="C21" s="123"/>
      <c r="E21" s="24">
        <f t="shared" si="0"/>
        <v>0</v>
      </c>
      <c r="H21" s="71"/>
    </row>
    <row r="22" spans="1:8" ht="6" customHeight="1">
      <c r="C22" s="123"/>
      <c r="E22" s="24" t="str">
        <f t="shared" si="0"/>
        <v/>
      </c>
      <c r="H22" s="71"/>
    </row>
    <row r="23" spans="1:8">
      <c r="A23" s="9" t="s">
        <v>442</v>
      </c>
      <c r="C23" s="123">
        <v>3453</v>
      </c>
      <c r="E23" s="24">
        <f t="shared" si="0"/>
        <v>1.0657078485231937</v>
      </c>
      <c r="H23" s="71"/>
    </row>
    <row r="24" spans="1:8" ht="6" customHeight="1">
      <c r="C24" s="123"/>
      <c r="E24" s="24" t="str">
        <f t="shared" si="0"/>
        <v/>
      </c>
      <c r="H24" s="71"/>
    </row>
    <row r="25" spans="1:8">
      <c r="A25" s="9" t="s">
        <v>443</v>
      </c>
      <c r="C25" s="123"/>
      <c r="E25" s="24">
        <f t="shared" si="0"/>
        <v>0</v>
      </c>
      <c r="H25" s="71"/>
    </row>
    <row r="26" spans="1:8" ht="7" customHeight="1">
      <c r="C26" s="123"/>
      <c r="E26" s="24" t="str">
        <f t="shared" si="0"/>
        <v/>
      </c>
      <c r="G26" s="71"/>
      <c r="H26" s="71"/>
    </row>
    <row r="27" spans="1:8">
      <c r="A27" s="9" t="s">
        <v>444</v>
      </c>
      <c r="C27" s="123">
        <v>2464</v>
      </c>
      <c r="E27" s="24">
        <f t="shared" si="0"/>
        <v>0.76047035585321443</v>
      </c>
    </row>
    <row r="28" spans="1:8" ht="7" customHeight="1">
      <c r="C28" s="123"/>
      <c r="E28" s="24" t="str">
        <f t="shared" si="0"/>
        <v/>
      </c>
    </row>
    <row r="29" spans="1:8" ht="14.25" customHeight="1">
      <c r="A29" s="9" t="s">
        <v>445</v>
      </c>
      <c r="C29" s="123">
        <v>704</v>
      </c>
      <c r="E29" s="24">
        <f t="shared" si="0"/>
        <v>0.21727724452948985</v>
      </c>
    </row>
    <row r="30" spans="1:8" ht="4.5" customHeight="1">
      <c r="C30" s="123"/>
      <c r="E30" s="24" t="str">
        <f t="shared" si="0"/>
        <v/>
      </c>
    </row>
    <row r="31" spans="1:8" hidden="1">
      <c r="A31" s="9" t="s">
        <v>446</v>
      </c>
      <c r="C31" s="123"/>
      <c r="E31" s="24">
        <f t="shared" si="0"/>
        <v>0</v>
      </c>
    </row>
    <row r="32" spans="1:8" ht="7" hidden="1" customHeight="1">
      <c r="C32" s="123"/>
      <c r="E32" s="24" t="str">
        <f t="shared" si="0"/>
        <v/>
      </c>
    </row>
    <row r="33" spans="1:8">
      <c r="A33" s="9" t="s">
        <v>447</v>
      </c>
      <c r="C33" s="123">
        <v>532</v>
      </c>
      <c r="E33" s="24">
        <f t="shared" si="0"/>
        <v>0.16419246319558037</v>
      </c>
      <c r="H33" s="71"/>
    </row>
    <row r="34" spans="1:8" ht="7" customHeight="1">
      <c r="C34" s="123"/>
      <c r="E34" s="24" t="str">
        <f t="shared" si="0"/>
        <v/>
      </c>
      <c r="H34" s="71"/>
    </row>
    <row r="35" spans="1:8" ht="25" hidden="1">
      <c r="A35" s="267" t="s">
        <v>448</v>
      </c>
      <c r="C35" s="123"/>
      <c r="E35" s="24">
        <f t="shared" si="0"/>
        <v>0</v>
      </c>
    </row>
    <row r="36" spans="1:8" ht="7" hidden="1" customHeight="1">
      <c r="C36" s="123"/>
      <c r="E36" s="24" t="str">
        <f t="shared" si="0"/>
        <v/>
      </c>
    </row>
    <row r="37" spans="1:8">
      <c r="A37" s="9" t="s">
        <v>449</v>
      </c>
      <c r="C37" s="123">
        <v>3034</v>
      </c>
      <c r="E37" s="24">
        <f t="shared" si="0"/>
        <v>0.93639085213419337</v>
      </c>
    </row>
    <row r="38" spans="1:8" ht="7" customHeight="1">
      <c r="C38" s="123"/>
      <c r="E38" s="24" t="str">
        <f t="shared" si="0"/>
        <v/>
      </c>
    </row>
    <row r="39" spans="1:8">
      <c r="A39" s="268" t="s">
        <v>450</v>
      </c>
      <c r="C39" s="123">
        <v>49728</v>
      </c>
      <c r="E39" s="24">
        <f t="shared" si="0"/>
        <v>15.347674454492143</v>
      </c>
    </row>
    <row r="40" spans="1:8" ht="5.25" customHeight="1">
      <c r="A40" s="268"/>
      <c r="C40" s="123"/>
      <c r="E40" s="24" t="str">
        <f t="shared" si="0"/>
        <v/>
      </c>
    </row>
    <row r="41" spans="1:8">
      <c r="A41" s="268" t="s">
        <v>451</v>
      </c>
      <c r="C41" s="123">
        <v>930</v>
      </c>
      <c r="E41" s="24">
        <f t="shared" si="0"/>
        <v>0.28702817814264991</v>
      </c>
    </row>
    <row r="42" spans="1:8" ht="8.25" customHeight="1">
      <c r="A42" s="268"/>
      <c r="C42" s="123"/>
      <c r="E42" s="24" t="str">
        <f t="shared" si="0"/>
        <v/>
      </c>
    </row>
    <row r="43" spans="1:8" ht="31.5" hidden="1" customHeight="1">
      <c r="A43" s="268" t="s">
        <v>452</v>
      </c>
      <c r="C43" s="123"/>
      <c r="E43" s="24">
        <f t="shared" si="0"/>
        <v>0</v>
      </c>
    </row>
    <row r="44" spans="1:8" ht="7" hidden="1" customHeight="1">
      <c r="C44" s="123"/>
      <c r="E44" s="24" t="str">
        <f t="shared" si="0"/>
        <v/>
      </c>
    </row>
    <row r="45" spans="1:8" ht="12.75" customHeight="1">
      <c r="A45" s="14" t="s">
        <v>453</v>
      </c>
      <c r="C45" s="166">
        <f>SUM(C49:C58)</f>
        <v>239454</v>
      </c>
      <c r="E45" s="24">
        <f t="shared" si="0"/>
        <v>73.903274590290422</v>
      </c>
    </row>
    <row r="46" spans="1:8" ht="6.75" customHeight="1">
      <c r="C46" s="123"/>
      <c r="E46" s="24" t="str">
        <f t="shared" si="0"/>
        <v/>
      </c>
    </row>
    <row r="47" spans="1:8">
      <c r="A47" s="269" t="s">
        <v>454</v>
      </c>
      <c r="C47" s="123">
        <v>3036</v>
      </c>
      <c r="E47" s="24">
        <f t="shared" si="0"/>
        <v>0.9370081170334249</v>
      </c>
    </row>
    <row r="48" spans="1:8" ht="6.75" customHeight="1">
      <c r="C48" s="123"/>
      <c r="E48" s="24" t="str">
        <f t="shared" si="0"/>
        <v/>
      </c>
    </row>
    <row r="49" spans="1:6" ht="13">
      <c r="A49" s="269" t="s">
        <v>455</v>
      </c>
      <c r="C49" s="123">
        <v>2433</v>
      </c>
      <c r="E49" s="13">
        <f t="shared" si="0"/>
        <v>0.75090274991512607</v>
      </c>
    </row>
    <row r="50" spans="1:6" ht="6.75" customHeight="1">
      <c r="A50" s="269"/>
      <c r="C50" s="123"/>
      <c r="E50" s="24" t="str">
        <f t="shared" si="0"/>
        <v/>
      </c>
    </row>
    <row r="51" spans="1:6">
      <c r="A51" s="269" t="s">
        <v>456</v>
      </c>
      <c r="C51" s="123">
        <v>3525</v>
      </c>
      <c r="E51" s="24">
        <f t="shared" si="0"/>
        <v>1.0879293848955278</v>
      </c>
    </row>
    <row r="52" spans="1:6" ht="7" customHeight="1">
      <c r="C52" s="123"/>
      <c r="E52" s="24" t="str">
        <f t="shared" si="0"/>
        <v/>
      </c>
    </row>
    <row r="53" spans="1:6">
      <c r="A53" s="9" t="s">
        <v>457</v>
      </c>
      <c r="C53" s="123">
        <v>31738</v>
      </c>
      <c r="E53" s="24">
        <f t="shared" si="0"/>
        <v>9.7953766859047562</v>
      </c>
    </row>
    <row r="54" spans="1:6" ht="7" customHeight="1">
      <c r="C54" s="123"/>
      <c r="E54" s="24" t="str">
        <f t="shared" si="0"/>
        <v/>
      </c>
    </row>
    <row r="55" spans="1:6">
      <c r="A55" s="9" t="s">
        <v>458</v>
      </c>
      <c r="C55" s="123">
        <v>197732</v>
      </c>
      <c r="E55" s="24">
        <f t="shared" si="0"/>
        <v>61.026511527421988</v>
      </c>
    </row>
    <row r="56" spans="1:6" ht="7" customHeight="1">
      <c r="C56" s="123"/>
      <c r="E56" s="24" t="str">
        <f t="shared" si="0"/>
        <v/>
      </c>
    </row>
    <row r="57" spans="1:6">
      <c r="A57" s="9" t="s">
        <v>459</v>
      </c>
      <c r="C57" s="123">
        <v>4026</v>
      </c>
      <c r="E57" s="24">
        <f t="shared" si="0"/>
        <v>1.24255424215302</v>
      </c>
    </row>
    <row r="58" spans="1:6" ht="7" customHeight="1">
      <c r="C58" s="123"/>
      <c r="E58" s="24" t="str">
        <f t="shared" si="0"/>
        <v/>
      </c>
    </row>
    <row r="59" spans="1:6" ht="12" customHeight="1" thickBot="1">
      <c r="F59" s="261"/>
    </row>
    <row r="60" spans="1:6" ht="9.75" customHeight="1">
      <c r="A60" s="79"/>
      <c r="B60" s="79"/>
      <c r="C60" s="79"/>
      <c r="D60" s="79"/>
      <c r="E60" s="270"/>
    </row>
    <row r="61" spans="1:6" ht="12" customHeight="1">
      <c r="A61" s="9" t="s">
        <v>460</v>
      </c>
    </row>
    <row r="62" spans="1:6" ht="7" customHeight="1"/>
    <row r="63" spans="1:6" ht="12" customHeight="1">
      <c r="A63" s="9" t="s">
        <v>461</v>
      </c>
    </row>
    <row r="64" spans="1:6" ht="15.65" customHeight="1">
      <c r="A64" s="9" t="s">
        <v>462</v>
      </c>
    </row>
    <row r="65" spans="1:1" ht="10.5" customHeight="1"/>
    <row r="66" spans="1:1">
      <c r="A66" s="9" t="s">
        <v>463</v>
      </c>
    </row>
    <row r="67" spans="1:1">
      <c r="A67" s="9" t="s">
        <v>395</v>
      </c>
    </row>
  </sheetData>
  <mergeCells count="2">
    <mergeCell ref="C8:E8"/>
    <mergeCell ref="C9:E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92CC8-7C7E-4273-BB19-353F0A19B690}">
  <sheetPr>
    <tabColor theme="4" tint="-0.249977111117893"/>
  </sheetPr>
  <dimension ref="A1:G66"/>
  <sheetViews>
    <sheetView workbookViewId="0">
      <selection activeCell="A4" sqref="A4"/>
    </sheetView>
  </sheetViews>
  <sheetFormatPr baseColWidth="10" defaultRowHeight="14"/>
  <cols>
    <col min="1" max="1" width="70.453125" style="271" customWidth="1"/>
    <col min="2" max="2" width="3.1796875" style="271" customWidth="1"/>
    <col min="3" max="3" width="10.90625" style="271"/>
    <col min="4" max="4" width="3.81640625" style="271" customWidth="1"/>
    <col min="5" max="5" width="10.90625" style="271"/>
    <col min="6" max="6" width="2.54296875" style="271" customWidth="1"/>
    <col min="7" max="256" width="10.90625" style="271"/>
    <col min="257" max="257" width="70.453125" style="271" customWidth="1"/>
    <col min="258" max="258" width="3.1796875" style="271" customWidth="1"/>
    <col min="259" max="259" width="10.90625" style="271"/>
    <col min="260" max="260" width="3.81640625" style="271" customWidth="1"/>
    <col min="261" max="261" width="10.90625" style="271"/>
    <col min="262" max="262" width="2.54296875" style="271" customWidth="1"/>
    <col min="263" max="512" width="10.90625" style="271"/>
    <col min="513" max="513" width="70.453125" style="271" customWidth="1"/>
    <col min="514" max="514" width="3.1796875" style="271" customWidth="1"/>
    <col min="515" max="515" width="10.90625" style="271"/>
    <col min="516" max="516" width="3.81640625" style="271" customWidth="1"/>
    <col min="517" max="517" width="10.90625" style="271"/>
    <col min="518" max="518" width="2.54296875" style="271" customWidth="1"/>
    <col min="519" max="768" width="10.90625" style="271"/>
    <col min="769" max="769" width="70.453125" style="271" customWidth="1"/>
    <col min="770" max="770" width="3.1796875" style="271" customWidth="1"/>
    <col min="771" max="771" width="10.90625" style="271"/>
    <col min="772" max="772" width="3.81640625" style="271" customWidth="1"/>
    <col min="773" max="773" width="10.90625" style="271"/>
    <col min="774" max="774" width="2.54296875" style="271" customWidth="1"/>
    <col min="775" max="1024" width="10.90625" style="271"/>
    <col min="1025" max="1025" width="70.453125" style="271" customWidth="1"/>
    <col min="1026" max="1026" width="3.1796875" style="271" customWidth="1"/>
    <col min="1027" max="1027" width="10.90625" style="271"/>
    <col min="1028" max="1028" width="3.81640625" style="271" customWidth="1"/>
    <col min="1029" max="1029" width="10.90625" style="271"/>
    <col min="1030" max="1030" width="2.54296875" style="271" customWidth="1"/>
    <col min="1031" max="1280" width="10.90625" style="271"/>
    <col min="1281" max="1281" width="70.453125" style="271" customWidth="1"/>
    <col min="1282" max="1282" width="3.1796875" style="271" customWidth="1"/>
    <col min="1283" max="1283" width="10.90625" style="271"/>
    <col min="1284" max="1284" width="3.81640625" style="271" customWidth="1"/>
    <col min="1285" max="1285" width="10.90625" style="271"/>
    <col min="1286" max="1286" width="2.54296875" style="271" customWidth="1"/>
    <col min="1287" max="1536" width="10.90625" style="271"/>
    <col min="1537" max="1537" width="70.453125" style="271" customWidth="1"/>
    <col min="1538" max="1538" width="3.1796875" style="271" customWidth="1"/>
    <col min="1539" max="1539" width="10.90625" style="271"/>
    <col min="1540" max="1540" width="3.81640625" style="271" customWidth="1"/>
    <col min="1541" max="1541" width="10.90625" style="271"/>
    <col min="1542" max="1542" width="2.54296875" style="271" customWidth="1"/>
    <col min="1543" max="1792" width="10.90625" style="271"/>
    <col min="1793" max="1793" width="70.453125" style="271" customWidth="1"/>
    <col min="1794" max="1794" width="3.1796875" style="271" customWidth="1"/>
    <col min="1795" max="1795" width="10.90625" style="271"/>
    <col min="1796" max="1796" width="3.81640625" style="271" customWidth="1"/>
    <col min="1797" max="1797" width="10.90625" style="271"/>
    <col min="1798" max="1798" width="2.54296875" style="271" customWidth="1"/>
    <col min="1799" max="2048" width="10.90625" style="271"/>
    <col min="2049" max="2049" width="70.453125" style="271" customWidth="1"/>
    <col min="2050" max="2050" width="3.1796875" style="271" customWidth="1"/>
    <col min="2051" max="2051" width="10.90625" style="271"/>
    <col min="2052" max="2052" width="3.81640625" style="271" customWidth="1"/>
    <col min="2053" max="2053" width="10.90625" style="271"/>
    <col min="2054" max="2054" width="2.54296875" style="271" customWidth="1"/>
    <col min="2055" max="2304" width="10.90625" style="271"/>
    <col min="2305" max="2305" width="70.453125" style="271" customWidth="1"/>
    <col min="2306" max="2306" width="3.1796875" style="271" customWidth="1"/>
    <col min="2307" max="2307" width="10.90625" style="271"/>
    <col min="2308" max="2308" width="3.81640625" style="271" customWidth="1"/>
    <col min="2309" max="2309" width="10.90625" style="271"/>
    <col min="2310" max="2310" width="2.54296875" style="271" customWidth="1"/>
    <col min="2311" max="2560" width="10.90625" style="271"/>
    <col min="2561" max="2561" width="70.453125" style="271" customWidth="1"/>
    <col min="2562" max="2562" width="3.1796875" style="271" customWidth="1"/>
    <col min="2563" max="2563" width="10.90625" style="271"/>
    <col min="2564" max="2564" width="3.81640625" style="271" customWidth="1"/>
    <col min="2565" max="2565" width="10.90625" style="271"/>
    <col min="2566" max="2566" width="2.54296875" style="271" customWidth="1"/>
    <col min="2567" max="2816" width="10.90625" style="271"/>
    <col min="2817" max="2817" width="70.453125" style="271" customWidth="1"/>
    <col min="2818" max="2818" width="3.1796875" style="271" customWidth="1"/>
    <col min="2819" max="2819" width="10.90625" style="271"/>
    <col min="2820" max="2820" width="3.81640625" style="271" customWidth="1"/>
    <col min="2821" max="2821" width="10.90625" style="271"/>
    <col min="2822" max="2822" width="2.54296875" style="271" customWidth="1"/>
    <col min="2823" max="3072" width="10.90625" style="271"/>
    <col min="3073" max="3073" width="70.453125" style="271" customWidth="1"/>
    <col min="3074" max="3074" width="3.1796875" style="271" customWidth="1"/>
    <col min="3075" max="3075" width="10.90625" style="271"/>
    <col min="3076" max="3076" width="3.81640625" style="271" customWidth="1"/>
    <col min="3077" max="3077" width="10.90625" style="271"/>
    <col min="3078" max="3078" width="2.54296875" style="271" customWidth="1"/>
    <col min="3079" max="3328" width="10.90625" style="271"/>
    <col min="3329" max="3329" width="70.453125" style="271" customWidth="1"/>
    <col min="3330" max="3330" width="3.1796875" style="271" customWidth="1"/>
    <col min="3331" max="3331" width="10.90625" style="271"/>
    <col min="3332" max="3332" width="3.81640625" style="271" customWidth="1"/>
    <col min="3333" max="3333" width="10.90625" style="271"/>
    <col min="3334" max="3334" width="2.54296875" style="271" customWidth="1"/>
    <col min="3335" max="3584" width="10.90625" style="271"/>
    <col min="3585" max="3585" width="70.453125" style="271" customWidth="1"/>
    <col min="3586" max="3586" width="3.1796875" style="271" customWidth="1"/>
    <col min="3587" max="3587" width="10.90625" style="271"/>
    <col min="3588" max="3588" width="3.81640625" style="271" customWidth="1"/>
    <col min="3589" max="3589" width="10.90625" style="271"/>
    <col min="3590" max="3590" width="2.54296875" style="271" customWidth="1"/>
    <col min="3591" max="3840" width="10.90625" style="271"/>
    <col min="3841" max="3841" width="70.453125" style="271" customWidth="1"/>
    <col min="3842" max="3842" width="3.1796875" style="271" customWidth="1"/>
    <col min="3843" max="3843" width="10.90625" style="271"/>
    <col min="3844" max="3844" width="3.81640625" style="271" customWidth="1"/>
    <col min="3845" max="3845" width="10.90625" style="271"/>
    <col min="3846" max="3846" width="2.54296875" style="271" customWidth="1"/>
    <col min="3847" max="4096" width="10.90625" style="271"/>
    <col min="4097" max="4097" width="70.453125" style="271" customWidth="1"/>
    <col min="4098" max="4098" width="3.1796875" style="271" customWidth="1"/>
    <col min="4099" max="4099" width="10.90625" style="271"/>
    <col min="4100" max="4100" width="3.81640625" style="271" customWidth="1"/>
    <col min="4101" max="4101" width="10.90625" style="271"/>
    <col min="4102" max="4102" width="2.54296875" style="271" customWidth="1"/>
    <col min="4103" max="4352" width="10.90625" style="271"/>
    <col min="4353" max="4353" width="70.453125" style="271" customWidth="1"/>
    <col min="4354" max="4354" width="3.1796875" style="271" customWidth="1"/>
    <col min="4355" max="4355" width="10.90625" style="271"/>
    <col min="4356" max="4356" width="3.81640625" style="271" customWidth="1"/>
    <col min="4357" max="4357" width="10.90625" style="271"/>
    <col min="4358" max="4358" width="2.54296875" style="271" customWidth="1"/>
    <col min="4359" max="4608" width="10.90625" style="271"/>
    <col min="4609" max="4609" width="70.453125" style="271" customWidth="1"/>
    <col min="4610" max="4610" width="3.1796875" style="271" customWidth="1"/>
    <col min="4611" max="4611" width="10.90625" style="271"/>
    <col min="4612" max="4612" width="3.81640625" style="271" customWidth="1"/>
    <col min="4613" max="4613" width="10.90625" style="271"/>
    <col min="4614" max="4614" width="2.54296875" style="271" customWidth="1"/>
    <col min="4615" max="4864" width="10.90625" style="271"/>
    <col min="4865" max="4865" width="70.453125" style="271" customWidth="1"/>
    <col min="4866" max="4866" width="3.1796875" style="271" customWidth="1"/>
    <col min="4867" max="4867" width="10.90625" style="271"/>
    <col min="4868" max="4868" width="3.81640625" style="271" customWidth="1"/>
    <col min="4869" max="4869" width="10.90625" style="271"/>
    <col min="4870" max="4870" width="2.54296875" style="271" customWidth="1"/>
    <col min="4871" max="5120" width="10.90625" style="271"/>
    <col min="5121" max="5121" width="70.453125" style="271" customWidth="1"/>
    <col min="5122" max="5122" width="3.1796875" style="271" customWidth="1"/>
    <col min="5123" max="5123" width="10.90625" style="271"/>
    <col min="5124" max="5124" width="3.81640625" style="271" customWidth="1"/>
    <col min="5125" max="5125" width="10.90625" style="271"/>
    <col min="5126" max="5126" width="2.54296875" style="271" customWidth="1"/>
    <col min="5127" max="5376" width="10.90625" style="271"/>
    <col min="5377" max="5377" width="70.453125" style="271" customWidth="1"/>
    <col min="5378" max="5378" width="3.1796875" style="271" customWidth="1"/>
    <col min="5379" max="5379" width="10.90625" style="271"/>
    <col min="5380" max="5380" width="3.81640625" style="271" customWidth="1"/>
    <col min="5381" max="5381" width="10.90625" style="271"/>
    <col min="5382" max="5382" width="2.54296875" style="271" customWidth="1"/>
    <col min="5383" max="5632" width="10.90625" style="271"/>
    <col min="5633" max="5633" width="70.453125" style="271" customWidth="1"/>
    <col min="5634" max="5634" width="3.1796875" style="271" customWidth="1"/>
    <col min="5635" max="5635" width="10.90625" style="271"/>
    <col min="5636" max="5636" width="3.81640625" style="271" customWidth="1"/>
    <col min="5637" max="5637" width="10.90625" style="271"/>
    <col min="5638" max="5638" width="2.54296875" style="271" customWidth="1"/>
    <col min="5639" max="5888" width="10.90625" style="271"/>
    <col min="5889" max="5889" width="70.453125" style="271" customWidth="1"/>
    <col min="5890" max="5890" width="3.1796875" style="271" customWidth="1"/>
    <col min="5891" max="5891" width="10.90625" style="271"/>
    <col min="5892" max="5892" width="3.81640625" style="271" customWidth="1"/>
    <col min="5893" max="5893" width="10.90625" style="271"/>
    <col min="5894" max="5894" width="2.54296875" style="271" customWidth="1"/>
    <col min="5895" max="6144" width="10.90625" style="271"/>
    <col min="6145" max="6145" width="70.453125" style="271" customWidth="1"/>
    <col min="6146" max="6146" width="3.1796875" style="271" customWidth="1"/>
    <col min="6147" max="6147" width="10.90625" style="271"/>
    <col min="6148" max="6148" width="3.81640625" style="271" customWidth="1"/>
    <col min="6149" max="6149" width="10.90625" style="271"/>
    <col min="6150" max="6150" width="2.54296875" style="271" customWidth="1"/>
    <col min="6151" max="6400" width="10.90625" style="271"/>
    <col min="6401" max="6401" width="70.453125" style="271" customWidth="1"/>
    <col min="6402" max="6402" width="3.1796875" style="271" customWidth="1"/>
    <col min="6403" max="6403" width="10.90625" style="271"/>
    <col min="6404" max="6404" width="3.81640625" style="271" customWidth="1"/>
    <col min="6405" max="6405" width="10.90625" style="271"/>
    <col min="6406" max="6406" width="2.54296875" style="271" customWidth="1"/>
    <col min="6407" max="6656" width="10.90625" style="271"/>
    <col min="6657" max="6657" width="70.453125" style="271" customWidth="1"/>
    <col min="6658" max="6658" width="3.1796875" style="271" customWidth="1"/>
    <col min="6659" max="6659" width="10.90625" style="271"/>
    <col min="6660" max="6660" width="3.81640625" style="271" customWidth="1"/>
    <col min="6661" max="6661" width="10.90625" style="271"/>
    <col min="6662" max="6662" width="2.54296875" style="271" customWidth="1"/>
    <col min="6663" max="6912" width="10.90625" style="271"/>
    <col min="6913" max="6913" width="70.453125" style="271" customWidth="1"/>
    <col min="6914" max="6914" width="3.1796875" style="271" customWidth="1"/>
    <col min="6915" max="6915" width="10.90625" style="271"/>
    <col min="6916" max="6916" width="3.81640625" style="271" customWidth="1"/>
    <col min="6917" max="6917" width="10.90625" style="271"/>
    <col min="6918" max="6918" width="2.54296875" style="271" customWidth="1"/>
    <col min="6919" max="7168" width="10.90625" style="271"/>
    <col min="7169" max="7169" width="70.453125" style="271" customWidth="1"/>
    <col min="7170" max="7170" width="3.1796875" style="271" customWidth="1"/>
    <col min="7171" max="7171" width="10.90625" style="271"/>
    <col min="7172" max="7172" width="3.81640625" style="271" customWidth="1"/>
    <col min="7173" max="7173" width="10.90625" style="271"/>
    <col min="7174" max="7174" width="2.54296875" style="271" customWidth="1"/>
    <col min="7175" max="7424" width="10.90625" style="271"/>
    <col min="7425" max="7425" width="70.453125" style="271" customWidth="1"/>
    <col min="7426" max="7426" width="3.1796875" style="271" customWidth="1"/>
    <col min="7427" max="7427" width="10.90625" style="271"/>
    <col min="7428" max="7428" width="3.81640625" style="271" customWidth="1"/>
    <col min="7429" max="7429" width="10.90625" style="271"/>
    <col min="7430" max="7430" width="2.54296875" style="271" customWidth="1"/>
    <col min="7431" max="7680" width="10.90625" style="271"/>
    <col min="7681" max="7681" width="70.453125" style="271" customWidth="1"/>
    <col min="7682" max="7682" width="3.1796875" style="271" customWidth="1"/>
    <col min="7683" max="7683" width="10.90625" style="271"/>
    <col min="7684" max="7684" width="3.81640625" style="271" customWidth="1"/>
    <col min="7685" max="7685" width="10.90625" style="271"/>
    <col min="7686" max="7686" width="2.54296875" style="271" customWidth="1"/>
    <col min="7687" max="7936" width="10.90625" style="271"/>
    <col min="7937" max="7937" width="70.453125" style="271" customWidth="1"/>
    <col min="7938" max="7938" width="3.1796875" style="271" customWidth="1"/>
    <col min="7939" max="7939" width="10.90625" style="271"/>
    <col min="7940" max="7940" width="3.81640625" style="271" customWidth="1"/>
    <col min="7941" max="7941" width="10.90625" style="271"/>
    <col min="7942" max="7942" width="2.54296875" style="271" customWidth="1"/>
    <col min="7943" max="8192" width="10.90625" style="271"/>
    <col min="8193" max="8193" width="70.453125" style="271" customWidth="1"/>
    <col min="8194" max="8194" width="3.1796875" style="271" customWidth="1"/>
    <col min="8195" max="8195" width="10.90625" style="271"/>
    <col min="8196" max="8196" width="3.81640625" style="271" customWidth="1"/>
    <col min="8197" max="8197" width="10.90625" style="271"/>
    <col min="8198" max="8198" width="2.54296875" style="271" customWidth="1"/>
    <col min="8199" max="8448" width="10.90625" style="271"/>
    <col min="8449" max="8449" width="70.453125" style="271" customWidth="1"/>
    <col min="8450" max="8450" width="3.1796875" style="271" customWidth="1"/>
    <col min="8451" max="8451" width="10.90625" style="271"/>
    <col min="8452" max="8452" width="3.81640625" style="271" customWidth="1"/>
    <col min="8453" max="8453" width="10.90625" style="271"/>
    <col min="8454" max="8454" width="2.54296875" style="271" customWidth="1"/>
    <col min="8455" max="8704" width="10.90625" style="271"/>
    <col min="8705" max="8705" width="70.453125" style="271" customWidth="1"/>
    <col min="8706" max="8706" width="3.1796875" style="271" customWidth="1"/>
    <col min="8707" max="8707" width="10.90625" style="271"/>
    <col min="8708" max="8708" width="3.81640625" style="271" customWidth="1"/>
    <col min="8709" max="8709" width="10.90625" style="271"/>
    <col min="8710" max="8710" width="2.54296875" style="271" customWidth="1"/>
    <col min="8711" max="8960" width="10.90625" style="271"/>
    <col min="8961" max="8961" width="70.453125" style="271" customWidth="1"/>
    <col min="8962" max="8962" width="3.1796875" style="271" customWidth="1"/>
    <col min="8963" max="8963" width="10.90625" style="271"/>
    <col min="8964" max="8964" width="3.81640625" style="271" customWidth="1"/>
    <col min="8965" max="8965" width="10.90625" style="271"/>
    <col min="8966" max="8966" width="2.54296875" style="271" customWidth="1"/>
    <col min="8967" max="9216" width="10.90625" style="271"/>
    <col min="9217" max="9217" width="70.453125" style="271" customWidth="1"/>
    <col min="9218" max="9218" width="3.1796875" style="271" customWidth="1"/>
    <col min="9219" max="9219" width="10.90625" style="271"/>
    <col min="9220" max="9220" width="3.81640625" style="271" customWidth="1"/>
    <col min="9221" max="9221" width="10.90625" style="271"/>
    <col min="9222" max="9222" width="2.54296875" style="271" customWidth="1"/>
    <col min="9223" max="9472" width="10.90625" style="271"/>
    <col min="9473" max="9473" width="70.453125" style="271" customWidth="1"/>
    <col min="9474" max="9474" width="3.1796875" style="271" customWidth="1"/>
    <col min="9475" max="9475" width="10.90625" style="271"/>
    <col min="9476" max="9476" width="3.81640625" style="271" customWidth="1"/>
    <col min="9477" max="9477" width="10.90625" style="271"/>
    <col min="9478" max="9478" width="2.54296875" style="271" customWidth="1"/>
    <col min="9479" max="9728" width="10.90625" style="271"/>
    <col min="9729" max="9729" width="70.453125" style="271" customWidth="1"/>
    <col min="9730" max="9730" width="3.1796875" style="271" customWidth="1"/>
    <col min="9731" max="9731" width="10.90625" style="271"/>
    <col min="9732" max="9732" width="3.81640625" style="271" customWidth="1"/>
    <col min="9733" max="9733" width="10.90625" style="271"/>
    <col min="9734" max="9734" width="2.54296875" style="271" customWidth="1"/>
    <col min="9735" max="9984" width="10.90625" style="271"/>
    <col min="9985" max="9985" width="70.453125" style="271" customWidth="1"/>
    <col min="9986" max="9986" width="3.1796875" style="271" customWidth="1"/>
    <col min="9987" max="9987" width="10.90625" style="271"/>
    <col min="9988" max="9988" width="3.81640625" style="271" customWidth="1"/>
    <col min="9989" max="9989" width="10.90625" style="271"/>
    <col min="9990" max="9990" width="2.54296875" style="271" customWidth="1"/>
    <col min="9991" max="10240" width="10.90625" style="271"/>
    <col min="10241" max="10241" width="70.453125" style="271" customWidth="1"/>
    <col min="10242" max="10242" width="3.1796875" style="271" customWidth="1"/>
    <col min="10243" max="10243" width="10.90625" style="271"/>
    <col min="10244" max="10244" width="3.81640625" style="271" customWidth="1"/>
    <col min="10245" max="10245" width="10.90625" style="271"/>
    <col min="10246" max="10246" width="2.54296875" style="271" customWidth="1"/>
    <col min="10247" max="10496" width="10.90625" style="271"/>
    <col min="10497" max="10497" width="70.453125" style="271" customWidth="1"/>
    <col min="10498" max="10498" width="3.1796875" style="271" customWidth="1"/>
    <col min="10499" max="10499" width="10.90625" style="271"/>
    <col min="10500" max="10500" width="3.81640625" style="271" customWidth="1"/>
    <col min="10501" max="10501" width="10.90625" style="271"/>
    <col min="10502" max="10502" width="2.54296875" style="271" customWidth="1"/>
    <col min="10503" max="10752" width="10.90625" style="271"/>
    <col min="10753" max="10753" width="70.453125" style="271" customWidth="1"/>
    <col min="10754" max="10754" width="3.1796875" style="271" customWidth="1"/>
    <col min="10755" max="10755" width="10.90625" style="271"/>
    <col min="10756" max="10756" width="3.81640625" style="271" customWidth="1"/>
    <col min="10757" max="10757" width="10.90625" style="271"/>
    <col min="10758" max="10758" width="2.54296875" style="271" customWidth="1"/>
    <col min="10759" max="11008" width="10.90625" style="271"/>
    <col min="11009" max="11009" width="70.453125" style="271" customWidth="1"/>
    <col min="11010" max="11010" width="3.1796875" style="271" customWidth="1"/>
    <col min="11011" max="11011" width="10.90625" style="271"/>
    <col min="11012" max="11012" width="3.81640625" style="271" customWidth="1"/>
    <col min="11013" max="11013" width="10.90625" style="271"/>
    <col min="11014" max="11014" width="2.54296875" style="271" customWidth="1"/>
    <col min="11015" max="11264" width="10.90625" style="271"/>
    <col min="11265" max="11265" width="70.453125" style="271" customWidth="1"/>
    <col min="11266" max="11266" width="3.1796875" style="271" customWidth="1"/>
    <col min="11267" max="11267" width="10.90625" style="271"/>
    <col min="11268" max="11268" width="3.81640625" style="271" customWidth="1"/>
    <col min="11269" max="11269" width="10.90625" style="271"/>
    <col min="11270" max="11270" width="2.54296875" style="271" customWidth="1"/>
    <col min="11271" max="11520" width="10.90625" style="271"/>
    <col min="11521" max="11521" width="70.453125" style="271" customWidth="1"/>
    <col min="11522" max="11522" width="3.1796875" style="271" customWidth="1"/>
    <col min="11523" max="11523" width="10.90625" style="271"/>
    <col min="11524" max="11524" width="3.81640625" style="271" customWidth="1"/>
    <col min="11525" max="11525" width="10.90625" style="271"/>
    <col min="11526" max="11526" width="2.54296875" style="271" customWidth="1"/>
    <col min="11527" max="11776" width="10.90625" style="271"/>
    <col min="11777" max="11777" width="70.453125" style="271" customWidth="1"/>
    <col min="11778" max="11778" width="3.1796875" style="271" customWidth="1"/>
    <col min="11779" max="11779" width="10.90625" style="271"/>
    <col min="11780" max="11780" width="3.81640625" style="271" customWidth="1"/>
    <col min="11781" max="11781" width="10.90625" style="271"/>
    <col min="11782" max="11782" width="2.54296875" style="271" customWidth="1"/>
    <col min="11783" max="12032" width="10.90625" style="271"/>
    <col min="12033" max="12033" width="70.453125" style="271" customWidth="1"/>
    <col min="12034" max="12034" width="3.1796875" style="271" customWidth="1"/>
    <col min="12035" max="12035" width="10.90625" style="271"/>
    <col min="12036" max="12036" width="3.81640625" style="271" customWidth="1"/>
    <col min="12037" max="12037" width="10.90625" style="271"/>
    <col min="12038" max="12038" width="2.54296875" style="271" customWidth="1"/>
    <col min="12039" max="12288" width="10.90625" style="271"/>
    <col min="12289" max="12289" width="70.453125" style="271" customWidth="1"/>
    <col min="12290" max="12290" width="3.1796875" style="271" customWidth="1"/>
    <col min="12291" max="12291" width="10.90625" style="271"/>
    <col min="12292" max="12292" width="3.81640625" style="271" customWidth="1"/>
    <col min="12293" max="12293" width="10.90625" style="271"/>
    <col min="12294" max="12294" width="2.54296875" style="271" customWidth="1"/>
    <col min="12295" max="12544" width="10.90625" style="271"/>
    <col min="12545" max="12545" width="70.453125" style="271" customWidth="1"/>
    <col min="12546" max="12546" width="3.1796875" style="271" customWidth="1"/>
    <col min="12547" max="12547" width="10.90625" style="271"/>
    <col min="12548" max="12548" width="3.81640625" style="271" customWidth="1"/>
    <col min="12549" max="12549" width="10.90625" style="271"/>
    <col min="12550" max="12550" width="2.54296875" style="271" customWidth="1"/>
    <col min="12551" max="12800" width="10.90625" style="271"/>
    <col min="12801" max="12801" width="70.453125" style="271" customWidth="1"/>
    <col min="12802" max="12802" width="3.1796875" style="271" customWidth="1"/>
    <col min="12803" max="12803" width="10.90625" style="271"/>
    <col min="12804" max="12804" width="3.81640625" style="271" customWidth="1"/>
    <col min="12805" max="12805" width="10.90625" style="271"/>
    <col min="12806" max="12806" width="2.54296875" style="271" customWidth="1"/>
    <col min="12807" max="13056" width="10.90625" style="271"/>
    <col min="13057" max="13057" width="70.453125" style="271" customWidth="1"/>
    <col min="13058" max="13058" width="3.1796875" style="271" customWidth="1"/>
    <col min="13059" max="13059" width="10.90625" style="271"/>
    <col min="13060" max="13060" width="3.81640625" style="271" customWidth="1"/>
    <col min="13061" max="13061" width="10.90625" style="271"/>
    <col min="13062" max="13062" width="2.54296875" style="271" customWidth="1"/>
    <col min="13063" max="13312" width="10.90625" style="271"/>
    <col min="13313" max="13313" width="70.453125" style="271" customWidth="1"/>
    <col min="13314" max="13314" width="3.1796875" style="271" customWidth="1"/>
    <col min="13315" max="13315" width="10.90625" style="271"/>
    <col min="13316" max="13316" width="3.81640625" style="271" customWidth="1"/>
    <col min="13317" max="13317" width="10.90625" style="271"/>
    <col min="13318" max="13318" width="2.54296875" style="271" customWidth="1"/>
    <col min="13319" max="13568" width="10.90625" style="271"/>
    <col min="13569" max="13569" width="70.453125" style="271" customWidth="1"/>
    <col min="13570" max="13570" width="3.1796875" style="271" customWidth="1"/>
    <col min="13571" max="13571" width="10.90625" style="271"/>
    <col min="13572" max="13572" width="3.81640625" style="271" customWidth="1"/>
    <col min="13573" max="13573" width="10.90625" style="271"/>
    <col min="13574" max="13574" width="2.54296875" style="271" customWidth="1"/>
    <col min="13575" max="13824" width="10.90625" style="271"/>
    <col min="13825" max="13825" width="70.453125" style="271" customWidth="1"/>
    <col min="13826" max="13826" width="3.1796875" style="271" customWidth="1"/>
    <col min="13827" max="13827" width="10.90625" style="271"/>
    <col min="13828" max="13828" width="3.81640625" style="271" customWidth="1"/>
    <col min="13829" max="13829" width="10.90625" style="271"/>
    <col min="13830" max="13830" width="2.54296875" style="271" customWidth="1"/>
    <col min="13831" max="14080" width="10.90625" style="271"/>
    <col min="14081" max="14081" width="70.453125" style="271" customWidth="1"/>
    <col min="14082" max="14082" width="3.1796875" style="271" customWidth="1"/>
    <col min="14083" max="14083" width="10.90625" style="271"/>
    <col min="14084" max="14084" width="3.81640625" style="271" customWidth="1"/>
    <col min="14085" max="14085" width="10.90625" style="271"/>
    <col min="14086" max="14086" width="2.54296875" style="271" customWidth="1"/>
    <col min="14087" max="14336" width="10.90625" style="271"/>
    <col min="14337" max="14337" width="70.453125" style="271" customWidth="1"/>
    <col min="14338" max="14338" width="3.1796875" style="271" customWidth="1"/>
    <col min="14339" max="14339" width="10.90625" style="271"/>
    <col min="14340" max="14340" width="3.81640625" style="271" customWidth="1"/>
    <col min="14341" max="14341" width="10.90625" style="271"/>
    <col min="14342" max="14342" width="2.54296875" style="271" customWidth="1"/>
    <col min="14343" max="14592" width="10.90625" style="271"/>
    <col min="14593" max="14593" width="70.453125" style="271" customWidth="1"/>
    <col min="14594" max="14594" width="3.1796875" style="271" customWidth="1"/>
    <col min="14595" max="14595" width="10.90625" style="271"/>
    <col min="14596" max="14596" width="3.81640625" style="271" customWidth="1"/>
    <col min="14597" max="14597" width="10.90625" style="271"/>
    <col min="14598" max="14598" width="2.54296875" style="271" customWidth="1"/>
    <col min="14599" max="14848" width="10.90625" style="271"/>
    <col min="14849" max="14849" width="70.453125" style="271" customWidth="1"/>
    <col min="14850" max="14850" width="3.1796875" style="271" customWidth="1"/>
    <col min="14851" max="14851" width="10.90625" style="271"/>
    <col min="14852" max="14852" width="3.81640625" style="271" customWidth="1"/>
    <col min="14853" max="14853" width="10.90625" style="271"/>
    <col min="14854" max="14854" width="2.54296875" style="271" customWidth="1"/>
    <col min="14855" max="15104" width="10.90625" style="271"/>
    <col min="15105" max="15105" width="70.453125" style="271" customWidth="1"/>
    <col min="15106" max="15106" width="3.1796875" style="271" customWidth="1"/>
    <col min="15107" max="15107" width="10.90625" style="271"/>
    <col min="15108" max="15108" width="3.81640625" style="271" customWidth="1"/>
    <col min="15109" max="15109" width="10.90625" style="271"/>
    <col min="15110" max="15110" width="2.54296875" style="271" customWidth="1"/>
    <col min="15111" max="15360" width="10.90625" style="271"/>
    <col min="15361" max="15361" width="70.453125" style="271" customWidth="1"/>
    <col min="15362" max="15362" width="3.1796875" style="271" customWidth="1"/>
    <col min="15363" max="15363" width="10.90625" style="271"/>
    <col min="15364" max="15364" width="3.81640625" style="271" customWidth="1"/>
    <col min="15365" max="15365" width="10.90625" style="271"/>
    <col min="15366" max="15366" width="2.54296875" style="271" customWidth="1"/>
    <col min="15367" max="15616" width="10.90625" style="271"/>
    <col min="15617" max="15617" width="70.453125" style="271" customWidth="1"/>
    <col min="15618" max="15618" width="3.1796875" style="271" customWidth="1"/>
    <col min="15619" max="15619" width="10.90625" style="271"/>
    <col min="15620" max="15620" width="3.81640625" style="271" customWidth="1"/>
    <col min="15621" max="15621" width="10.90625" style="271"/>
    <col min="15622" max="15622" width="2.54296875" style="271" customWidth="1"/>
    <col min="15623" max="15872" width="10.90625" style="271"/>
    <col min="15873" max="15873" width="70.453125" style="271" customWidth="1"/>
    <col min="15874" max="15874" width="3.1796875" style="271" customWidth="1"/>
    <col min="15875" max="15875" width="10.90625" style="271"/>
    <col min="15876" max="15876" width="3.81640625" style="271" customWidth="1"/>
    <col min="15877" max="15877" width="10.90625" style="271"/>
    <col min="15878" max="15878" width="2.54296875" style="271" customWidth="1"/>
    <col min="15879" max="16128" width="10.90625" style="271"/>
    <col min="16129" max="16129" width="70.453125" style="271" customWidth="1"/>
    <col min="16130" max="16130" width="3.1796875" style="271" customWidth="1"/>
    <col min="16131" max="16131" width="10.90625" style="271"/>
    <col min="16132" max="16132" width="3.81640625" style="271" customWidth="1"/>
    <col min="16133" max="16133" width="10.90625" style="271"/>
    <col min="16134" max="16134" width="2.54296875" style="271" customWidth="1"/>
    <col min="16135" max="16384" width="10.90625" style="271"/>
  </cols>
  <sheetData>
    <row r="1" spans="1:6" ht="14.15" customHeight="1">
      <c r="A1" s="9" t="s">
        <v>233</v>
      </c>
      <c r="B1" s="9"/>
      <c r="C1" s="9"/>
      <c r="D1" s="9"/>
      <c r="E1" s="55"/>
    </row>
    <row r="2" spans="1:6" ht="14.15" customHeight="1">
      <c r="A2" s="9" t="s">
        <v>234</v>
      </c>
      <c r="B2" s="9"/>
      <c r="C2" s="9"/>
      <c r="D2" s="9"/>
      <c r="E2" s="55"/>
    </row>
    <row r="3" spans="1:6" ht="9" customHeight="1">
      <c r="A3" s="9"/>
      <c r="B3" s="9"/>
      <c r="C3" s="9"/>
      <c r="D3" s="9"/>
      <c r="E3" s="55"/>
    </row>
    <row r="4" spans="1:6" ht="14.15" customHeight="1">
      <c r="A4" s="9" t="s">
        <v>464</v>
      </c>
      <c r="B4" s="9"/>
      <c r="C4" s="9"/>
      <c r="D4" s="9"/>
      <c r="E4" s="55"/>
    </row>
    <row r="5" spans="1:6" ht="14.15" customHeight="1">
      <c r="A5" s="9" t="s">
        <v>465</v>
      </c>
      <c r="B5" s="9"/>
      <c r="C5" s="9"/>
      <c r="D5" s="9"/>
      <c r="E5" s="55"/>
    </row>
    <row r="6" spans="1:6" ht="9" customHeight="1" thickBot="1">
      <c r="A6" s="84"/>
      <c r="B6" s="84"/>
      <c r="C6" s="84"/>
      <c r="D6" s="84"/>
      <c r="E6" s="83"/>
      <c r="F6" s="83"/>
    </row>
    <row r="7" spans="1:6" ht="12" customHeight="1">
      <c r="A7" s="9"/>
      <c r="B7" s="9"/>
      <c r="C7" s="9"/>
      <c r="D7" s="9"/>
      <c r="E7" s="55"/>
      <c r="F7" s="55"/>
    </row>
    <row r="8" spans="1:6" ht="12" customHeight="1">
      <c r="A8" s="9" t="s">
        <v>466</v>
      </c>
      <c r="B8" s="9"/>
      <c r="C8" s="262" t="s">
        <v>432</v>
      </c>
      <c r="D8" s="262"/>
      <c r="E8" s="262"/>
    </row>
    <row r="9" spans="1:6" ht="12" customHeight="1">
      <c r="A9" s="9" t="s">
        <v>467</v>
      </c>
      <c r="B9" s="9"/>
      <c r="C9" s="272" t="s">
        <v>468</v>
      </c>
      <c r="D9" s="272"/>
      <c r="E9" s="272"/>
    </row>
    <row r="10" spans="1:6" ht="12" customHeight="1">
      <c r="A10" s="9" t="s">
        <v>469</v>
      </c>
      <c r="B10" s="9"/>
      <c r="C10" s="264" t="s">
        <v>435</v>
      </c>
      <c r="D10" s="265"/>
      <c r="E10" s="273" t="s">
        <v>436</v>
      </c>
    </row>
    <row r="11" spans="1:6" ht="12" customHeight="1" thickBot="1">
      <c r="A11" s="84"/>
      <c r="B11" s="84"/>
      <c r="C11" s="84"/>
      <c r="D11" s="84"/>
      <c r="E11" s="83"/>
      <c r="F11" s="83"/>
    </row>
    <row r="12" spans="1:6" ht="14.15" customHeight="1">
      <c r="A12" s="9"/>
      <c r="B12" s="9"/>
      <c r="C12" s="166"/>
      <c r="D12" s="9"/>
      <c r="E12" s="55"/>
    </row>
    <row r="13" spans="1:6" ht="17.25" customHeight="1">
      <c r="A13" s="14" t="s">
        <v>470</v>
      </c>
      <c r="B13" s="9"/>
      <c r="C13" s="166">
        <f>C15+C27</f>
        <v>13249</v>
      </c>
      <c r="D13" s="9"/>
      <c r="E13" s="186">
        <f>E15+E27</f>
        <v>100</v>
      </c>
    </row>
    <row r="14" spans="1:6" ht="12" customHeight="1">
      <c r="A14" s="9"/>
      <c r="B14" s="9"/>
      <c r="C14" s="85"/>
      <c r="D14" s="9"/>
      <c r="E14" s="55"/>
    </row>
    <row r="15" spans="1:6" ht="17.25" customHeight="1">
      <c r="A15" s="14" t="s">
        <v>471</v>
      </c>
      <c r="B15" s="9"/>
      <c r="C15" s="166">
        <f>SUM(C16:C25)</f>
        <v>6389</v>
      </c>
      <c r="D15" s="14"/>
      <c r="E15" s="55">
        <f>IF(A15&lt;&gt;"",C15/$C$13*100,"")</f>
        <v>48.222507359045963</v>
      </c>
    </row>
    <row r="16" spans="1:6" ht="17.25" customHeight="1">
      <c r="A16" s="9" t="s">
        <v>472</v>
      </c>
      <c r="B16" s="9"/>
      <c r="C16" s="9">
        <v>108</v>
      </c>
      <c r="D16" s="9"/>
      <c r="E16" s="55">
        <f t="shared" ref="E16:E52" si="0">IF(A16&lt;&gt;"",C16/$C$13*100,"")</f>
        <v>0.8151558608196845</v>
      </c>
    </row>
    <row r="17" spans="1:7" ht="17.25" hidden="1" customHeight="1">
      <c r="A17" s="9" t="s">
        <v>473</v>
      </c>
      <c r="B17" s="9"/>
      <c r="C17" s="9"/>
      <c r="D17" s="9"/>
      <c r="E17" s="55">
        <f t="shared" si="0"/>
        <v>0</v>
      </c>
    </row>
    <row r="18" spans="1:7" ht="17.25" customHeight="1">
      <c r="A18" s="9" t="s">
        <v>474</v>
      </c>
      <c r="B18" s="9"/>
      <c r="C18" s="123">
        <v>2306</v>
      </c>
      <c r="D18" s="9"/>
      <c r="E18" s="55">
        <f t="shared" si="0"/>
        <v>17.405087176390673</v>
      </c>
    </row>
    <row r="19" spans="1:7" ht="17.25" customHeight="1">
      <c r="A19" s="9" t="s">
        <v>475</v>
      </c>
      <c r="B19" s="9"/>
      <c r="C19" s="123">
        <v>299</v>
      </c>
      <c r="D19" s="9"/>
      <c r="E19" s="55">
        <f t="shared" si="0"/>
        <v>2.2567740961582006</v>
      </c>
    </row>
    <row r="20" spans="1:7" ht="17.25" hidden="1" customHeight="1">
      <c r="A20" s="9" t="s">
        <v>476</v>
      </c>
      <c r="B20" s="9"/>
      <c r="C20" s="123"/>
      <c r="D20" s="9"/>
      <c r="E20" s="55">
        <f t="shared" si="0"/>
        <v>0</v>
      </c>
    </row>
    <row r="21" spans="1:7" ht="17.25" customHeight="1">
      <c r="A21" s="9" t="s">
        <v>477</v>
      </c>
      <c r="B21" s="9"/>
      <c r="C21" s="123">
        <v>890</v>
      </c>
      <c r="D21" s="9"/>
      <c r="E21" s="55">
        <f t="shared" si="0"/>
        <v>6.7174881123103631</v>
      </c>
      <c r="G21" s="9"/>
    </row>
    <row r="22" spans="1:7" ht="17.25" customHeight="1">
      <c r="A22" s="9" t="s">
        <v>478</v>
      </c>
      <c r="B22" s="9"/>
      <c r="C22" s="123">
        <v>680</v>
      </c>
      <c r="D22" s="9"/>
      <c r="E22" s="55">
        <f t="shared" si="0"/>
        <v>5.1324628273831987</v>
      </c>
      <c r="G22" s="9"/>
    </row>
    <row r="23" spans="1:7" ht="17.25" customHeight="1">
      <c r="A23" s="9" t="s">
        <v>479</v>
      </c>
      <c r="B23" s="9"/>
      <c r="C23" s="123">
        <v>392</v>
      </c>
      <c r="D23" s="9"/>
      <c r="E23" s="55">
        <f t="shared" si="0"/>
        <v>2.9587138651973732</v>
      </c>
      <c r="G23" s="9"/>
    </row>
    <row r="24" spans="1:7" ht="17.25" customHeight="1">
      <c r="A24" s="9" t="s">
        <v>480</v>
      </c>
      <c r="B24" s="9"/>
      <c r="C24" s="123">
        <v>263</v>
      </c>
      <c r="D24" s="9"/>
      <c r="E24" s="55">
        <f t="shared" si="0"/>
        <v>1.9850554758849726</v>
      </c>
      <c r="G24" s="9"/>
    </row>
    <row r="25" spans="1:7" ht="17.25" customHeight="1">
      <c r="A25" s="9" t="s">
        <v>481</v>
      </c>
      <c r="B25" s="9"/>
      <c r="C25" s="123">
        <v>1451</v>
      </c>
      <c r="D25" s="9"/>
      <c r="E25" s="55">
        <f t="shared" si="0"/>
        <v>10.951769944901502</v>
      </c>
      <c r="G25" s="9"/>
    </row>
    <row r="26" spans="1:7" ht="17.25" customHeight="1">
      <c r="A26" s="9"/>
      <c r="B26" s="274"/>
      <c r="C26" s="123"/>
      <c r="D26" s="14"/>
      <c r="E26" s="55" t="str">
        <f t="shared" si="0"/>
        <v/>
      </c>
    </row>
    <row r="27" spans="1:7" ht="17.25" customHeight="1">
      <c r="A27" s="14" t="s">
        <v>482</v>
      </c>
      <c r="B27" s="274"/>
      <c r="C27" s="166">
        <f>SUM(C28:C51)</f>
        <v>6860</v>
      </c>
      <c r="D27" s="14"/>
      <c r="E27" s="55">
        <f t="shared" si="0"/>
        <v>51.777492640954037</v>
      </c>
    </row>
    <row r="28" spans="1:7">
      <c r="A28" s="271" t="s">
        <v>483</v>
      </c>
      <c r="B28" s="274"/>
      <c r="C28" s="123">
        <v>13</v>
      </c>
      <c r="D28" s="14"/>
      <c r="E28" s="55">
        <f t="shared" si="0"/>
        <v>9.8120612876443497E-2</v>
      </c>
    </row>
    <row r="29" spans="1:7" ht="28">
      <c r="A29" s="275" t="s">
        <v>484</v>
      </c>
      <c r="B29" s="274"/>
      <c r="C29" s="123">
        <v>2</v>
      </c>
      <c r="D29" s="14"/>
      <c r="E29" s="55">
        <f t="shared" si="0"/>
        <v>1.5095478904068231E-2</v>
      </c>
    </row>
    <row r="30" spans="1:7">
      <c r="A30" s="271" t="s">
        <v>485</v>
      </c>
      <c r="B30" s="274"/>
      <c r="C30" s="123">
        <v>66</v>
      </c>
      <c r="D30" s="14"/>
      <c r="E30" s="55">
        <f t="shared" si="0"/>
        <v>0.49815080383425164</v>
      </c>
    </row>
    <row r="31" spans="1:7">
      <c r="A31" s="271" t="s">
        <v>486</v>
      </c>
      <c r="B31" s="274"/>
      <c r="C31" s="123">
        <v>80</v>
      </c>
      <c r="D31" s="14"/>
      <c r="E31" s="55">
        <f t="shared" si="0"/>
        <v>0.6038191561627293</v>
      </c>
    </row>
    <row r="32" spans="1:7" ht="28">
      <c r="A32" s="275" t="s">
        <v>487</v>
      </c>
      <c r="B32" s="274"/>
      <c r="C32" s="123">
        <v>10</v>
      </c>
      <c r="D32" s="14"/>
      <c r="E32" s="55">
        <f t="shared" si="0"/>
        <v>7.5477394520341162E-2</v>
      </c>
    </row>
    <row r="33" spans="1:5">
      <c r="A33" s="271" t="s">
        <v>488</v>
      </c>
      <c r="B33" s="274"/>
      <c r="C33" s="123">
        <v>726</v>
      </c>
      <c r="D33" s="14"/>
      <c r="E33" s="55">
        <f t="shared" si="0"/>
        <v>5.479658842176768</v>
      </c>
    </row>
    <row r="34" spans="1:5" ht="28">
      <c r="A34" s="275" t="s">
        <v>489</v>
      </c>
      <c r="B34" s="274"/>
      <c r="C34" s="123">
        <v>102</v>
      </c>
      <c r="D34" s="14"/>
      <c r="E34" s="55">
        <f t="shared" si="0"/>
        <v>0.76986942410747983</v>
      </c>
    </row>
    <row r="35" spans="1:5">
      <c r="A35" s="271" t="s">
        <v>490</v>
      </c>
      <c r="B35" s="274"/>
      <c r="C35" s="123">
        <v>200</v>
      </c>
      <c r="D35" s="14"/>
      <c r="E35" s="55">
        <f t="shared" si="0"/>
        <v>1.5095478904068231</v>
      </c>
    </row>
    <row r="36" spans="1:5" ht="28">
      <c r="A36" s="275" t="s">
        <v>491</v>
      </c>
      <c r="B36" s="274"/>
      <c r="C36" s="123">
        <v>1446</v>
      </c>
      <c r="D36" s="14"/>
      <c r="E36" s="55">
        <f t="shared" si="0"/>
        <v>10.914031247641331</v>
      </c>
    </row>
    <row r="37" spans="1:5">
      <c r="A37" s="271" t="s">
        <v>492</v>
      </c>
      <c r="B37" s="274"/>
      <c r="C37" s="123">
        <v>35</v>
      </c>
      <c r="D37" s="14"/>
      <c r="E37" s="55">
        <f t="shared" si="0"/>
        <v>0.26417088082119405</v>
      </c>
    </row>
    <row r="38" spans="1:5">
      <c r="A38" s="271" t="s">
        <v>493</v>
      </c>
      <c r="B38" s="274"/>
      <c r="C38" s="123">
        <v>14</v>
      </c>
      <c r="D38" s="14"/>
      <c r="E38" s="55">
        <f t="shared" si="0"/>
        <v>0.10566835232847763</v>
      </c>
    </row>
    <row r="39" spans="1:5">
      <c r="A39" s="271" t="s">
        <v>494</v>
      </c>
      <c r="B39" s="274"/>
      <c r="C39" s="123">
        <v>500</v>
      </c>
      <c r="D39" s="14"/>
      <c r="E39" s="55">
        <f t="shared" si="0"/>
        <v>3.7738697260170579</v>
      </c>
    </row>
    <row r="40" spans="1:5">
      <c r="A40" s="271" t="s">
        <v>495</v>
      </c>
      <c r="B40" s="274"/>
      <c r="C40" s="123">
        <v>90</v>
      </c>
      <c r="D40" s="14"/>
      <c r="E40" s="55">
        <f t="shared" si="0"/>
        <v>0.67929655068307038</v>
      </c>
    </row>
    <row r="41" spans="1:5">
      <c r="A41" s="9" t="s">
        <v>496</v>
      </c>
      <c r="B41" s="274"/>
      <c r="C41" s="123">
        <v>45</v>
      </c>
      <c r="D41" s="14"/>
      <c r="E41" s="55">
        <f t="shared" si="0"/>
        <v>0.33964827534153519</v>
      </c>
    </row>
    <row r="42" spans="1:5" ht="25.5">
      <c r="A42" s="267" t="s">
        <v>497</v>
      </c>
      <c r="B42" s="274"/>
      <c r="C42" s="123">
        <v>1320</v>
      </c>
      <c r="D42" s="14"/>
      <c r="E42" s="55">
        <f t="shared" si="0"/>
        <v>9.9630160766850331</v>
      </c>
    </row>
    <row r="43" spans="1:5">
      <c r="A43" s="271" t="s">
        <v>498</v>
      </c>
      <c r="B43" s="274"/>
      <c r="C43" s="123">
        <v>1300</v>
      </c>
      <c r="D43" s="14"/>
      <c r="E43" s="55">
        <f t="shared" si="0"/>
        <v>9.8120612876443509</v>
      </c>
    </row>
    <row r="44" spans="1:5">
      <c r="A44" s="271" t="s">
        <v>499</v>
      </c>
      <c r="B44" s="274"/>
      <c r="C44" s="123">
        <v>30</v>
      </c>
      <c r="D44" s="14"/>
      <c r="E44" s="55">
        <f t="shared" si="0"/>
        <v>0.22643218356102349</v>
      </c>
    </row>
    <row r="45" spans="1:5">
      <c r="A45" s="271" t="s">
        <v>500</v>
      </c>
      <c r="B45" s="274"/>
      <c r="C45" s="123">
        <v>10</v>
      </c>
      <c r="D45" s="14"/>
      <c r="E45" s="55">
        <f t="shared" si="0"/>
        <v>7.5477394520341162E-2</v>
      </c>
    </row>
    <row r="46" spans="1:5">
      <c r="A46" s="271" t="s">
        <v>501</v>
      </c>
      <c r="B46" s="274"/>
      <c r="C46" s="123">
        <v>500</v>
      </c>
      <c r="D46" s="14"/>
      <c r="E46" s="55">
        <f t="shared" si="0"/>
        <v>3.7738697260170579</v>
      </c>
    </row>
    <row r="47" spans="1:5">
      <c r="A47" s="271" t="s">
        <v>502</v>
      </c>
      <c r="B47" s="274"/>
      <c r="C47" s="123">
        <v>6</v>
      </c>
      <c r="D47" s="14"/>
      <c r="E47" s="55">
        <f t="shared" si="0"/>
        <v>4.528643671220469E-2</v>
      </c>
    </row>
    <row r="48" spans="1:5" ht="28">
      <c r="A48" s="275" t="s">
        <v>503</v>
      </c>
      <c r="B48" s="274"/>
      <c r="C48" s="123">
        <v>2</v>
      </c>
      <c r="D48" s="14"/>
      <c r="E48" s="55">
        <f t="shared" si="0"/>
        <v>1.5095478904068231E-2</v>
      </c>
    </row>
    <row r="49" spans="1:5">
      <c r="A49" s="271" t="s">
        <v>504</v>
      </c>
      <c r="B49" s="274"/>
      <c r="C49" s="123">
        <v>10</v>
      </c>
      <c r="D49" s="14"/>
      <c r="E49" s="55">
        <f t="shared" si="0"/>
        <v>7.5477394520341162E-2</v>
      </c>
    </row>
    <row r="50" spans="1:5" ht="28">
      <c r="A50" s="275" t="s">
        <v>505</v>
      </c>
      <c r="B50" s="274"/>
      <c r="C50" s="123">
        <v>350</v>
      </c>
      <c r="D50" s="14"/>
      <c r="E50" s="55">
        <f t="shared" si="0"/>
        <v>2.6417088082119409</v>
      </c>
    </row>
    <row r="51" spans="1:5">
      <c r="A51" s="271" t="s">
        <v>506</v>
      </c>
      <c r="B51" s="274"/>
      <c r="C51" s="123">
        <v>3</v>
      </c>
      <c r="D51" s="14"/>
      <c r="E51" s="55">
        <f t="shared" si="0"/>
        <v>2.2643218356102345E-2</v>
      </c>
    </row>
    <row r="52" spans="1:5" ht="6" customHeight="1" thickBot="1">
      <c r="A52" s="9"/>
      <c r="B52" s="274"/>
      <c r="C52" s="123"/>
      <c r="D52" s="14"/>
      <c r="E52" s="55" t="str">
        <f t="shared" si="0"/>
        <v/>
      </c>
    </row>
    <row r="53" spans="1:5" ht="14.15" customHeight="1">
      <c r="A53" s="79"/>
      <c r="B53" s="79"/>
      <c r="C53" s="79"/>
      <c r="D53" s="79"/>
      <c r="E53" s="78"/>
    </row>
    <row r="54" spans="1:5" ht="14.15" customHeight="1">
      <c r="A54" s="9" t="s">
        <v>507</v>
      </c>
      <c r="B54" s="9"/>
      <c r="C54" s="9"/>
      <c r="D54" s="9"/>
      <c r="E54" s="55"/>
    </row>
    <row r="55" spans="1:5" ht="11.25" customHeight="1">
      <c r="A55" s="9"/>
      <c r="B55" s="9"/>
      <c r="C55" s="9"/>
      <c r="D55" s="9"/>
      <c r="E55" s="55"/>
    </row>
    <row r="56" spans="1:5" ht="14.15" customHeight="1">
      <c r="A56" s="9" t="s">
        <v>508</v>
      </c>
      <c r="B56" s="9"/>
      <c r="C56" s="9"/>
      <c r="D56" s="9"/>
      <c r="E56" s="55"/>
    </row>
    <row r="57" spans="1:5" ht="14.15" customHeight="1">
      <c r="A57" s="9" t="s">
        <v>178</v>
      </c>
      <c r="B57" s="9"/>
      <c r="C57" s="9"/>
      <c r="D57" s="9"/>
      <c r="E57" s="55"/>
    </row>
    <row r="58" spans="1:5">
      <c r="A58" s="9"/>
      <c r="B58" s="9"/>
      <c r="C58" s="9"/>
      <c r="D58" s="9"/>
      <c r="E58" s="55"/>
    </row>
    <row r="59" spans="1:5">
      <c r="A59" s="14"/>
      <c r="B59" s="9"/>
      <c r="C59" s="166"/>
      <c r="D59" s="14"/>
      <c r="E59" s="17"/>
    </row>
    <row r="60" spans="1:5">
      <c r="A60" s="9"/>
      <c r="B60" s="9"/>
      <c r="C60" s="85"/>
      <c r="D60" s="9"/>
      <c r="E60" s="55" t="s">
        <v>70</v>
      </c>
    </row>
    <row r="61" spans="1:5" ht="20.25" customHeight="1">
      <c r="A61" s="14"/>
      <c r="B61" s="9"/>
      <c r="C61" s="123"/>
      <c r="D61" s="9"/>
      <c r="E61" s="55"/>
    </row>
    <row r="62" spans="1:5">
      <c r="A62" s="9"/>
      <c r="B62" s="9"/>
      <c r="C62" s="123"/>
      <c r="D62" s="9"/>
      <c r="E62" s="55"/>
    </row>
    <row r="63" spans="1:5">
      <c r="A63" s="9"/>
      <c r="B63" s="9"/>
      <c r="C63" s="123"/>
      <c r="D63" s="9"/>
      <c r="E63" s="55"/>
    </row>
    <row r="64" spans="1:5">
      <c r="A64" s="9"/>
      <c r="B64" s="9"/>
      <c r="C64" s="123"/>
      <c r="D64" s="9"/>
      <c r="E64" s="55"/>
    </row>
    <row r="65" spans="1:5">
      <c r="A65" s="9"/>
      <c r="B65" s="9"/>
      <c r="C65" s="123"/>
      <c r="D65" s="9"/>
      <c r="E65" s="55"/>
    </row>
    <row r="66" spans="1:5">
      <c r="A66" s="9"/>
      <c r="B66" s="9"/>
      <c r="C66" s="123"/>
      <c r="D66" s="9"/>
      <c r="E66" s="55"/>
    </row>
  </sheetData>
  <mergeCells count="2">
    <mergeCell ref="C8:E8"/>
    <mergeCell ref="C9:E9"/>
  </mergeCells>
  <pageMargins left="0.70866141732283472" right="0.70866141732283472" top="0.74803149606299213" bottom="0.74803149606299213" header="0.31496062992125984" footer="0.31496062992125984"/>
  <pageSetup scale="85" orientation="portrait" horizontalDpi="4294967293" vertic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489AB-3846-4114-86EE-BD6997FBD20C}">
  <sheetPr>
    <tabColor theme="4" tint="-0.249977111117893"/>
  </sheetPr>
  <dimension ref="A1:F40"/>
  <sheetViews>
    <sheetView workbookViewId="0">
      <selection activeCell="A4" sqref="A4"/>
    </sheetView>
  </sheetViews>
  <sheetFormatPr baseColWidth="10" defaultRowHeight="12.5"/>
  <cols>
    <col min="1" max="1" width="64.81640625" style="7" customWidth="1"/>
    <col min="2" max="2" width="3.1796875" style="7" customWidth="1"/>
    <col min="3" max="3" width="10.90625" style="7"/>
    <col min="4" max="4" width="4" style="7" customWidth="1"/>
    <col min="5" max="256" width="10.90625" style="7"/>
    <col min="257" max="257" width="64.81640625" style="7" customWidth="1"/>
    <col min="258" max="258" width="3.1796875" style="7" customWidth="1"/>
    <col min="259" max="259" width="10.90625" style="7"/>
    <col min="260" max="260" width="4" style="7" customWidth="1"/>
    <col min="261" max="512" width="10.90625" style="7"/>
    <col min="513" max="513" width="64.81640625" style="7" customWidth="1"/>
    <col min="514" max="514" width="3.1796875" style="7" customWidth="1"/>
    <col min="515" max="515" width="10.90625" style="7"/>
    <col min="516" max="516" width="4" style="7" customWidth="1"/>
    <col min="517" max="768" width="10.90625" style="7"/>
    <col min="769" max="769" width="64.81640625" style="7" customWidth="1"/>
    <col min="770" max="770" width="3.1796875" style="7" customWidth="1"/>
    <col min="771" max="771" width="10.90625" style="7"/>
    <col min="772" max="772" width="4" style="7" customWidth="1"/>
    <col min="773" max="1024" width="10.90625" style="7"/>
    <col min="1025" max="1025" width="64.81640625" style="7" customWidth="1"/>
    <col min="1026" max="1026" width="3.1796875" style="7" customWidth="1"/>
    <col min="1027" max="1027" width="10.90625" style="7"/>
    <col min="1028" max="1028" width="4" style="7" customWidth="1"/>
    <col min="1029" max="1280" width="10.90625" style="7"/>
    <col min="1281" max="1281" width="64.81640625" style="7" customWidth="1"/>
    <col min="1282" max="1282" width="3.1796875" style="7" customWidth="1"/>
    <col min="1283" max="1283" width="10.90625" style="7"/>
    <col min="1284" max="1284" width="4" style="7" customWidth="1"/>
    <col min="1285" max="1536" width="10.90625" style="7"/>
    <col min="1537" max="1537" width="64.81640625" style="7" customWidth="1"/>
    <col min="1538" max="1538" width="3.1796875" style="7" customWidth="1"/>
    <col min="1539" max="1539" width="10.90625" style="7"/>
    <col min="1540" max="1540" width="4" style="7" customWidth="1"/>
    <col min="1541" max="1792" width="10.90625" style="7"/>
    <col min="1793" max="1793" width="64.81640625" style="7" customWidth="1"/>
    <col min="1794" max="1794" width="3.1796875" style="7" customWidth="1"/>
    <col min="1795" max="1795" width="10.90625" style="7"/>
    <col min="1796" max="1796" width="4" style="7" customWidth="1"/>
    <col min="1797" max="2048" width="10.90625" style="7"/>
    <col min="2049" max="2049" width="64.81640625" style="7" customWidth="1"/>
    <col min="2050" max="2050" width="3.1796875" style="7" customWidth="1"/>
    <col min="2051" max="2051" width="10.90625" style="7"/>
    <col min="2052" max="2052" width="4" style="7" customWidth="1"/>
    <col min="2053" max="2304" width="10.90625" style="7"/>
    <col min="2305" max="2305" width="64.81640625" style="7" customWidth="1"/>
    <col min="2306" max="2306" width="3.1796875" style="7" customWidth="1"/>
    <col min="2307" max="2307" width="10.90625" style="7"/>
    <col min="2308" max="2308" width="4" style="7" customWidth="1"/>
    <col min="2309" max="2560" width="10.90625" style="7"/>
    <col min="2561" max="2561" width="64.81640625" style="7" customWidth="1"/>
    <col min="2562" max="2562" width="3.1796875" style="7" customWidth="1"/>
    <col min="2563" max="2563" width="10.90625" style="7"/>
    <col min="2564" max="2564" width="4" style="7" customWidth="1"/>
    <col min="2565" max="2816" width="10.90625" style="7"/>
    <col min="2817" max="2817" width="64.81640625" style="7" customWidth="1"/>
    <col min="2818" max="2818" width="3.1796875" style="7" customWidth="1"/>
    <col min="2819" max="2819" width="10.90625" style="7"/>
    <col min="2820" max="2820" width="4" style="7" customWidth="1"/>
    <col min="2821" max="3072" width="10.90625" style="7"/>
    <col min="3073" max="3073" width="64.81640625" style="7" customWidth="1"/>
    <col min="3074" max="3074" width="3.1796875" style="7" customWidth="1"/>
    <col min="3075" max="3075" width="10.90625" style="7"/>
    <col min="3076" max="3076" width="4" style="7" customWidth="1"/>
    <col min="3077" max="3328" width="10.90625" style="7"/>
    <col min="3329" max="3329" width="64.81640625" style="7" customWidth="1"/>
    <col min="3330" max="3330" width="3.1796875" style="7" customWidth="1"/>
    <col min="3331" max="3331" width="10.90625" style="7"/>
    <col min="3332" max="3332" width="4" style="7" customWidth="1"/>
    <col min="3333" max="3584" width="10.90625" style="7"/>
    <col min="3585" max="3585" width="64.81640625" style="7" customWidth="1"/>
    <col min="3586" max="3586" width="3.1796875" style="7" customWidth="1"/>
    <col min="3587" max="3587" width="10.90625" style="7"/>
    <col min="3588" max="3588" width="4" style="7" customWidth="1"/>
    <col min="3589" max="3840" width="10.90625" style="7"/>
    <col min="3841" max="3841" width="64.81640625" style="7" customWidth="1"/>
    <col min="3842" max="3842" width="3.1796875" style="7" customWidth="1"/>
    <col min="3843" max="3843" width="10.90625" style="7"/>
    <col min="3844" max="3844" width="4" style="7" customWidth="1"/>
    <col min="3845" max="4096" width="10.90625" style="7"/>
    <col min="4097" max="4097" width="64.81640625" style="7" customWidth="1"/>
    <col min="4098" max="4098" width="3.1796875" style="7" customWidth="1"/>
    <col min="4099" max="4099" width="10.90625" style="7"/>
    <col min="4100" max="4100" width="4" style="7" customWidth="1"/>
    <col min="4101" max="4352" width="10.90625" style="7"/>
    <col min="4353" max="4353" width="64.81640625" style="7" customWidth="1"/>
    <col min="4354" max="4354" width="3.1796875" style="7" customWidth="1"/>
    <col min="4355" max="4355" width="10.90625" style="7"/>
    <col min="4356" max="4356" width="4" style="7" customWidth="1"/>
    <col min="4357" max="4608" width="10.90625" style="7"/>
    <col min="4609" max="4609" width="64.81640625" style="7" customWidth="1"/>
    <col min="4610" max="4610" width="3.1796875" style="7" customWidth="1"/>
    <col min="4611" max="4611" width="10.90625" style="7"/>
    <col min="4612" max="4612" width="4" style="7" customWidth="1"/>
    <col min="4613" max="4864" width="10.90625" style="7"/>
    <col min="4865" max="4865" width="64.81640625" style="7" customWidth="1"/>
    <col min="4866" max="4866" width="3.1796875" style="7" customWidth="1"/>
    <col min="4867" max="4867" width="10.90625" style="7"/>
    <col min="4868" max="4868" width="4" style="7" customWidth="1"/>
    <col min="4869" max="5120" width="10.90625" style="7"/>
    <col min="5121" max="5121" width="64.81640625" style="7" customWidth="1"/>
    <col min="5122" max="5122" width="3.1796875" style="7" customWidth="1"/>
    <col min="5123" max="5123" width="10.90625" style="7"/>
    <col min="5124" max="5124" width="4" style="7" customWidth="1"/>
    <col min="5125" max="5376" width="10.90625" style="7"/>
    <col min="5377" max="5377" width="64.81640625" style="7" customWidth="1"/>
    <col min="5378" max="5378" width="3.1796875" style="7" customWidth="1"/>
    <col min="5379" max="5379" width="10.90625" style="7"/>
    <col min="5380" max="5380" width="4" style="7" customWidth="1"/>
    <col min="5381" max="5632" width="10.90625" style="7"/>
    <col min="5633" max="5633" width="64.81640625" style="7" customWidth="1"/>
    <col min="5634" max="5634" width="3.1796875" style="7" customWidth="1"/>
    <col min="5635" max="5635" width="10.90625" style="7"/>
    <col min="5636" max="5636" width="4" style="7" customWidth="1"/>
    <col min="5637" max="5888" width="10.90625" style="7"/>
    <col min="5889" max="5889" width="64.81640625" style="7" customWidth="1"/>
    <col min="5890" max="5890" width="3.1796875" style="7" customWidth="1"/>
    <col min="5891" max="5891" width="10.90625" style="7"/>
    <col min="5892" max="5892" width="4" style="7" customWidth="1"/>
    <col min="5893" max="6144" width="10.90625" style="7"/>
    <col min="6145" max="6145" width="64.81640625" style="7" customWidth="1"/>
    <col min="6146" max="6146" width="3.1796875" style="7" customWidth="1"/>
    <col min="6147" max="6147" width="10.90625" style="7"/>
    <col min="6148" max="6148" width="4" style="7" customWidth="1"/>
    <col min="6149" max="6400" width="10.90625" style="7"/>
    <col min="6401" max="6401" width="64.81640625" style="7" customWidth="1"/>
    <col min="6402" max="6402" width="3.1796875" style="7" customWidth="1"/>
    <col min="6403" max="6403" width="10.90625" style="7"/>
    <col min="6404" max="6404" width="4" style="7" customWidth="1"/>
    <col min="6405" max="6656" width="10.90625" style="7"/>
    <col min="6657" max="6657" width="64.81640625" style="7" customWidth="1"/>
    <col min="6658" max="6658" width="3.1796875" style="7" customWidth="1"/>
    <col min="6659" max="6659" width="10.90625" style="7"/>
    <col min="6660" max="6660" width="4" style="7" customWidth="1"/>
    <col min="6661" max="6912" width="10.90625" style="7"/>
    <col min="6913" max="6913" width="64.81640625" style="7" customWidth="1"/>
    <col min="6914" max="6914" width="3.1796875" style="7" customWidth="1"/>
    <col min="6915" max="6915" width="10.90625" style="7"/>
    <col min="6916" max="6916" width="4" style="7" customWidth="1"/>
    <col min="6917" max="7168" width="10.90625" style="7"/>
    <col min="7169" max="7169" width="64.81640625" style="7" customWidth="1"/>
    <col min="7170" max="7170" width="3.1796875" style="7" customWidth="1"/>
    <col min="7171" max="7171" width="10.90625" style="7"/>
    <col min="7172" max="7172" width="4" style="7" customWidth="1"/>
    <col min="7173" max="7424" width="10.90625" style="7"/>
    <col min="7425" max="7425" width="64.81640625" style="7" customWidth="1"/>
    <col min="7426" max="7426" width="3.1796875" style="7" customWidth="1"/>
    <col min="7427" max="7427" width="10.90625" style="7"/>
    <col min="7428" max="7428" width="4" style="7" customWidth="1"/>
    <col min="7429" max="7680" width="10.90625" style="7"/>
    <col min="7681" max="7681" width="64.81640625" style="7" customWidth="1"/>
    <col min="7682" max="7682" width="3.1796875" style="7" customWidth="1"/>
    <col min="7683" max="7683" width="10.90625" style="7"/>
    <col min="7684" max="7684" width="4" style="7" customWidth="1"/>
    <col min="7685" max="7936" width="10.90625" style="7"/>
    <col min="7937" max="7937" width="64.81640625" style="7" customWidth="1"/>
    <col min="7938" max="7938" width="3.1796875" style="7" customWidth="1"/>
    <col min="7939" max="7939" width="10.90625" style="7"/>
    <col min="7940" max="7940" width="4" style="7" customWidth="1"/>
    <col min="7941" max="8192" width="10.90625" style="7"/>
    <col min="8193" max="8193" width="64.81640625" style="7" customWidth="1"/>
    <col min="8194" max="8194" width="3.1796875" style="7" customWidth="1"/>
    <col min="8195" max="8195" width="10.90625" style="7"/>
    <col min="8196" max="8196" width="4" style="7" customWidth="1"/>
    <col min="8197" max="8448" width="10.90625" style="7"/>
    <col min="8449" max="8449" width="64.81640625" style="7" customWidth="1"/>
    <col min="8450" max="8450" width="3.1796875" style="7" customWidth="1"/>
    <col min="8451" max="8451" width="10.90625" style="7"/>
    <col min="8452" max="8452" width="4" style="7" customWidth="1"/>
    <col min="8453" max="8704" width="10.90625" style="7"/>
    <col min="8705" max="8705" width="64.81640625" style="7" customWidth="1"/>
    <col min="8706" max="8706" width="3.1796875" style="7" customWidth="1"/>
    <col min="8707" max="8707" width="10.90625" style="7"/>
    <col min="8708" max="8708" width="4" style="7" customWidth="1"/>
    <col min="8709" max="8960" width="10.90625" style="7"/>
    <col min="8961" max="8961" width="64.81640625" style="7" customWidth="1"/>
    <col min="8962" max="8962" width="3.1796875" style="7" customWidth="1"/>
    <col min="8963" max="8963" width="10.90625" style="7"/>
    <col min="8964" max="8964" width="4" style="7" customWidth="1"/>
    <col min="8965" max="9216" width="10.90625" style="7"/>
    <col min="9217" max="9217" width="64.81640625" style="7" customWidth="1"/>
    <col min="9218" max="9218" width="3.1796875" style="7" customWidth="1"/>
    <col min="9219" max="9219" width="10.90625" style="7"/>
    <col min="9220" max="9220" width="4" style="7" customWidth="1"/>
    <col min="9221" max="9472" width="10.90625" style="7"/>
    <col min="9473" max="9473" width="64.81640625" style="7" customWidth="1"/>
    <col min="9474" max="9474" width="3.1796875" style="7" customWidth="1"/>
    <col min="9475" max="9475" width="10.90625" style="7"/>
    <col min="9476" max="9476" width="4" style="7" customWidth="1"/>
    <col min="9477" max="9728" width="10.90625" style="7"/>
    <col min="9729" max="9729" width="64.81640625" style="7" customWidth="1"/>
    <col min="9730" max="9730" width="3.1796875" style="7" customWidth="1"/>
    <col min="9731" max="9731" width="10.90625" style="7"/>
    <col min="9732" max="9732" width="4" style="7" customWidth="1"/>
    <col min="9733" max="9984" width="10.90625" style="7"/>
    <col min="9985" max="9985" width="64.81640625" style="7" customWidth="1"/>
    <col min="9986" max="9986" width="3.1796875" style="7" customWidth="1"/>
    <col min="9987" max="9987" width="10.90625" style="7"/>
    <col min="9988" max="9988" width="4" style="7" customWidth="1"/>
    <col min="9989" max="10240" width="10.90625" style="7"/>
    <col min="10241" max="10241" width="64.81640625" style="7" customWidth="1"/>
    <col min="10242" max="10242" width="3.1796875" style="7" customWidth="1"/>
    <col min="10243" max="10243" width="10.90625" style="7"/>
    <col min="10244" max="10244" width="4" style="7" customWidth="1"/>
    <col min="10245" max="10496" width="10.90625" style="7"/>
    <col min="10497" max="10497" width="64.81640625" style="7" customWidth="1"/>
    <col min="10498" max="10498" width="3.1796875" style="7" customWidth="1"/>
    <col min="10499" max="10499" width="10.90625" style="7"/>
    <col min="10500" max="10500" width="4" style="7" customWidth="1"/>
    <col min="10501" max="10752" width="10.90625" style="7"/>
    <col min="10753" max="10753" width="64.81640625" style="7" customWidth="1"/>
    <col min="10754" max="10754" width="3.1796875" style="7" customWidth="1"/>
    <col min="10755" max="10755" width="10.90625" style="7"/>
    <col min="10756" max="10756" width="4" style="7" customWidth="1"/>
    <col min="10757" max="11008" width="10.90625" style="7"/>
    <col min="11009" max="11009" width="64.81640625" style="7" customWidth="1"/>
    <col min="11010" max="11010" width="3.1796875" style="7" customWidth="1"/>
    <col min="11011" max="11011" width="10.90625" style="7"/>
    <col min="11012" max="11012" width="4" style="7" customWidth="1"/>
    <col min="11013" max="11264" width="10.90625" style="7"/>
    <col min="11265" max="11265" width="64.81640625" style="7" customWidth="1"/>
    <col min="11266" max="11266" width="3.1796875" style="7" customWidth="1"/>
    <col min="11267" max="11267" width="10.90625" style="7"/>
    <col min="11268" max="11268" width="4" style="7" customWidth="1"/>
    <col min="11269" max="11520" width="10.90625" style="7"/>
    <col min="11521" max="11521" width="64.81640625" style="7" customWidth="1"/>
    <col min="11522" max="11522" width="3.1796875" style="7" customWidth="1"/>
    <col min="11523" max="11523" width="10.90625" style="7"/>
    <col min="11524" max="11524" width="4" style="7" customWidth="1"/>
    <col min="11525" max="11776" width="10.90625" style="7"/>
    <col min="11777" max="11777" width="64.81640625" style="7" customWidth="1"/>
    <col min="11778" max="11778" width="3.1796875" style="7" customWidth="1"/>
    <col min="11779" max="11779" width="10.90625" style="7"/>
    <col min="11780" max="11780" width="4" style="7" customWidth="1"/>
    <col min="11781" max="12032" width="10.90625" style="7"/>
    <col min="12033" max="12033" width="64.81640625" style="7" customWidth="1"/>
    <col min="12034" max="12034" width="3.1796875" style="7" customWidth="1"/>
    <col min="12035" max="12035" width="10.90625" style="7"/>
    <col min="12036" max="12036" width="4" style="7" customWidth="1"/>
    <col min="12037" max="12288" width="10.90625" style="7"/>
    <col min="12289" max="12289" width="64.81640625" style="7" customWidth="1"/>
    <col min="12290" max="12290" width="3.1796875" style="7" customWidth="1"/>
    <col min="12291" max="12291" width="10.90625" style="7"/>
    <col min="12292" max="12292" width="4" style="7" customWidth="1"/>
    <col min="12293" max="12544" width="10.90625" style="7"/>
    <col min="12545" max="12545" width="64.81640625" style="7" customWidth="1"/>
    <col min="12546" max="12546" width="3.1796875" style="7" customWidth="1"/>
    <col min="12547" max="12547" width="10.90625" style="7"/>
    <col min="12548" max="12548" width="4" style="7" customWidth="1"/>
    <col min="12549" max="12800" width="10.90625" style="7"/>
    <col min="12801" max="12801" width="64.81640625" style="7" customWidth="1"/>
    <col min="12802" max="12802" width="3.1796875" style="7" customWidth="1"/>
    <col min="12803" max="12803" width="10.90625" style="7"/>
    <col min="12804" max="12804" width="4" style="7" customWidth="1"/>
    <col min="12805" max="13056" width="10.90625" style="7"/>
    <col min="13057" max="13057" width="64.81640625" style="7" customWidth="1"/>
    <col min="13058" max="13058" width="3.1796875" style="7" customWidth="1"/>
    <col min="13059" max="13059" width="10.90625" style="7"/>
    <col min="13060" max="13060" width="4" style="7" customWidth="1"/>
    <col min="13061" max="13312" width="10.90625" style="7"/>
    <col min="13313" max="13313" width="64.81640625" style="7" customWidth="1"/>
    <col min="13314" max="13314" width="3.1796875" style="7" customWidth="1"/>
    <col min="13315" max="13315" width="10.90625" style="7"/>
    <col min="13316" max="13316" width="4" style="7" customWidth="1"/>
    <col min="13317" max="13568" width="10.90625" style="7"/>
    <col min="13569" max="13569" width="64.81640625" style="7" customWidth="1"/>
    <col min="13570" max="13570" width="3.1796875" style="7" customWidth="1"/>
    <col min="13571" max="13571" width="10.90625" style="7"/>
    <col min="13572" max="13572" width="4" style="7" customWidth="1"/>
    <col min="13573" max="13824" width="10.90625" style="7"/>
    <col min="13825" max="13825" width="64.81640625" style="7" customWidth="1"/>
    <col min="13826" max="13826" width="3.1796875" style="7" customWidth="1"/>
    <col min="13827" max="13827" width="10.90625" style="7"/>
    <col min="13828" max="13828" width="4" style="7" customWidth="1"/>
    <col min="13829" max="14080" width="10.90625" style="7"/>
    <col min="14081" max="14081" width="64.81640625" style="7" customWidth="1"/>
    <col min="14082" max="14082" width="3.1796875" style="7" customWidth="1"/>
    <col min="14083" max="14083" width="10.90625" style="7"/>
    <col min="14084" max="14084" width="4" style="7" customWidth="1"/>
    <col min="14085" max="14336" width="10.90625" style="7"/>
    <col min="14337" max="14337" width="64.81640625" style="7" customWidth="1"/>
    <col min="14338" max="14338" width="3.1796875" style="7" customWidth="1"/>
    <col min="14339" max="14339" width="10.90625" style="7"/>
    <col min="14340" max="14340" width="4" style="7" customWidth="1"/>
    <col min="14341" max="14592" width="10.90625" style="7"/>
    <col min="14593" max="14593" width="64.81640625" style="7" customWidth="1"/>
    <col min="14594" max="14594" width="3.1796875" style="7" customWidth="1"/>
    <col min="14595" max="14595" width="10.90625" style="7"/>
    <col min="14596" max="14596" width="4" style="7" customWidth="1"/>
    <col min="14597" max="14848" width="10.90625" style="7"/>
    <col min="14849" max="14849" width="64.81640625" style="7" customWidth="1"/>
    <col min="14850" max="14850" width="3.1796875" style="7" customWidth="1"/>
    <col min="14851" max="14851" width="10.90625" style="7"/>
    <col min="14852" max="14852" width="4" style="7" customWidth="1"/>
    <col min="14853" max="15104" width="10.90625" style="7"/>
    <col min="15105" max="15105" width="64.81640625" style="7" customWidth="1"/>
    <col min="15106" max="15106" width="3.1796875" style="7" customWidth="1"/>
    <col min="15107" max="15107" width="10.90625" style="7"/>
    <col min="15108" max="15108" width="4" style="7" customWidth="1"/>
    <col min="15109" max="15360" width="10.90625" style="7"/>
    <col min="15361" max="15361" width="64.81640625" style="7" customWidth="1"/>
    <col min="15362" max="15362" width="3.1796875" style="7" customWidth="1"/>
    <col min="15363" max="15363" width="10.90625" style="7"/>
    <col min="15364" max="15364" width="4" style="7" customWidth="1"/>
    <col min="15365" max="15616" width="10.90625" style="7"/>
    <col min="15617" max="15617" width="64.81640625" style="7" customWidth="1"/>
    <col min="15618" max="15618" width="3.1796875" style="7" customWidth="1"/>
    <col min="15619" max="15619" width="10.90625" style="7"/>
    <col min="15620" max="15620" width="4" style="7" customWidth="1"/>
    <col min="15621" max="15872" width="10.90625" style="7"/>
    <col min="15873" max="15873" width="64.81640625" style="7" customWidth="1"/>
    <col min="15874" max="15874" width="3.1796875" style="7" customWidth="1"/>
    <col min="15875" max="15875" width="10.90625" style="7"/>
    <col min="15876" max="15876" width="4" style="7" customWidth="1"/>
    <col min="15877" max="16128" width="10.90625" style="7"/>
    <col min="16129" max="16129" width="64.81640625" style="7" customWidth="1"/>
    <col min="16130" max="16130" width="3.1796875" style="7" customWidth="1"/>
    <col min="16131" max="16131" width="10.90625" style="7"/>
    <col min="16132" max="16132" width="4" style="7" customWidth="1"/>
    <col min="16133" max="16384" width="10.90625" style="7"/>
  </cols>
  <sheetData>
    <row r="1" spans="1:6">
      <c r="A1" s="7" t="s">
        <v>251</v>
      </c>
    </row>
    <row r="2" spans="1:6">
      <c r="A2" s="7" t="s">
        <v>252</v>
      </c>
    </row>
    <row r="4" spans="1:6">
      <c r="A4" s="9" t="s">
        <v>509</v>
      </c>
      <c r="B4" s="9"/>
      <c r="C4" s="9"/>
      <c r="D4" s="9"/>
      <c r="E4" s="55"/>
    </row>
    <row r="5" spans="1:6">
      <c r="A5" s="9" t="s">
        <v>510</v>
      </c>
      <c r="B5" s="9"/>
      <c r="C5" s="9"/>
      <c r="D5" s="9"/>
      <c r="E5" s="55"/>
    </row>
    <row r="6" spans="1:6" ht="13" thickBot="1">
      <c r="A6" s="84"/>
      <c r="B6" s="84"/>
      <c r="C6" s="84"/>
      <c r="D6" s="84"/>
      <c r="E6" s="83"/>
    </row>
    <row r="7" spans="1:6">
      <c r="A7" s="9"/>
      <c r="B7" s="9"/>
      <c r="C7" s="9"/>
      <c r="D7" s="9"/>
      <c r="E7" s="55"/>
    </row>
    <row r="8" spans="1:6">
      <c r="A8" s="9"/>
      <c r="B8" s="9"/>
      <c r="C8" s="262" t="s">
        <v>432</v>
      </c>
      <c r="D8" s="262"/>
      <c r="E8" s="262"/>
    </row>
    <row r="9" spans="1:6">
      <c r="A9" s="9" t="s">
        <v>511</v>
      </c>
      <c r="B9" s="9"/>
      <c r="C9" s="276" t="s">
        <v>512</v>
      </c>
      <c r="D9" s="276"/>
      <c r="E9" s="276"/>
    </row>
    <row r="10" spans="1:6">
      <c r="A10" s="9"/>
      <c r="B10" s="9"/>
      <c r="C10" s="264" t="s">
        <v>435</v>
      </c>
      <c r="D10" s="265"/>
      <c r="E10" s="273" t="s">
        <v>436</v>
      </c>
    </row>
    <row r="11" spans="1:6" ht="13" thickBot="1">
      <c r="A11" s="84"/>
      <c r="B11" s="84"/>
      <c r="C11" s="84"/>
      <c r="D11" s="84"/>
      <c r="E11" s="83"/>
    </row>
    <row r="12" spans="1:6">
      <c r="A12" s="9"/>
      <c r="B12" s="9"/>
      <c r="C12" s="85"/>
      <c r="D12" s="9"/>
      <c r="E12" s="55"/>
    </row>
    <row r="13" spans="1:6" ht="13">
      <c r="A13" s="14" t="s">
        <v>63</v>
      </c>
      <c r="B13" s="9"/>
      <c r="C13" s="166">
        <f>C15+C23</f>
        <v>901</v>
      </c>
      <c r="D13" s="14"/>
      <c r="E13" s="186">
        <f>E15+E23</f>
        <v>99.999999999999986</v>
      </c>
      <c r="F13" s="23"/>
    </row>
    <row r="14" spans="1:6">
      <c r="A14" s="9"/>
      <c r="B14" s="9"/>
      <c r="C14" s="85"/>
      <c r="D14" s="9"/>
      <c r="E14" s="55" t="str">
        <f>IF($A14&lt;&gt;0,C14/#REF!*100,"")</f>
        <v/>
      </c>
    </row>
    <row r="15" spans="1:6" ht="13">
      <c r="A15" s="14" t="s">
        <v>513</v>
      </c>
      <c r="B15" s="9"/>
      <c r="C15" s="166">
        <f>SUM(C16:C20)</f>
        <v>271</v>
      </c>
      <c r="D15" s="14"/>
      <c r="E15" s="186">
        <f>C15/$C$13*100</f>
        <v>30.077691453940066</v>
      </c>
      <c r="F15" s="277"/>
    </row>
    <row r="16" spans="1:6" ht="14.25" customHeight="1">
      <c r="A16" s="7" t="s">
        <v>514</v>
      </c>
      <c r="B16" s="9"/>
      <c r="C16" s="123">
        <v>58</v>
      </c>
      <c r="D16" s="14"/>
      <c r="E16" s="55">
        <f t="shared" ref="E16:E27" si="0">C16/$C$13*100</f>
        <v>6.4372918978912317</v>
      </c>
      <c r="F16" s="277"/>
    </row>
    <row r="17" spans="1:6" ht="14.25" customHeight="1">
      <c r="A17" s="9" t="s">
        <v>515</v>
      </c>
      <c r="B17" s="9"/>
      <c r="C17" s="123">
        <v>1</v>
      </c>
      <c r="D17" s="14"/>
      <c r="E17" s="55">
        <f t="shared" si="0"/>
        <v>0.11098779134295228</v>
      </c>
      <c r="F17" s="277"/>
    </row>
    <row r="18" spans="1:6" ht="14.25" customHeight="1">
      <c r="A18" s="7" t="s">
        <v>516</v>
      </c>
      <c r="B18" s="9"/>
      <c r="C18" s="123">
        <v>81</v>
      </c>
      <c r="D18" s="14"/>
      <c r="E18" s="55">
        <f t="shared" si="0"/>
        <v>8.9900110987791333</v>
      </c>
      <c r="F18" s="277"/>
    </row>
    <row r="19" spans="1:6" ht="14.25" customHeight="1">
      <c r="A19" s="278" t="s">
        <v>517</v>
      </c>
      <c r="B19" s="9"/>
      <c r="C19" s="123">
        <v>130</v>
      </c>
      <c r="D19" s="14"/>
      <c r="E19" s="55">
        <f t="shared" si="0"/>
        <v>14.428412874583795</v>
      </c>
      <c r="F19" s="277"/>
    </row>
    <row r="20" spans="1:6" ht="14.25" customHeight="1">
      <c r="A20" s="7" t="s">
        <v>518</v>
      </c>
      <c r="B20" s="9"/>
      <c r="C20" s="123">
        <v>1</v>
      </c>
      <c r="D20" s="14"/>
      <c r="E20" s="55">
        <f t="shared" si="0"/>
        <v>0.11098779134295228</v>
      </c>
      <c r="F20" s="277"/>
    </row>
    <row r="21" spans="1:6" ht="14.25" customHeight="1">
      <c r="A21" s="14" t="s">
        <v>519</v>
      </c>
      <c r="B21" s="9"/>
      <c r="C21" s="166"/>
      <c r="D21" s="14"/>
      <c r="E21" s="186"/>
      <c r="F21" s="277"/>
    </row>
    <row r="22" spans="1:6" ht="14.25" customHeight="1">
      <c r="A22" s="14"/>
      <c r="B22" s="9"/>
      <c r="C22" s="166"/>
      <c r="D22" s="14"/>
      <c r="E22" s="186"/>
      <c r="F22" s="277"/>
    </row>
    <row r="23" spans="1:6" ht="13">
      <c r="A23" s="14" t="s">
        <v>520</v>
      </c>
      <c r="B23" s="9"/>
      <c r="C23" s="166">
        <f>SUM(C24:C27)</f>
        <v>630</v>
      </c>
      <c r="D23" s="14"/>
      <c r="E23" s="186">
        <f t="shared" si="0"/>
        <v>69.922308546059924</v>
      </c>
      <c r="F23" s="277"/>
    </row>
    <row r="24" spans="1:6" ht="25.5">
      <c r="A24" s="267" t="s">
        <v>521</v>
      </c>
      <c r="B24" s="9"/>
      <c r="C24" s="123">
        <v>240</v>
      </c>
      <c r="D24" s="14"/>
      <c r="E24" s="55">
        <f t="shared" si="0"/>
        <v>26.637069922308548</v>
      </c>
      <c r="F24" s="277"/>
    </row>
    <row r="25" spans="1:6" ht="14.25" customHeight="1">
      <c r="A25" s="9" t="s">
        <v>522</v>
      </c>
      <c r="B25" s="9"/>
      <c r="C25" s="123">
        <v>19</v>
      </c>
      <c r="D25" s="14"/>
      <c r="E25" s="55">
        <f t="shared" si="0"/>
        <v>2.1087680355160932</v>
      </c>
      <c r="F25" s="277"/>
    </row>
    <row r="26" spans="1:6" ht="27" customHeight="1">
      <c r="A26" s="267" t="s">
        <v>523</v>
      </c>
      <c r="B26" s="9"/>
      <c r="C26" s="123">
        <v>370</v>
      </c>
      <c r="D26" s="14"/>
      <c r="E26" s="55">
        <f t="shared" si="0"/>
        <v>41.065482796892347</v>
      </c>
      <c r="F26" s="277"/>
    </row>
    <row r="27" spans="1:6" ht="14.25" customHeight="1">
      <c r="A27" s="9" t="s">
        <v>481</v>
      </c>
      <c r="B27" s="9"/>
      <c r="C27" s="123">
        <v>1</v>
      </c>
      <c r="D27" s="14"/>
      <c r="E27" s="55">
        <f t="shared" si="0"/>
        <v>0.11098779134295228</v>
      </c>
      <c r="F27" s="277"/>
    </row>
    <row r="28" spans="1:6" ht="8" customHeight="1" thickBot="1">
      <c r="A28" s="9"/>
      <c r="B28" s="9"/>
      <c r="C28" s="123"/>
      <c r="D28" s="9"/>
      <c r="E28" s="55"/>
    </row>
    <row r="29" spans="1:6" ht="6.75" customHeight="1">
      <c r="A29" s="79"/>
      <c r="B29" s="79"/>
      <c r="C29" s="79"/>
      <c r="D29" s="79"/>
      <c r="E29" s="78"/>
    </row>
    <row r="30" spans="1:6" ht="12.65" customHeight="1">
      <c r="A30" s="9" t="s">
        <v>524</v>
      </c>
      <c r="B30" s="9"/>
      <c r="C30" s="9"/>
      <c r="D30" s="9"/>
      <c r="E30" s="55"/>
    </row>
    <row r="31" spans="1:6" ht="12.65" customHeight="1">
      <c r="A31" s="9" t="s">
        <v>525</v>
      </c>
      <c r="B31" s="9"/>
      <c r="C31" s="9"/>
      <c r="D31" s="9"/>
      <c r="E31" s="55"/>
    </row>
    <row r="32" spans="1:6" ht="12.65" customHeight="1"/>
    <row r="33" spans="1:3" ht="10.5" customHeight="1"/>
    <row r="34" spans="1:3" ht="6.75" customHeight="1">
      <c r="A34" s="14"/>
      <c r="B34" s="9"/>
      <c r="C34" s="166"/>
    </row>
    <row r="35" spans="1:3">
      <c r="A35" s="9"/>
      <c r="B35" s="9"/>
      <c r="C35" s="85"/>
    </row>
    <row r="36" spans="1:3" ht="13">
      <c r="A36" s="14"/>
      <c r="B36" s="9"/>
      <c r="C36" s="123"/>
    </row>
    <row r="37" spans="1:3">
      <c r="A37" s="9"/>
      <c r="B37" s="9"/>
      <c r="C37" s="123"/>
    </row>
    <row r="38" spans="1:3">
      <c r="A38" s="9"/>
      <c r="B38" s="9"/>
      <c r="C38" s="123"/>
    </row>
    <row r="39" spans="1:3">
      <c r="A39" s="9"/>
      <c r="B39" s="9"/>
      <c r="C39" s="123"/>
    </row>
    <row r="40" spans="1:3">
      <c r="A40" s="9"/>
      <c r="B40" s="9"/>
      <c r="C40" s="123"/>
    </row>
  </sheetData>
  <mergeCells count="2">
    <mergeCell ref="C8:E8"/>
    <mergeCell ref="C9:E9"/>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871F6-F577-4A25-B741-A24854E6D28C}">
  <sheetPr>
    <tabColor theme="4" tint="-0.249977111117893"/>
  </sheetPr>
  <dimension ref="A1:K39"/>
  <sheetViews>
    <sheetView topLeftCell="A22" workbookViewId="0">
      <selection activeCell="A15" sqref="A15"/>
    </sheetView>
  </sheetViews>
  <sheetFormatPr baseColWidth="10" defaultRowHeight="12.5"/>
  <cols>
    <col min="1" max="1" width="68.54296875" style="7" customWidth="1"/>
    <col min="2" max="2" width="3" style="7" customWidth="1"/>
    <col min="3" max="3" width="7.453125" style="7" customWidth="1"/>
    <col min="4" max="4" width="4.54296875" style="7" customWidth="1"/>
    <col min="5" max="5" width="7.453125" style="7" customWidth="1"/>
    <col min="6" max="6" width="4.81640625" style="7" customWidth="1"/>
    <col min="7" max="256" width="10.90625" style="7"/>
    <col min="257" max="257" width="68.54296875" style="7" customWidth="1"/>
    <col min="258" max="258" width="3" style="7" customWidth="1"/>
    <col min="259" max="259" width="7.453125" style="7" customWidth="1"/>
    <col min="260" max="260" width="4.54296875" style="7" customWidth="1"/>
    <col min="261" max="261" width="7.453125" style="7" customWidth="1"/>
    <col min="262" max="262" width="4.81640625" style="7" customWidth="1"/>
    <col min="263" max="512" width="10.90625" style="7"/>
    <col min="513" max="513" width="68.54296875" style="7" customWidth="1"/>
    <col min="514" max="514" width="3" style="7" customWidth="1"/>
    <col min="515" max="515" width="7.453125" style="7" customWidth="1"/>
    <col min="516" max="516" width="4.54296875" style="7" customWidth="1"/>
    <col min="517" max="517" width="7.453125" style="7" customWidth="1"/>
    <col min="518" max="518" width="4.81640625" style="7" customWidth="1"/>
    <col min="519" max="768" width="10.90625" style="7"/>
    <col min="769" max="769" width="68.54296875" style="7" customWidth="1"/>
    <col min="770" max="770" width="3" style="7" customWidth="1"/>
    <col min="771" max="771" width="7.453125" style="7" customWidth="1"/>
    <col min="772" max="772" width="4.54296875" style="7" customWidth="1"/>
    <col min="773" max="773" width="7.453125" style="7" customWidth="1"/>
    <col min="774" max="774" width="4.81640625" style="7" customWidth="1"/>
    <col min="775" max="1024" width="10.90625" style="7"/>
    <col min="1025" max="1025" width="68.54296875" style="7" customWidth="1"/>
    <col min="1026" max="1026" width="3" style="7" customWidth="1"/>
    <col min="1027" max="1027" width="7.453125" style="7" customWidth="1"/>
    <col min="1028" max="1028" width="4.54296875" style="7" customWidth="1"/>
    <col min="1029" max="1029" width="7.453125" style="7" customWidth="1"/>
    <col min="1030" max="1030" width="4.81640625" style="7" customWidth="1"/>
    <col min="1031" max="1280" width="10.90625" style="7"/>
    <col min="1281" max="1281" width="68.54296875" style="7" customWidth="1"/>
    <col min="1282" max="1282" width="3" style="7" customWidth="1"/>
    <col min="1283" max="1283" width="7.453125" style="7" customWidth="1"/>
    <col min="1284" max="1284" width="4.54296875" style="7" customWidth="1"/>
    <col min="1285" max="1285" width="7.453125" style="7" customWidth="1"/>
    <col min="1286" max="1286" width="4.81640625" style="7" customWidth="1"/>
    <col min="1287" max="1536" width="10.90625" style="7"/>
    <col min="1537" max="1537" width="68.54296875" style="7" customWidth="1"/>
    <col min="1538" max="1538" width="3" style="7" customWidth="1"/>
    <col min="1539" max="1539" width="7.453125" style="7" customWidth="1"/>
    <col min="1540" max="1540" width="4.54296875" style="7" customWidth="1"/>
    <col min="1541" max="1541" width="7.453125" style="7" customWidth="1"/>
    <col min="1542" max="1542" width="4.81640625" style="7" customWidth="1"/>
    <col min="1543" max="1792" width="10.90625" style="7"/>
    <col min="1793" max="1793" width="68.54296875" style="7" customWidth="1"/>
    <col min="1794" max="1794" width="3" style="7" customWidth="1"/>
    <col min="1795" max="1795" width="7.453125" style="7" customWidth="1"/>
    <col min="1796" max="1796" width="4.54296875" style="7" customWidth="1"/>
    <col min="1797" max="1797" width="7.453125" style="7" customWidth="1"/>
    <col min="1798" max="1798" width="4.81640625" style="7" customWidth="1"/>
    <col min="1799" max="2048" width="10.90625" style="7"/>
    <col min="2049" max="2049" width="68.54296875" style="7" customWidth="1"/>
    <col min="2050" max="2050" width="3" style="7" customWidth="1"/>
    <col min="2051" max="2051" width="7.453125" style="7" customWidth="1"/>
    <col min="2052" max="2052" width="4.54296875" style="7" customWidth="1"/>
    <col min="2053" max="2053" width="7.453125" style="7" customWidth="1"/>
    <col min="2054" max="2054" width="4.81640625" style="7" customWidth="1"/>
    <col min="2055" max="2304" width="10.90625" style="7"/>
    <col min="2305" max="2305" width="68.54296875" style="7" customWidth="1"/>
    <col min="2306" max="2306" width="3" style="7" customWidth="1"/>
    <col min="2307" max="2307" width="7.453125" style="7" customWidth="1"/>
    <col min="2308" max="2308" width="4.54296875" style="7" customWidth="1"/>
    <col min="2309" max="2309" width="7.453125" style="7" customWidth="1"/>
    <col min="2310" max="2310" width="4.81640625" style="7" customWidth="1"/>
    <col min="2311" max="2560" width="10.90625" style="7"/>
    <col min="2561" max="2561" width="68.54296875" style="7" customWidth="1"/>
    <col min="2562" max="2562" width="3" style="7" customWidth="1"/>
    <col min="2563" max="2563" width="7.453125" style="7" customWidth="1"/>
    <col min="2564" max="2564" width="4.54296875" style="7" customWidth="1"/>
    <col min="2565" max="2565" width="7.453125" style="7" customWidth="1"/>
    <col min="2566" max="2566" width="4.81640625" style="7" customWidth="1"/>
    <col min="2567" max="2816" width="10.90625" style="7"/>
    <col min="2817" max="2817" width="68.54296875" style="7" customWidth="1"/>
    <col min="2818" max="2818" width="3" style="7" customWidth="1"/>
    <col min="2819" max="2819" width="7.453125" style="7" customWidth="1"/>
    <col min="2820" max="2820" width="4.54296875" style="7" customWidth="1"/>
    <col min="2821" max="2821" width="7.453125" style="7" customWidth="1"/>
    <col min="2822" max="2822" width="4.81640625" style="7" customWidth="1"/>
    <col min="2823" max="3072" width="10.90625" style="7"/>
    <col min="3073" max="3073" width="68.54296875" style="7" customWidth="1"/>
    <col min="3074" max="3074" width="3" style="7" customWidth="1"/>
    <col min="3075" max="3075" width="7.453125" style="7" customWidth="1"/>
    <col min="3076" max="3076" width="4.54296875" style="7" customWidth="1"/>
    <col min="3077" max="3077" width="7.453125" style="7" customWidth="1"/>
    <col min="3078" max="3078" width="4.81640625" style="7" customWidth="1"/>
    <col min="3079" max="3328" width="10.90625" style="7"/>
    <col min="3329" max="3329" width="68.54296875" style="7" customWidth="1"/>
    <col min="3330" max="3330" width="3" style="7" customWidth="1"/>
    <col min="3331" max="3331" width="7.453125" style="7" customWidth="1"/>
    <col min="3332" max="3332" width="4.54296875" style="7" customWidth="1"/>
    <col min="3333" max="3333" width="7.453125" style="7" customWidth="1"/>
    <col min="3334" max="3334" width="4.81640625" style="7" customWidth="1"/>
    <col min="3335" max="3584" width="10.90625" style="7"/>
    <col min="3585" max="3585" width="68.54296875" style="7" customWidth="1"/>
    <col min="3586" max="3586" width="3" style="7" customWidth="1"/>
    <col min="3587" max="3587" width="7.453125" style="7" customWidth="1"/>
    <col min="3588" max="3588" width="4.54296875" style="7" customWidth="1"/>
    <col min="3589" max="3589" width="7.453125" style="7" customWidth="1"/>
    <col min="3590" max="3590" width="4.81640625" style="7" customWidth="1"/>
    <col min="3591" max="3840" width="10.90625" style="7"/>
    <col min="3841" max="3841" width="68.54296875" style="7" customWidth="1"/>
    <col min="3842" max="3842" width="3" style="7" customWidth="1"/>
    <col min="3843" max="3843" width="7.453125" style="7" customWidth="1"/>
    <col min="3844" max="3844" width="4.54296875" style="7" customWidth="1"/>
    <col min="3845" max="3845" width="7.453125" style="7" customWidth="1"/>
    <col min="3846" max="3846" width="4.81640625" style="7" customWidth="1"/>
    <col min="3847" max="4096" width="10.90625" style="7"/>
    <col min="4097" max="4097" width="68.54296875" style="7" customWidth="1"/>
    <col min="4098" max="4098" width="3" style="7" customWidth="1"/>
    <col min="4099" max="4099" width="7.453125" style="7" customWidth="1"/>
    <col min="4100" max="4100" width="4.54296875" style="7" customWidth="1"/>
    <col min="4101" max="4101" width="7.453125" style="7" customWidth="1"/>
    <col min="4102" max="4102" width="4.81640625" style="7" customWidth="1"/>
    <col min="4103" max="4352" width="10.90625" style="7"/>
    <col min="4353" max="4353" width="68.54296875" style="7" customWidth="1"/>
    <col min="4354" max="4354" width="3" style="7" customWidth="1"/>
    <col min="4355" max="4355" width="7.453125" style="7" customWidth="1"/>
    <col min="4356" max="4356" width="4.54296875" style="7" customWidth="1"/>
    <col min="4357" max="4357" width="7.453125" style="7" customWidth="1"/>
    <col min="4358" max="4358" width="4.81640625" style="7" customWidth="1"/>
    <col min="4359" max="4608" width="10.90625" style="7"/>
    <col min="4609" max="4609" width="68.54296875" style="7" customWidth="1"/>
    <col min="4610" max="4610" width="3" style="7" customWidth="1"/>
    <col min="4611" max="4611" width="7.453125" style="7" customWidth="1"/>
    <col min="4612" max="4612" width="4.54296875" style="7" customWidth="1"/>
    <col min="4613" max="4613" width="7.453125" style="7" customWidth="1"/>
    <col min="4614" max="4614" width="4.81640625" style="7" customWidth="1"/>
    <col min="4615" max="4864" width="10.90625" style="7"/>
    <col min="4865" max="4865" width="68.54296875" style="7" customWidth="1"/>
    <col min="4866" max="4866" width="3" style="7" customWidth="1"/>
    <col min="4867" max="4867" width="7.453125" style="7" customWidth="1"/>
    <col min="4868" max="4868" width="4.54296875" style="7" customWidth="1"/>
    <col min="4869" max="4869" width="7.453125" style="7" customWidth="1"/>
    <col min="4870" max="4870" width="4.81640625" style="7" customWidth="1"/>
    <col min="4871" max="5120" width="10.90625" style="7"/>
    <col min="5121" max="5121" width="68.54296875" style="7" customWidth="1"/>
    <col min="5122" max="5122" width="3" style="7" customWidth="1"/>
    <col min="5123" max="5123" width="7.453125" style="7" customWidth="1"/>
    <col min="5124" max="5124" width="4.54296875" style="7" customWidth="1"/>
    <col min="5125" max="5125" width="7.453125" style="7" customWidth="1"/>
    <col min="5126" max="5126" width="4.81640625" style="7" customWidth="1"/>
    <col min="5127" max="5376" width="10.90625" style="7"/>
    <col min="5377" max="5377" width="68.54296875" style="7" customWidth="1"/>
    <col min="5378" max="5378" width="3" style="7" customWidth="1"/>
    <col min="5379" max="5379" width="7.453125" style="7" customWidth="1"/>
    <col min="5380" max="5380" width="4.54296875" style="7" customWidth="1"/>
    <col min="5381" max="5381" width="7.453125" style="7" customWidth="1"/>
    <col min="5382" max="5382" width="4.81640625" style="7" customWidth="1"/>
    <col min="5383" max="5632" width="10.90625" style="7"/>
    <col min="5633" max="5633" width="68.54296875" style="7" customWidth="1"/>
    <col min="5634" max="5634" width="3" style="7" customWidth="1"/>
    <col min="5635" max="5635" width="7.453125" style="7" customWidth="1"/>
    <col min="5636" max="5636" width="4.54296875" style="7" customWidth="1"/>
    <col min="5637" max="5637" width="7.453125" style="7" customWidth="1"/>
    <col min="5638" max="5638" width="4.81640625" style="7" customWidth="1"/>
    <col min="5639" max="5888" width="10.90625" style="7"/>
    <col min="5889" max="5889" width="68.54296875" style="7" customWidth="1"/>
    <col min="5890" max="5890" width="3" style="7" customWidth="1"/>
    <col min="5891" max="5891" width="7.453125" style="7" customWidth="1"/>
    <col min="5892" max="5892" width="4.54296875" style="7" customWidth="1"/>
    <col min="5893" max="5893" width="7.453125" style="7" customWidth="1"/>
    <col min="5894" max="5894" width="4.81640625" style="7" customWidth="1"/>
    <col min="5895" max="6144" width="10.90625" style="7"/>
    <col min="6145" max="6145" width="68.54296875" style="7" customWidth="1"/>
    <col min="6146" max="6146" width="3" style="7" customWidth="1"/>
    <col min="6147" max="6147" width="7.453125" style="7" customWidth="1"/>
    <col min="6148" max="6148" width="4.54296875" style="7" customWidth="1"/>
    <col min="6149" max="6149" width="7.453125" style="7" customWidth="1"/>
    <col min="6150" max="6150" width="4.81640625" style="7" customWidth="1"/>
    <col min="6151" max="6400" width="10.90625" style="7"/>
    <col min="6401" max="6401" width="68.54296875" style="7" customWidth="1"/>
    <col min="6402" max="6402" width="3" style="7" customWidth="1"/>
    <col min="6403" max="6403" width="7.453125" style="7" customWidth="1"/>
    <col min="6404" max="6404" width="4.54296875" style="7" customWidth="1"/>
    <col min="6405" max="6405" width="7.453125" style="7" customWidth="1"/>
    <col min="6406" max="6406" width="4.81640625" style="7" customWidth="1"/>
    <col min="6407" max="6656" width="10.90625" style="7"/>
    <col min="6657" max="6657" width="68.54296875" style="7" customWidth="1"/>
    <col min="6658" max="6658" width="3" style="7" customWidth="1"/>
    <col min="6659" max="6659" width="7.453125" style="7" customWidth="1"/>
    <col min="6660" max="6660" width="4.54296875" style="7" customWidth="1"/>
    <col min="6661" max="6661" width="7.453125" style="7" customWidth="1"/>
    <col min="6662" max="6662" width="4.81640625" style="7" customWidth="1"/>
    <col min="6663" max="6912" width="10.90625" style="7"/>
    <col min="6913" max="6913" width="68.54296875" style="7" customWidth="1"/>
    <col min="6914" max="6914" width="3" style="7" customWidth="1"/>
    <col min="6915" max="6915" width="7.453125" style="7" customWidth="1"/>
    <col min="6916" max="6916" width="4.54296875" style="7" customWidth="1"/>
    <col min="6917" max="6917" width="7.453125" style="7" customWidth="1"/>
    <col min="6918" max="6918" width="4.81640625" style="7" customWidth="1"/>
    <col min="6919" max="7168" width="10.90625" style="7"/>
    <col min="7169" max="7169" width="68.54296875" style="7" customWidth="1"/>
    <col min="7170" max="7170" width="3" style="7" customWidth="1"/>
    <col min="7171" max="7171" width="7.453125" style="7" customWidth="1"/>
    <col min="7172" max="7172" width="4.54296875" style="7" customWidth="1"/>
    <col min="7173" max="7173" width="7.453125" style="7" customWidth="1"/>
    <col min="7174" max="7174" width="4.81640625" style="7" customWidth="1"/>
    <col min="7175" max="7424" width="10.90625" style="7"/>
    <col min="7425" max="7425" width="68.54296875" style="7" customWidth="1"/>
    <col min="7426" max="7426" width="3" style="7" customWidth="1"/>
    <col min="7427" max="7427" width="7.453125" style="7" customWidth="1"/>
    <col min="7428" max="7428" width="4.54296875" style="7" customWidth="1"/>
    <col min="7429" max="7429" width="7.453125" style="7" customWidth="1"/>
    <col min="7430" max="7430" width="4.81640625" style="7" customWidth="1"/>
    <col min="7431" max="7680" width="10.90625" style="7"/>
    <col min="7681" max="7681" width="68.54296875" style="7" customWidth="1"/>
    <col min="7682" max="7682" width="3" style="7" customWidth="1"/>
    <col min="7683" max="7683" width="7.453125" style="7" customWidth="1"/>
    <col min="7684" max="7684" width="4.54296875" style="7" customWidth="1"/>
    <col min="7685" max="7685" width="7.453125" style="7" customWidth="1"/>
    <col min="7686" max="7686" width="4.81640625" style="7" customWidth="1"/>
    <col min="7687" max="7936" width="10.90625" style="7"/>
    <col min="7937" max="7937" width="68.54296875" style="7" customWidth="1"/>
    <col min="7938" max="7938" width="3" style="7" customWidth="1"/>
    <col min="7939" max="7939" width="7.453125" style="7" customWidth="1"/>
    <col min="7940" max="7940" width="4.54296875" style="7" customWidth="1"/>
    <col min="7941" max="7941" width="7.453125" style="7" customWidth="1"/>
    <col min="7942" max="7942" width="4.81640625" style="7" customWidth="1"/>
    <col min="7943" max="8192" width="10.90625" style="7"/>
    <col min="8193" max="8193" width="68.54296875" style="7" customWidth="1"/>
    <col min="8194" max="8194" width="3" style="7" customWidth="1"/>
    <col min="8195" max="8195" width="7.453125" style="7" customWidth="1"/>
    <col min="8196" max="8196" width="4.54296875" style="7" customWidth="1"/>
    <col min="8197" max="8197" width="7.453125" style="7" customWidth="1"/>
    <col min="8198" max="8198" width="4.81640625" style="7" customWidth="1"/>
    <col min="8199" max="8448" width="10.90625" style="7"/>
    <col min="8449" max="8449" width="68.54296875" style="7" customWidth="1"/>
    <col min="8450" max="8450" width="3" style="7" customWidth="1"/>
    <col min="8451" max="8451" width="7.453125" style="7" customWidth="1"/>
    <col min="8452" max="8452" width="4.54296875" style="7" customWidth="1"/>
    <col min="8453" max="8453" width="7.453125" style="7" customWidth="1"/>
    <col min="8454" max="8454" width="4.81640625" style="7" customWidth="1"/>
    <col min="8455" max="8704" width="10.90625" style="7"/>
    <col min="8705" max="8705" width="68.54296875" style="7" customWidth="1"/>
    <col min="8706" max="8706" width="3" style="7" customWidth="1"/>
    <col min="8707" max="8707" width="7.453125" style="7" customWidth="1"/>
    <col min="8708" max="8708" width="4.54296875" style="7" customWidth="1"/>
    <col min="8709" max="8709" width="7.453125" style="7" customWidth="1"/>
    <col min="8710" max="8710" width="4.81640625" style="7" customWidth="1"/>
    <col min="8711" max="8960" width="10.90625" style="7"/>
    <col min="8961" max="8961" width="68.54296875" style="7" customWidth="1"/>
    <col min="8962" max="8962" width="3" style="7" customWidth="1"/>
    <col min="8963" max="8963" width="7.453125" style="7" customWidth="1"/>
    <col min="8964" max="8964" width="4.54296875" style="7" customWidth="1"/>
    <col min="8965" max="8965" width="7.453125" style="7" customWidth="1"/>
    <col min="8966" max="8966" width="4.81640625" style="7" customWidth="1"/>
    <col min="8967" max="9216" width="10.90625" style="7"/>
    <col min="9217" max="9217" width="68.54296875" style="7" customWidth="1"/>
    <col min="9218" max="9218" width="3" style="7" customWidth="1"/>
    <col min="9219" max="9219" width="7.453125" style="7" customWidth="1"/>
    <col min="9220" max="9220" width="4.54296875" style="7" customWidth="1"/>
    <col min="9221" max="9221" width="7.453125" style="7" customWidth="1"/>
    <col min="9222" max="9222" width="4.81640625" style="7" customWidth="1"/>
    <col min="9223" max="9472" width="10.90625" style="7"/>
    <col min="9473" max="9473" width="68.54296875" style="7" customWidth="1"/>
    <col min="9474" max="9474" width="3" style="7" customWidth="1"/>
    <col min="9475" max="9475" width="7.453125" style="7" customWidth="1"/>
    <col min="9476" max="9476" width="4.54296875" style="7" customWidth="1"/>
    <col min="9477" max="9477" width="7.453125" style="7" customWidth="1"/>
    <col min="9478" max="9478" width="4.81640625" style="7" customWidth="1"/>
    <col min="9479" max="9728" width="10.90625" style="7"/>
    <col min="9729" max="9729" width="68.54296875" style="7" customWidth="1"/>
    <col min="9730" max="9730" width="3" style="7" customWidth="1"/>
    <col min="9731" max="9731" width="7.453125" style="7" customWidth="1"/>
    <col min="9732" max="9732" width="4.54296875" style="7" customWidth="1"/>
    <col min="9733" max="9733" width="7.453125" style="7" customWidth="1"/>
    <col min="9734" max="9734" width="4.81640625" style="7" customWidth="1"/>
    <col min="9735" max="9984" width="10.90625" style="7"/>
    <col min="9985" max="9985" width="68.54296875" style="7" customWidth="1"/>
    <col min="9986" max="9986" width="3" style="7" customWidth="1"/>
    <col min="9987" max="9987" width="7.453125" style="7" customWidth="1"/>
    <col min="9988" max="9988" width="4.54296875" style="7" customWidth="1"/>
    <col min="9989" max="9989" width="7.453125" style="7" customWidth="1"/>
    <col min="9990" max="9990" width="4.81640625" style="7" customWidth="1"/>
    <col min="9991" max="10240" width="10.90625" style="7"/>
    <col min="10241" max="10241" width="68.54296875" style="7" customWidth="1"/>
    <col min="10242" max="10242" width="3" style="7" customWidth="1"/>
    <col min="10243" max="10243" width="7.453125" style="7" customWidth="1"/>
    <col min="10244" max="10244" width="4.54296875" style="7" customWidth="1"/>
    <col min="10245" max="10245" width="7.453125" style="7" customWidth="1"/>
    <col min="10246" max="10246" width="4.81640625" style="7" customWidth="1"/>
    <col min="10247" max="10496" width="10.90625" style="7"/>
    <col min="10497" max="10497" width="68.54296875" style="7" customWidth="1"/>
    <col min="10498" max="10498" width="3" style="7" customWidth="1"/>
    <col min="10499" max="10499" width="7.453125" style="7" customWidth="1"/>
    <col min="10500" max="10500" width="4.54296875" style="7" customWidth="1"/>
    <col min="10501" max="10501" width="7.453125" style="7" customWidth="1"/>
    <col min="10502" max="10502" width="4.81640625" style="7" customWidth="1"/>
    <col min="10503" max="10752" width="10.90625" style="7"/>
    <col min="10753" max="10753" width="68.54296875" style="7" customWidth="1"/>
    <col min="10754" max="10754" width="3" style="7" customWidth="1"/>
    <col min="10755" max="10755" width="7.453125" style="7" customWidth="1"/>
    <col min="10756" max="10756" width="4.54296875" style="7" customWidth="1"/>
    <col min="10757" max="10757" width="7.453125" style="7" customWidth="1"/>
    <col min="10758" max="10758" width="4.81640625" style="7" customWidth="1"/>
    <col min="10759" max="11008" width="10.90625" style="7"/>
    <col min="11009" max="11009" width="68.54296875" style="7" customWidth="1"/>
    <col min="11010" max="11010" width="3" style="7" customWidth="1"/>
    <col min="11011" max="11011" width="7.453125" style="7" customWidth="1"/>
    <col min="11012" max="11012" width="4.54296875" style="7" customWidth="1"/>
    <col min="11013" max="11013" width="7.453125" style="7" customWidth="1"/>
    <col min="11014" max="11014" width="4.81640625" style="7" customWidth="1"/>
    <col min="11015" max="11264" width="10.90625" style="7"/>
    <col min="11265" max="11265" width="68.54296875" style="7" customWidth="1"/>
    <col min="11266" max="11266" width="3" style="7" customWidth="1"/>
    <col min="11267" max="11267" width="7.453125" style="7" customWidth="1"/>
    <col min="11268" max="11268" width="4.54296875" style="7" customWidth="1"/>
    <col min="11269" max="11269" width="7.453125" style="7" customWidth="1"/>
    <col min="11270" max="11270" width="4.81640625" style="7" customWidth="1"/>
    <col min="11271" max="11520" width="10.90625" style="7"/>
    <col min="11521" max="11521" width="68.54296875" style="7" customWidth="1"/>
    <col min="11522" max="11522" width="3" style="7" customWidth="1"/>
    <col min="11523" max="11523" width="7.453125" style="7" customWidth="1"/>
    <col min="11524" max="11524" width="4.54296875" style="7" customWidth="1"/>
    <col min="11525" max="11525" width="7.453125" style="7" customWidth="1"/>
    <col min="11526" max="11526" width="4.81640625" style="7" customWidth="1"/>
    <col min="11527" max="11776" width="10.90625" style="7"/>
    <col min="11777" max="11777" width="68.54296875" style="7" customWidth="1"/>
    <col min="11778" max="11778" width="3" style="7" customWidth="1"/>
    <col min="11779" max="11779" width="7.453125" style="7" customWidth="1"/>
    <col min="11780" max="11780" width="4.54296875" style="7" customWidth="1"/>
    <col min="11781" max="11781" width="7.453125" style="7" customWidth="1"/>
    <col min="11782" max="11782" width="4.81640625" style="7" customWidth="1"/>
    <col min="11783" max="12032" width="10.90625" style="7"/>
    <col min="12033" max="12033" width="68.54296875" style="7" customWidth="1"/>
    <col min="12034" max="12034" width="3" style="7" customWidth="1"/>
    <col min="12035" max="12035" width="7.453125" style="7" customWidth="1"/>
    <col min="12036" max="12036" width="4.54296875" style="7" customWidth="1"/>
    <col min="12037" max="12037" width="7.453125" style="7" customWidth="1"/>
    <col min="12038" max="12038" width="4.81640625" style="7" customWidth="1"/>
    <col min="12039" max="12288" width="10.90625" style="7"/>
    <col min="12289" max="12289" width="68.54296875" style="7" customWidth="1"/>
    <col min="12290" max="12290" width="3" style="7" customWidth="1"/>
    <col min="12291" max="12291" width="7.453125" style="7" customWidth="1"/>
    <col min="12292" max="12292" width="4.54296875" style="7" customWidth="1"/>
    <col min="12293" max="12293" width="7.453125" style="7" customWidth="1"/>
    <col min="12294" max="12294" width="4.81640625" style="7" customWidth="1"/>
    <col min="12295" max="12544" width="10.90625" style="7"/>
    <col min="12545" max="12545" width="68.54296875" style="7" customWidth="1"/>
    <col min="12546" max="12546" width="3" style="7" customWidth="1"/>
    <col min="12547" max="12547" width="7.453125" style="7" customWidth="1"/>
    <col min="12548" max="12548" width="4.54296875" style="7" customWidth="1"/>
    <col min="12549" max="12549" width="7.453125" style="7" customWidth="1"/>
    <col min="12550" max="12550" width="4.81640625" style="7" customWidth="1"/>
    <col min="12551" max="12800" width="10.90625" style="7"/>
    <col min="12801" max="12801" width="68.54296875" style="7" customWidth="1"/>
    <col min="12802" max="12802" width="3" style="7" customWidth="1"/>
    <col min="12803" max="12803" width="7.453125" style="7" customWidth="1"/>
    <col min="12804" max="12804" width="4.54296875" style="7" customWidth="1"/>
    <col min="12805" max="12805" width="7.453125" style="7" customWidth="1"/>
    <col min="12806" max="12806" width="4.81640625" style="7" customWidth="1"/>
    <col min="12807" max="13056" width="10.90625" style="7"/>
    <col min="13057" max="13057" width="68.54296875" style="7" customWidth="1"/>
    <col min="13058" max="13058" width="3" style="7" customWidth="1"/>
    <col min="13059" max="13059" width="7.453125" style="7" customWidth="1"/>
    <col min="13060" max="13060" width="4.54296875" style="7" customWidth="1"/>
    <col min="13061" max="13061" width="7.453125" style="7" customWidth="1"/>
    <col min="13062" max="13062" width="4.81640625" style="7" customWidth="1"/>
    <col min="13063" max="13312" width="10.90625" style="7"/>
    <col min="13313" max="13313" width="68.54296875" style="7" customWidth="1"/>
    <col min="13314" max="13314" width="3" style="7" customWidth="1"/>
    <col min="13315" max="13315" width="7.453125" style="7" customWidth="1"/>
    <col min="13316" max="13316" width="4.54296875" style="7" customWidth="1"/>
    <col min="13317" max="13317" width="7.453125" style="7" customWidth="1"/>
    <col min="13318" max="13318" width="4.81640625" style="7" customWidth="1"/>
    <col min="13319" max="13568" width="10.90625" style="7"/>
    <col min="13569" max="13569" width="68.54296875" style="7" customWidth="1"/>
    <col min="13570" max="13570" width="3" style="7" customWidth="1"/>
    <col min="13571" max="13571" width="7.453125" style="7" customWidth="1"/>
    <col min="13572" max="13572" width="4.54296875" style="7" customWidth="1"/>
    <col min="13573" max="13573" width="7.453125" style="7" customWidth="1"/>
    <col min="13574" max="13574" width="4.81640625" style="7" customWidth="1"/>
    <col min="13575" max="13824" width="10.90625" style="7"/>
    <col min="13825" max="13825" width="68.54296875" style="7" customWidth="1"/>
    <col min="13826" max="13826" width="3" style="7" customWidth="1"/>
    <col min="13827" max="13827" width="7.453125" style="7" customWidth="1"/>
    <col min="13828" max="13828" width="4.54296875" style="7" customWidth="1"/>
    <col min="13829" max="13829" width="7.453125" style="7" customWidth="1"/>
    <col min="13830" max="13830" width="4.81640625" style="7" customWidth="1"/>
    <col min="13831" max="14080" width="10.90625" style="7"/>
    <col min="14081" max="14081" width="68.54296875" style="7" customWidth="1"/>
    <col min="14082" max="14082" width="3" style="7" customWidth="1"/>
    <col min="14083" max="14083" width="7.453125" style="7" customWidth="1"/>
    <col min="14084" max="14084" width="4.54296875" style="7" customWidth="1"/>
    <col min="14085" max="14085" width="7.453125" style="7" customWidth="1"/>
    <col min="14086" max="14086" width="4.81640625" style="7" customWidth="1"/>
    <col min="14087" max="14336" width="10.90625" style="7"/>
    <col min="14337" max="14337" width="68.54296875" style="7" customWidth="1"/>
    <col min="14338" max="14338" width="3" style="7" customWidth="1"/>
    <col min="14339" max="14339" width="7.453125" style="7" customWidth="1"/>
    <col min="14340" max="14340" width="4.54296875" style="7" customWidth="1"/>
    <col min="14341" max="14341" width="7.453125" style="7" customWidth="1"/>
    <col min="14342" max="14342" width="4.81640625" style="7" customWidth="1"/>
    <col min="14343" max="14592" width="10.90625" style="7"/>
    <col min="14593" max="14593" width="68.54296875" style="7" customWidth="1"/>
    <col min="14594" max="14594" width="3" style="7" customWidth="1"/>
    <col min="14595" max="14595" width="7.453125" style="7" customWidth="1"/>
    <col min="14596" max="14596" width="4.54296875" style="7" customWidth="1"/>
    <col min="14597" max="14597" width="7.453125" style="7" customWidth="1"/>
    <col min="14598" max="14598" width="4.81640625" style="7" customWidth="1"/>
    <col min="14599" max="14848" width="10.90625" style="7"/>
    <col min="14849" max="14849" width="68.54296875" style="7" customWidth="1"/>
    <col min="14850" max="14850" width="3" style="7" customWidth="1"/>
    <col min="14851" max="14851" width="7.453125" style="7" customWidth="1"/>
    <col min="14852" max="14852" width="4.54296875" style="7" customWidth="1"/>
    <col min="14853" max="14853" width="7.453125" style="7" customWidth="1"/>
    <col min="14854" max="14854" width="4.81640625" style="7" customWidth="1"/>
    <col min="14855" max="15104" width="10.90625" style="7"/>
    <col min="15105" max="15105" width="68.54296875" style="7" customWidth="1"/>
    <col min="15106" max="15106" width="3" style="7" customWidth="1"/>
    <col min="15107" max="15107" width="7.453125" style="7" customWidth="1"/>
    <col min="15108" max="15108" width="4.54296875" style="7" customWidth="1"/>
    <col min="15109" max="15109" width="7.453125" style="7" customWidth="1"/>
    <col min="15110" max="15110" width="4.81640625" style="7" customWidth="1"/>
    <col min="15111" max="15360" width="10.90625" style="7"/>
    <col min="15361" max="15361" width="68.54296875" style="7" customWidth="1"/>
    <col min="15362" max="15362" width="3" style="7" customWidth="1"/>
    <col min="15363" max="15363" width="7.453125" style="7" customWidth="1"/>
    <col min="15364" max="15364" width="4.54296875" style="7" customWidth="1"/>
    <col min="15365" max="15365" width="7.453125" style="7" customWidth="1"/>
    <col min="15366" max="15366" width="4.81640625" style="7" customWidth="1"/>
    <col min="15367" max="15616" width="10.90625" style="7"/>
    <col min="15617" max="15617" width="68.54296875" style="7" customWidth="1"/>
    <col min="15618" max="15618" width="3" style="7" customWidth="1"/>
    <col min="15619" max="15619" width="7.453125" style="7" customWidth="1"/>
    <col min="15620" max="15620" width="4.54296875" style="7" customWidth="1"/>
    <col min="15621" max="15621" width="7.453125" style="7" customWidth="1"/>
    <col min="15622" max="15622" width="4.81640625" style="7" customWidth="1"/>
    <col min="15623" max="15872" width="10.90625" style="7"/>
    <col min="15873" max="15873" width="68.54296875" style="7" customWidth="1"/>
    <col min="15874" max="15874" width="3" style="7" customWidth="1"/>
    <col min="15875" max="15875" width="7.453125" style="7" customWidth="1"/>
    <col min="15876" max="15876" width="4.54296875" style="7" customWidth="1"/>
    <col min="15877" max="15877" width="7.453125" style="7" customWidth="1"/>
    <col min="15878" max="15878" width="4.81640625" style="7" customWidth="1"/>
    <col min="15879" max="16128" width="10.90625" style="7"/>
    <col min="16129" max="16129" width="68.54296875" style="7" customWidth="1"/>
    <col min="16130" max="16130" width="3" style="7" customWidth="1"/>
    <col min="16131" max="16131" width="7.453125" style="7" customWidth="1"/>
    <col min="16132" max="16132" width="4.54296875" style="7" customWidth="1"/>
    <col min="16133" max="16133" width="7.453125" style="7" customWidth="1"/>
    <col min="16134" max="16134" width="4.81640625" style="7" customWidth="1"/>
    <col min="16135" max="16384" width="10.90625" style="7"/>
  </cols>
  <sheetData>
    <row r="1" spans="1:11">
      <c r="A1" s="7" t="s">
        <v>526</v>
      </c>
    </row>
    <row r="2" spans="1:11">
      <c r="A2" s="7" t="s">
        <v>252</v>
      </c>
    </row>
    <row r="3" spans="1:11" ht="8.25" customHeight="1"/>
    <row r="4" spans="1:11">
      <c r="A4" s="9" t="s">
        <v>527</v>
      </c>
    </row>
    <row r="5" spans="1:11">
      <c r="A5" s="9" t="s">
        <v>528</v>
      </c>
    </row>
    <row r="6" spans="1:11" ht="6.75" customHeight="1" thickBot="1">
      <c r="F6" s="21"/>
    </row>
    <row r="7" spans="1:11" ht="9.75" customHeight="1">
      <c r="A7" s="79"/>
      <c r="B7" s="79"/>
      <c r="C7" s="79"/>
      <c r="D7" s="79"/>
      <c r="E7" s="78"/>
    </row>
    <row r="8" spans="1:11">
      <c r="A8" s="9"/>
      <c r="B8" s="9"/>
      <c r="C8" s="262" t="s">
        <v>432</v>
      </c>
      <c r="D8" s="262"/>
      <c r="E8" s="262"/>
    </row>
    <row r="9" spans="1:11">
      <c r="A9" s="9" t="s">
        <v>511</v>
      </c>
      <c r="B9" s="9"/>
      <c r="C9" s="276" t="s">
        <v>512</v>
      </c>
      <c r="D9" s="276"/>
      <c r="E9" s="276"/>
    </row>
    <row r="10" spans="1:11">
      <c r="A10" s="9"/>
      <c r="B10" s="9"/>
      <c r="C10" s="264" t="s">
        <v>435</v>
      </c>
      <c r="D10" s="265"/>
      <c r="E10" s="273" t="s">
        <v>436</v>
      </c>
    </row>
    <row r="11" spans="1:11" ht="9" customHeight="1" thickBot="1">
      <c r="A11" s="84"/>
      <c r="B11" s="84"/>
      <c r="C11" s="84"/>
      <c r="D11" s="84"/>
      <c r="E11" s="83"/>
      <c r="F11" s="21"/>
    </row>
    <row r="12" spans="1:11" ht="10.5" customHeight="1"/>
    <row r="13" spans="1:11" ht="13">
      <c r="A13" s="14" t="s">
        <v>63</v>
      </c>
      <c r="C13" s="279">
        <f>SUM(C14+C18+C23)</f>
        <v>2703</v>
      </c>
      <c r="D13" s="279"/>
      <c r="E13" s="280">
        <f>SUM(E14+E18+E23)</f>
        <v>100</v>
      </c>
      <c r="G13" s="281"/>
      <c r="H13" s="282"/>
      <c r="I13" s="283"/>
      <c r="J13" s="281"/>
      <c r="K13" s="280"/>
    </row>
    <row r="14" spans="1:11" ht="13">
      <c r="A14" s="281" t="s">
        <v>529</v>
      </c>
      <c r="B14" s="282"/>
      <c r="C14" s="279">
        <f>SUM(C15:C17)</f>
        <v>1217</v>
      </c>
      <c r="D14" s="282"/>
      <c r="E14" s="284">
        <f>IF(A14&lt;&gt;0,C14/$C$13*100,"")</f>
        <v>45.024047354790973</v>
      </c>
      <c r="F14" s="282"/>
      <c r="G14" s="281"/>
      <c r="H14" s="282"/>
      <c r="I14" s="285"/>
      <c r="J14" s="282"/>
      <c r="K14" s="284"/>
    </row>
    <row r="15" spans="1:11" ht="51.75" customHeight="1">
      <c r="A15" s="278" t="s">
        <v>530</v>
      </c>
      <c r="B15" s="282"/>
      <c r="C15" s="286">
        <v>1059</v>
      </c>
      <c r="D15" s="282"/>
      <c r="E15" s="284">
        <f>IF(A15&lt;&gt;0,C15/$C$13*100,"")</f>
        <v>39.178690344062154</v>
      </c>
      <c r="F15" s="282"/>
      <c r="G15" s="282"/>
      <c r="H15" s="282"/>
      <c r="I15" s="286"/>
      <c r="J15" s="282"/>
      <c r="K15" s="284"/>
    </row>
    <row r="16" spans="1:11" ht="39" customHeight="1">
      <c r="A16" s="278" t="s">
        <v>531</v>
      </c>
      <c r="B16" s="282"/>
      <c r="C16" s="286">
        <v>63</v>
      </c>
      <c r="D16" s="282"/>
      <c r="E16" s="284">
        <f>IF(A16&lt;&gt;0,C16/$C$13*100,"")</f>
        <v>2.3307436182019976</v>
      </c>
      <c r="F16" s="282"/>
      <c r="G16" s="282"/>
      <c r="H16" s="282"/>
      <c r="I16" s="286"/>
      <c r="J16" s="282"/>
      <c r="K16" s="284"/>
    </row>
    <row r="17" spans="1:11" ht="29.25" customHeight="1">
      <c r="A17" s="278" t="s">
        <v>532</v>
      </c>
      <c r="B17" s="282"/>
      <c r="C17" s="286">
        <v>95</v>
      </c>
      <c r="D17" s="282"/>
      <c r="E17" s="284">
        <f>IF(A17&lt;&gt;0,C17/$C$13*100,"")</f>
        <v>3.5146133925268219</v>
      </c>
      <c r="F17" s="282"/>
      <c r="G17" s="282"/>
      <c r="H17" s="282"/>
      <c r="I17" s="286"/>
      <c r="J17" s="282"/>
      <c r="K17" s="284"/>
    </row>
    <row r="18" spans="1:11" ht="13">
      <c r="A18" s="281" t="s">
        <v>533</v>
      </c>
      <c r="B18" s="282"/>
      <c r="C18" s="279">
        <f>SUM(C19:C22)</f>
        <v>770</v>
      </c>
      <c r="D18" s="281"/>
      <c r="E18" s="284">
        <f t="shared" ref="E18:E29" si="0">IF(A18&lt;&gt;0,C18/$C$13*100,"")</f>
        <v>28.486866444691085</v>
      </c>
      <c r="F18" s="282"/>
      <c r="G18" s="281"/>
      <c r="H18" s="282"/>
      <c r="I18" s="286"/>
      <c r="J18" s="282"/>
      <c r="K18" s="284"/>
    </row>
    <row r="19" spans="1:11" ht="49.5" customHeight="1">
      <c r="A19" s="278" t="s">
        <v>534</v>
      </c>
      <c r="B19" s="282"/>
      <c r="C19" s="286">
        <v>400</v>
      </c>
      <c r="D19" s="282"/>
      <c r="E19" s="284">
        <f t="shared" si="0"/>
        <v>14.798372179060305</v>
      </c>
      <c r="F19" s="282"/>
      <c r="G19" s="281"/>
      <c r="H19" s="282"/>
      <c r="I19" s="286"/>
      <c r="J19" s="282"/>
      <c r="K19" s="284"/>
    </row>
    <row r="20" spans="1:11" ht="67.5" customHeight="1">
      <c r="A20" s="278" t="s">
        <v>535</v>
      </c>
      <c r="B20" s="282"/>
      <c r="C20" s="286">
        <v>170</v>
      </c>
      <c r="D20" s="282"/>
      <c r="E20" s="284">
        <f t="shared" si="0"/>
        <v>6.2893081761006293</v>
      </c>
      <c r="F20" s="282"/>
      <c r="G20" s="281"/>
      <c r="H20" s="282"/>
      <c r="I20" s="286"/>
      <c r="J20" s="282"/>
      <c r="K20" s="284"/>
    </row>
    <row r="21" spans="1:11" ht="26.25" customHeight="1">
      <c r="A21" s="278" t="s">
        <v>536</v>
      </c>
      <c r="B21" s="282"/>
      <c r="C21" s="286">
        <v>200</v>
      </c>
      <c r="D21" s="282"/>
      <c r="E21" s="284">
        <f t="shared" si="0"/>
        <v>7.3991860895301524</v>
      </c>
      <c r="F21" s="282"/>
      <c r="G21" s="281"/>
      <c r="H21" s="282"/>
      <c r="I21" s="286"/>
      <c r="J21" s="282"/>
      <c r="K21" s="284"/>
    </row>
    <row r="22" spans="1:11" ht="78.75" customHeight="1">
      <c r="A22" s="278" t="s">
        <v>537</v>
      </c>
      <c r="B22" s="282"/>
      <c r="C22" s="287"/>
      <c r="D22" s="282"/>
      <c r="E22" s="284"/>
      <c r="F22" s="282"/>
      <c r="G22" s="281"/>
      <c r="H22" s="282"/>
      <c r="I22" s="286"/>
      <c r="J22" s="282"/>
      <c r="K22" s="284"/>
    </row>
    <row r="23" spans="1:11" ht="15">
      <c r="A23" s="281" t="s">
        <v>538</v>
      </c>
      <c r="B23" s="282"/>
      <c r="C23" s="279">
        <f>SUM(C24:C31)</f>
        <v>716</v>
      </c>
      <c r="D23" s="281"/>
      <c r="E23" s="284">
        <f t="shared" si="0"/>
        <v>26.489086200517942</v>
      </c>
      <c r="F23" s="282"/>
      <c r="G23" s="281"/>
      <c r="H23" s="282"/>
      <c r="I23" s="285"/>
      <c r="J23" s="282"/>
      <c r="K23" s="284"/>
    </row>
    <row r="24" spans="1:11" ht="90.65" customHeight="1">
      <c r="A24" s="267" t="s">
        <v>539</v>
      </c>
      <c r="B24" s="282"/>
      <c r="C24" s="286">
        <v>265</v>
      </c>
      <c r="D24" s="281"/>
      <c r="E24" s="284">
        <f t="shared" si="0"/>
        <v>9.8039215686274517</v>
      </c>
      <c r="F24" s="282"/>
      <c r="G24" s="281"/>
      <c r="H24" s="282"/>
      <c r="I24" s="285"/>
      <c r="J24" s="282"/>
      <c r="K24" s="284"/>
    </row>
    <row r="25" spans="1:11" ht="13">
      <c r="A25" s="9" t="s">
        <v>540</v>
      </c>
      <c r="B25" s="282"/>
      <c r="C25" s="286">
        <v>131</v>
      </c>
      <c r="D25" s="281"/>
      <c r="E25" s="284">
        <f t="shared" si="0"/>
        <v>4.8464668886422491</v>
      </c>
      <c r="F25" s="282"/>
      <c r="G25" s="281"/>
      <c r="H25" s="282"/>
      <c r="I25" s="285"/>
      <c r="J25" s="282"/>
      <c r="K25" s="284"/>
    </row>
    <row r="26" spans="1:11" ht="13">
      <c r="A26" s="9" t="s">
        <v>541</v>
      </c>
      <c r="B26" s="282"/>
      <c r="C26" s="286">
        <v>8</v>
      </c>
      <c r="D26" s="281"/>
      <c r="E26" s="284">
        <f t="shared" si="0"/>
        <v>0.29596744358120608</v>
      </c>
      <c r="F26" s="282"/>
      <c r="G26" s="281"/>
      <c r="H26" s="282"/>
      <c r="I26" s="285"/>
      <c r="J26" s="282"/>
      <c r="K26" s="284"/>
    </row>
    <row r="27" spans="1:11" ht="13">
      <c r="A27" s="9" t="s">
        <v>542</v>
      </c>
      <c r="B27" s="282"/>
      <c r="C27" s="286">
        <v>253</v>
      </c>
      <c r="D27" s="281"/>
      <c r="E27" s="284">
        <f t="shared" si="0"/>
        <v>9.3599704032556428</v>
      </c>
      <c r="F27" s="282"/>
      <c r="G27" s="281"/>
      <c r="H27" s="282"/>
      <c r="I27" s="285"/>
      <c r="J27" s="282"/>
      <c r="K27" s="284"/>
    </row>
    <row r="28" spans="1:11" ht="13">
      <c r="A28" s="9" t="s">
        <v>543</v>
      </c>
      <c r="B28" s="282"/>
      <c r="C28" s="286">
        <v>4</v>
      </c>
      <c r="D28" s="281"/>
      <c r="E28" s="284">
        <f t="shared" si="0"/>
        <v>0.14798372179060304</v>
      </c>
      <c r="F28" s="282"/>
      <c r="G28" s="281"/>
      <c r="H28" s="282"/>
      <c r="I28" s="285"/>
      <c r="J28" s="282"/>
      <c r="K28" s="284"/>
    </row>
    <row r="29" spans="1:11" ht="13">
      <c r="A29" s="9" t="s">
        <v>544</v>
      </c>
      <c r="B29" s="282"/>
      <c r="C29" s="286">
        <v>41</v>
      </c>
      <c r="D29" s="281"/>
      <c r="E29" s="284">
        <f t="shared" si="0"/>
        <v>1.5168331483536812</v>
      </c>
      <c r="F29" s="282"/>
      <c r="G29" s="281"/>
      <c r="H29" s="282"/>
      <c r="I29" s="285"/>
      <c r="J29" s="282"/>
      <c r="K29" s="284"/>
    </row>
    <row r="30" spans="1:11" ht="13">
      <c r="A30" s="9" t="s">
        <v>545</v>
      </c>
      <c r="B30" s="282"/>
      <c r="C30" s="286">
        <v>14</v>
      </c>
      <c r="D30" s="281"/>
      <c r="E30" s="284">
        <f>IF(A30&lt;&gt;0,C30/$C$13*100,"")</f>
        <v>0.51794302626711053</v>
      </c>
      <c r="F30" s="282"/>
      <c r="G30" s="281"/>
      <c r="H30" s="282"/>
      <c r="I30" s="285"/>
      <c r="J30" s="282"/>
      <c r="K30" s="284"/>
    </row>
    <row r="31" spans="1:11" ht="39.75" customHeight="1">
      <c r="A31" s="267" t="s">
        <v>546</v>
      </c>
      <c r="B31" s="282"/>
      <c r="C31" s="286"/>
      <c r="D31" s="281"/>
      <c r="E31" s="284"/>
      <c r="F31" s="282"/>
      <c r="G31" s="281"/>
      <c r="H31" s="282"/>
      <c r="I31" s="285"/>
      <c r="J31" s="282"/>
      <c r="K31" s="284"/>
    </row>
    <row r="32" spans="1:11" ht="10" customHeight="1">
      <c r="A32" s="288"/>
      <c r="B32" s="288"/>
      <c r="C32" s="288"/>
      <c r="D32" s="288"/>
      <c r="E32" s="288"/>
      <c r="F32" s="288"/>
      <c r="G32" s="282"/>
      <c r="H32" s="282"/>
      <c r="I32" s="282"/>
    </row>
    <row r="33" spans="1:1">
      <c r="A33" s="9" t="s">
        <v>547</v>
      </c>
    </row>
    <row r="34" spans="1:1">
      <c r="A34" s="9" t="s">
        <v>395</v>
      </c>
    </row>
    <row r="38" spans="1:1">
      <c r="A38" s="282"/>
    </row>
    <row r="39" spans="1:1">
      <c r="A39" s="282"/>
    </row>
  </sheetData>
  <mergeCells count="2">
    <mergeCell ref="C8:E8"/>
    <mergeCell ref="C9:E9"/>
  </mergeCells>
  <pageMargins left="0.70866141732283472" right="0.70866141732283472" top="0.74803149606299213" bottom="0.74803149606299213" header="0.31496062992125984" footer="0.31496062992125984"/>
  <pageSetup scale="95" orientation="portrait" horizontalDpi="4294967293" verticalDpi="4294967293"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9BE12-4737-4532-9A05-319BB32822EA}">
  <sheetPr>
    <tabColor rgb="FFFFC000"/>
  </sheetPr>
  <dimension ref="A1:K39"/>
  <sheetViews>
    <sheetView tabSelected="1" workbookViewId="0">
      <selection activeCell="J10" sqref="J10"/>
    </sheetView>
  </sheetViews>
  <sheetFormatPr baseColWidth="10" defaultRowHeight="14.5"/>
  <sheetData>
    <row r="1" spans="1:11" ht="12.75" customHeight="1">
      <c r="A1" s="9"/>
      <c r="B1" s="9"/>
      <c r="C1" s="9"/>
    </row>
    <row r="2" spans="1:11" ht="12.75" customHeight="1">
      <c r="A2" s="105"/>
      <c r="B2" s="105"/>
      <c r="C2" s="105"/>
      <c r="J2" s="28"/>
    </row>
    <row r="3" spans="1:11" ht="12.75" customHeight="1">
      <c r="H3" s="29"/>
    </row>
    <row r="4" spans="1:11" ht="12.75" customHeight="1">
      <c r="A4" s="289"/>
      <c r="B4" s="289"/>
      <c r="C4" s="289"/>
      <c r="H4" s="31"/>
      <c r="K4" s="32"/>
    </row>
    <row r="5" spans="1:11">
      <c r="A5" s="290"/>
      <c r="B5" s="291"/>
      <c r="C5" s="178"/>
    </row>
    <row r="6" spans="1:11">
      <c r="A6" s="178"/>
      <c r="B6" s="178"/>
      <c r="C6" s="178"/>
    </row>
    <row r="7" spans="1:11">
      <c r="A7" s="178"/>
      <c r="B7" s="30"/>
      <c r="C7" s="178"/>
    </row>
    <row r="8" spans="1:11">
      <c r="A8" s="178"/>
      <c r="B8" s="30"/>
      <c r="C8" s="178"/>
    </row>
    <row r="9" spans="1:11">
      <c r="A9" s="30"/>
      <c r="B9" s="30"/>
      <c r="C9" s="30"/>
      <c r="D9" s="105"/>
    </row>
    <row r="10" spans="1:11">
      <c r="B10" s="105"/>
    </row>
    <row r="13" spans="1:11">
      <c r="A13" s="9"/>
    </row>
    <row r="14" spans="1:11">
      <c r="A14" s="9"/>
    </row>
    <row r="15" spans="1:11">
      <c r="A15" s="9"/>
    </row>
    <row r="18" spans="2:2">
      <c r="B18" s="105"/>
    </row>
    <row r="19" spans="2:2">
      <c r="B19" s="105"/>
    </row>
    <row r="20" spans="2:2">
      <c r="B20" s="105"/>
    </row>
    <row r="39" spans="4:4">
      <c r="D39" s="10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3D961-EB48-4FA1-8929-EC1C8461D203}">
  <sheetPr>
    <tabColor theme="4" tint="-0.249977111117893"/>
  </sheetPr>
  <dimension ref="A1:T108"/>
  <sheetViews>
    <sheetView topLeftCell="A28" workbookViewId="0">
      <selection activeCell="A57" sqref="A57"/>
    </sheetView>
  </sheetViews>
  <sheetFormatPr baseColWidth="10" defaultColWidth="9.1796875" defaultRowHeight="12.5"/>
  <cols>
    <col min="1" max="1" width="35.81640625" style="7" customWidth="1"/>
    <col min="2" max="2" width="8.81640625" style="33" customWidth="1"/>
    <col min="3" max="3" width="8.81640625" style="23" customWidth="1"/>
    <col min="4" max="4" width="2.81640625" style="33" customWidth="1"/>
    <col min="5" max="5" width="8.81640625" style="34" customWidth="1"/>
    <col min="6" max="6" width="8.81640625" style="35" customWidth="1"/>
    <col min="7" max="7" width="2.81640625" style="33" customWidth="1"/>
    <col min="8" max="8" width="8.81640625" style="34" customWidth="1"/>
    <col min="9" max="9" width="8.81640625" style="35" customWidth="1"/>
    <col min="10" max="10" width="2.81640625" style="7" customWidth="1"/>
    <col min="11" max="11" width="6" style="7" customWidth="1"/>
    <col min="12" max="256" width="9.1796875" style="7"/>
    <col min="257" max="257" width="35.81640625" style="7" customWidth="1"/>
    <col min="258" max="259" width="8.81640625" style="7" customWidth="1"/>
    <col min="260" max="260" width="2.81640625" style="7" customWidth="1"/>
    <col min="261" max="262" width="8.81640625" style="7" customWidth="1"/>
    <col min="263" max="263" width="2.81640625" style="7" customWidth="1"/>
    <col min="264" max="265" width="8.81640625" style="7" customWidth="1"/>
    <col min="266" max="266" width="2.81640625" style="7" customWidth="1"/>
    <col min="267" max="267" width="6" style="7" customWidth="1"/>
    <col min="268" max="512" width="9.1796875" style="7"/>
    <col min="513" max="513" width="35.81640625" style="7" customWidth="1"/>
    <col min="514" max="515" width="8.81640625" style="7" customWidth="1"/>
    <col min="516" max="516" width="2.81640625" style="7" customWidth="1"/>
    <col min="517" max="518" width="8.81640625" style="7" customWidth="1"/>
    <col min="519" max="519" width="2.81640625" style="7" customWidth="1"/>
    <col min="520" max="521" width="8.81640625" style="7" customWidth="1"/>
    <col min="522" max="522" width="2.81640625" style="7" customWidth="1"/>
    <col min="523" max="523" width="6" style="7" customWidth="1"/>
    <col min="524" max="768" width="9.1796875" style="7"/>
    <col min="769" max="769" width="35.81640625" style="7" customWidth="1"/>
    <col min="770" max="771" width="8.81640625" style="7" customWidth="1"/>
    <col min="772" max="772" width="2.81640625" style="7" customWidth="1"/>
    <col min="773" max="774" width="8.81640625" style="7" customWidth="1"/>
    <col min="775" max="775" width="2.81640625" style="7" customWidth="1"/>
    <col min="776" max="777" width="8.81640625" style="7" customWidth="1"/>
    <col min="778" max="778" width="2.81640625" style="7" customWidth="1"/>
    <col min="779" max="779" width="6" style="7" customWidth="1"/>
    <col min="780" max="1024" width="9.1796875" style="7"/>
    <col min="1025" max="1025" width="35.81640625" style="7" customWidth="1"/>
    <col min="1026" max="1027" width="8.81640625" style="7" customWidth="1"/>
    <col min="1028" max="1028" width="2.81640625" style="7" customWidth="1"/>
    <col min="1029" max="1030" width="8.81640625" style="7" customWidth="1"/>
    <col min="1031" max="1031" width="2.81640625" style="7" customWidth="1"/>
    <col min="1032" max="1033" width="8.81640625" style="7" customWidth="1"/>
    <col min="1034" max="1034" width="2.81640625" style="7" customWidth="1"/>
    <col min="1035" max="1035" width="6" style="7" customWidth="1"/>
    <col min="1036" max="1280" width="9.1796875" style="7"/>
    <col min="1281" max="1281" width="35.81640625" style="7" customWidth="1"/>
    <col min="1282" max="1283" width="8.81640625" style="7" customWidth="1"/>
    <col min="1284" max="1284" width="2.81640625" style="7" customWidth="1"/>
    <col min="1285" max="1286" width="8.81640625" style="7" customWidth="1"/>
    <col min="1287" max="1287" width="2.81640625" style="7" customWidth="1"/>
    <col min="1288" max="1289" width="8.81640625" style="7" customWidth="1"/>
    <col min="1290" max="1290" width="2.81640625" style="7" customWidth="1"/>
    <col min="1291" max="1291" width="6" style="7" customWidth="1"/>
    <col min="1292" max="1536" width="9.1796875" style="7"/>
    <col min="1537" max="1537" width="35.81640625" style="7" customWidth="1"/>
    <col min="1538" max="1539" width="8.81640625" style="7" customWidth="1"/>
    <col min="1540" max="1540" width="2.81640625" style="7" customWidth="1"/>
    <col min="1541" max="1542" width="8.81640625" style="7" customWidth="1"/>
    <col min="1543" max="1543" width="2.81640625" style="7" customWidth="1"/>
    <col min="1544" max="1545" width="8.81640625" style="7" customWidth="1"/>
    <col min="1546" max="1546" width="2.81640625" style="7" customWidth="1"/>
    <col min="1547" max="1547" width="6" style="7" customWidth="1"/>
    <col min="1548" max="1792" width="9.1796875" style="7"/>
    <col min="1793" max="1793" width="35.81640625" style="7" customWidth="1"/>
    <col min="1794" max="1795" width="8.81640625" style="7" customWidth="1"/>
    <col min="1796" max="1796" width="2.81640625" style="7" customWidth="1"/>
    <col min="1797" max="1798" width="8.81640625" style="7" customWidth="1"/>
    <col min="1799" max="1799" width="2.81640625" style="7" customWidth="1"/>
    <col min="1800" max="1801" width="8.81640625" style="7" customWidth="1"/>
    <col min="1802" max="1802" width="2.81640625" style="7" customWidth="1"/>
    <col min="1803" max="1803" width="6" style="7" customWidth="1"/>
    <col min="1804" max="2048" width="9.1796875" style="7"/>
    <col min="2049" max="2049" width="35.81640625" style="7" customWidth="1"/>
    <col min="2050" max="2051" width="8.81640625" style="7" customWidth="1"/>
    <col min="2052" max="2052" width="2.81640625" style="7" customWidth="1"/>
    <col min="2053" max="2054" width="8.81640625" style="7" customWidth="1"/>
    <col min="2055" max="2055" width="2.81640625" style="7" customWidth="1"/>
    <col min="2056" max="2057" width="8.81640625" style="7" customWidth="1"/>
    <col min="2058" max="2058" width="2.81640625" style="7" customWidth="1"/>
    <col min="2059" max="2059" width="6" style="7" customWidth="1"/>
    <col min="2060" max="2304" width="9.1796875" style="7"/>
    <col min="2305" max="2305" width="35.81640625" style="7" customWidth="1"/>
    <col min="2306" max="2307" width="8.81640625" style="7" customWidth="1"/>
    <col min="2308" max="2308" width="2.81640625" style="7" customWidth="1"/>
    <col min="2309" max="2310" width="8.81640625" style="7" customWidth="1"/>
    <col min="2311" max="2311" width="2.81640625" style="7" customWidth="1"/>
    <col min="2312" max="2313" width="8.81640625" style="7" customWidth="1"/>
    <col min="2314" max="2314" width="2.81640625" style="7" customWidth="1"/>
    <col min="2315" max="2315" width="6" style="7" customWidth="1"/>
    <col min="2316" max="2560" width="9.1796875" style="7"/>
    <col min="2561" max="2561" width="35.81640625" style="7" customWidth="1"/>
    <col min="2562" max="2563" width="8.81640625" style="7" customWidth="1"/>
    <col min="2564" max="2564" width="2.81640625" style="7" customWidth="1"/>
    <col min="2565" max="2566" width="8.81640625" style="7" customWidth="1"/>
    <col min="2567" max="2567" width="2.81640625" style="7" customWidth="1"/>
    <col min="2568" max="2569" width="8.81640625" style="7" customWidth="1"/>
    <col min="2570" max="2570" width="2.81640625" style="7" customWidth="1"/>
    <col min="2571" max="2571" width="6" style="7" customWidth="1"/>
    <col min="2572" max="2816" width="9.1796875" style="7"/>
    <col min="2817" max="2817" width="35.81640625" style="7" customWidth="1"/>
    <col min="2818" max="2819" width="8.81640625" style="7" customWidth="1"/>
    <col min="2820" max="2820" width="2.81640625" style="7" customWidth="1"/>
    <col min="2821" max="2822" width="8.81640625" style="7" customWidth="1"/>
    <col min="2823" max="2823" width="2.81640625" style="7" customWidth="1"/>
    <col min="2824" max="2825" width="8.81640625" style="7" customWidth="1"/>
    <col min="2826" max="2826" width="2.81640625" style="7" customWidth="1"/>
    <col min="2827" max="2827" width="6" style="7" customWidth="1"/>
    <col min="2828" max="3072" width="9.1796875" style="7"/>
    <col min="3073" max="3073" width="35.81640625" style="7" customWidth="1"/>
    <col min="3074" max="3075" width="8.81640625" style="7" customWidth="1"/>
    <col min="3076" max="3076" width="2.81640625" style="7" customWidth="1"/>
    <col min="3077" max="3078" width="8.81640625" style="7" customWidth="1"/>
    <col min="3079" max="3079" width="2.81640625" style="7" customWidth="1"/>
    <col min="3080" max="3081" width="8.81640625" style="7" customWidth="1"/>
    <col min="3082" max="3082" width="2.81640625" style="7" customWidth="1"/>
    <col min="3083" max="3083" width="6" style="7" customWidth="1"/>
    <col min="3084" max="3328" width="9.1796875" style="7"/>
    <col min="3329" max="3329" width="35.81640625" style="7" customWidth="1"/>
    <col min="3330" max="3331" width="8.81640625" style="7" customWidth="1"/>
    <col min="3332" max="3332" width="2.81640625" style="7" customWidth="1"/>
    <col min="3333" max="3334" width="8.81640625" style="7" customWidth="1"/>
    <col min="3335" max="3335" width="2.81640625" style="7" customWidth="1"/>
    <col min="3336" max="3337" width="8.81640625" style="7" customWidth="1"/>
    <col min="3338" max="3338" width="2.81640625" style="7" customWidth="1"/>
    <col min="3339" max="3339" width="6" style="7" customWidth="1"/>
    <col min="3340" max="3584" width="9.1796875" style="7"/>
    <col min="3585" max="3585" width="35.81640625" style="7" customWidth="1"/>
    <col min="3586" max="3587" width="8.81640625" style="7" customWidth="1"/>
    <col min="3588" max="3588" width="2.81640625" style="7" customWidth="1"/>
    <col min="3589" max="3590" width="8.81640625" style="7" customWidth="1"/>
    <col min="3591" max="3591" width="2.81640625" style="7" customWidth="1"/>
    <col min="3592" max="3593" width="8.81640625" style="7" customWidth="1"/>
    <col min="3594" max="3594" width="2.81640625" style="7" customWidth="1"/>
    <col min="3595" max="3595" width="6" style="7" customWidth="1"/>
    <col min="3596" max="3840" width="9.1796875" style="7"/>
    <col min="3841" max="3841" width="35.81640625" style="7" customWidth="1"/>
    <col min="3842" max="3843" width="8.81640625" style="7" customWidth="1"/>
    <col min="3844" max="3844" width="2.81640625" style="7" customWidth="1"/>
    <col min="3845" max="3846" width="8.81640625" style="7" customWidth="1"/>
    <col min="3847" max="3847" width="2.81640625" style="7" customWidth="1"/>
    <col min="3848" max="3849" width="8.81640625" style="7" customWidth="1"/>
    <col min="3850" max="3850" width="2.81640625" style="7" customWidth="1"/>
    <col min="3851" max="3851" width="6" style="7" customWidth="1"/>
    <col min="3852" max="4096" width="9.1796875" style="7"/>
    <col min="4097" max="4097" width="35.81640625" style="7" customWidth="1"/>
    <col min="4098" max="4099" width="8.81640625" style="7" customWidth="1"/>
    <col min="4100" max="4100" width="2.81640625" style="7" customWidth="1"/>
    <col min="4101" max="4102" width="8.81640625" style="7" customWidth="1"/>
    <col min="4103" max="4103" width="2.81640625" style="7" customWidth="1"/>
    <col min="4104" max="4105" width="8.81640625" style="7" customWidth="1"/>
    <col min="4106" max="4106" width="2.81640625" style="7" customWidth="1"/>
    <col min="4107" max="4107" width="6" style="7" customWidth="1"/>
    <col min="4108" max="4352" width="9.1796875" style="7"/>
    <col min="4353" max="4353" width="35.81640625" style="7" customWidth="1"/>
    <col min="4354" max="4355" width="8.81640625" style="7" customWidth="1"/>
    <col min="4356" max="4356" width="2.81640625" style="7" customWidth="1"/>
    <col min="4357" max="4358" width="8.81640625" style="7" customWidth="1"/>
    <col min="4359" max="4359" width="2.81640625" style="7" customWidth="1"/>
    <col min="4360" max="4361" width="8.81640625" style="7" customWidth="1"/>
    <col min="4362" max="4362" width="2.81640625" style="7" customWidth="1"/>
    <col min="4363" max="4363" width="6" style="7" customWidth="1"/>
    <col min="4364" max="4608" width="9.1796875" style="7"/>
    <col min="4609" max="4609" width="35.81640625" style="7" customWidth="1"/>
    <col min="4610" max="4611" width="8.81640625" style="7" customWidth="1"/>
    <col min="4612" max="4612" width="2.81640625" style="7" customWidth="1"/>
    <col min="4613" max="4614" width="8.81640625" style="7" customWidth="1"/>
    <col min="4615" max="4615" width="2.81640625" style="7" customWidth="1"/>
    <col min="4616" max="4617" width="8.81640625" style="7" customWidth="1"/>
    <col min="4618" max="4618" width="2.81640625" style="7" customWidth="1"/>
    <col min="4619" max="4619" width="6" style="7" customWidth="1"/>
    <col min="4620" max="4864" width="9.1796875" style="7"/>
    <col min="4865" max="4865" width="35.81640625" style="7" customWidth="1"/>
    <col min="4866" max="4867" width="8.81640625" style="7" customWidth="1"/>
    <col min="4868" max="4868" width="2.81640625" style="7" customWidth="1"/>
    <col min="4869" max="4870" width="8.81640625" style="7" customWidth="1"/>
    <col min="4871" max="4871" width="2.81640625" style="7" customWidth="1"/>
    <col min="4872" max="4873" width="8.81640625" style="7" customWidth="1"/>
    <col min="4874" max="4874" width="2.81640625" style="7" customWidth="1"/>
    <col min="4875" max="4875" width="6" style="7" customWidth="1"/>
    <col min="4876" max="5120" width="9.1796875" style="7"/>
    <col min="5121" max="5121" width="35.81640625" style="7" customWidth="1"/>
    <col min="5122" max="5123" width="8.81640625" style="7" customWidth="1"/>
    <col min="5124" max="5124" width="2.81640625" style="7" customWidth="1"/>
    <col min="5125" max="5126" width="8.81640625" style="7" customWidth="1"/>
    <col min="5127" max="5127" width="2.81640625" style="7" customWidth="1"/>
    <col min="5128" max="5129" width="8.81640625" style="7" customWidth="1"/>
    <col min="5130" max="5130" width="2.81640625" style="7" customWidth="1"/>
    <col min="5131" max="5131" width="6" style="7" customWidth="1"/>
    <col min="5132" max="5376" width="9.1796875" style="7"/>
    <col min="5377" max="5377" width="35.81640625" style="7" customWidth="1"/>
    <col min="5378" max="5379" width="8.81640625" style="7" customWidth="1"/>
    <col min="5380" max="5380" width="2.81640625" style="7" customWidth="1"/>
    <col min="5381" max="5382" width="8.81640625" style="7" customWidth="1"/>
    <col min="5383" max="5383" width="2.81640625" style="7" customWidth="1"/>
    <col min="5384" max="5385" width="8.81640625" style="7" customWidth="1"/>
    <col min="5386" max="5386" width="2.81640625" style="7" customWidth="1"/>
    <col min="5387" max="5387" width="6" style="7" customWidth="1"/>
    <col min="5388" max="5632" width="9.1796875" style="7"/>
    <col min="5633" max="5633" width="35.81640625" style="7" customWidth="1"/>
    <col min="5634" max="5635" width="8.81640625" style="7" customWidth="1"/>
    <col min="5636" max="5636" width="2.81640625" style="7" customWidth="1"/>
    <col min="5637" max="5638" width="8.81640625" style="7" customWidth="1"/>
    <col min="5639" max="5639" width="2.81640625" style="7" customWidth="1"/>
    <col min="5640" max="5641" width="8.81640625" style="7" customWidth="1"/>
    <col min="5642" max="5642" width="2.81640625" style="7" customWidth="1"/>
    <col min="5643" max="5643" width="6" style="7" customWidth="1"/>
    <col min="5644" max="5888" width="9.1796875" style="7"/>
    <col min="5889" max="5889" width="35.81640625" style="7" customWidth="1"/>
    <col min="5890" max="5891" width="8.81640625" style="7" customWidth="1"/>
    <col min="5892" max="5892" width="2.81640625" style="7" customWidth="1"/>
    <col min="5893" max="5894" width="8.81640625" style="7" customWidth="1"/>
    <col min="5895" max="5895" width="2.81640625" style="7" customWidth="1"/>
    <col min="5896" max="5897" width="8.81640625" style="7" customWidth="1"/>
    <col min="5898" max="5898" width="2.81640625" style="7" customWidth="1"/>
    <col min="5899" max="5899" width="6" style="7" customWidth="1"/>
    <col min="5900" max="6144" width="9.1796875" style="7"/>
    <col min="6145" max="6145" width="35.81640625" style="7" customWidth="1"/>
    <col min="6146" max="6147" width="8.81640625" style="7" customWidth="1"/>
    <col min="6148" max="6148" width="2.81640625" style="7" customWidth="1"/>
    <col min="6149" max="6150" width="8.81640625" style="7" customWidth="1"/>
    <col min="6151" max="6151" width="2.81640625" style="7" customWidth="1"/>
    <col min="6152" max="6153" width="8.81640625" style="7" customWidth="1"/>
    <col min="6154" max="6154" width="2.81640625" style="7" customWidth="1"/>
    <col min="6155" max="6155" width="6" style="7" customWidth="1"/>
    <col min="6156" max="6400" width="9.1796875" style="7"/>
    <col min="6401" max="6401" width="35.81640625" style="7" customWidth="1"/>
    <col min="6402" max="6403" width="8.81640625" style="7" customWidth="1"/>
    <col min="6404" max="6404" width="2.81640625" style="7" customWidth="1"/>
    <col min="6405" max="6406" width="8.81640625" style="7" customWidth="1"/>
    <col min="6407" max="6407" width="2.81640625" style="7" customWidth="1"/>
    <col min="6408" max="6409" width="8.81640625" style="7" customWidth="1"/>
    <col min="6410" max="6410" width="2.81640625" style="7" customWidth="1"/>
    <col min="6411" max="6411" width="6" style="7" customWidth="1"/>
    <col min="6412" max="6656" width="9.1796875" style="7"/>
    <col min="6657" max="6657" width="35.81640625" style="7" customWidth="1"/>
    <col min="6658" max="6659" width="8.81640625" style="7" customWidth="1"/>
    <col min="6660" max="6660" width="2.81640625" style="7" customWidth="1"/>
    <col min="6661" max="6662" width="8.81640625" style="7" customWidth="1"/>
    <col min="6663" max="6663" width="2.81640625" style="7" customWidth="1"/>
    <col min="6664" max="6665" width="8.81640625" style="7" customWidth="1"/>
    <col min="6666" max="6666" width="2.81640625" style="7" customWidth="1"/>
    <col min="6667" max="6667" width="6" style="7" customWidth="1"/>
    <col min="6668" max="6912" width="9.1796875" style="7"/>
    <col min="6913" max="6913" width="35.81640625" style="7" customWidth="1"/>
    <col min="6914" max="6915" width="8.81640625" style="7" customWidth="1"/>
    <col min="6916" max="6916" width="2.81640625" style="7" customWidth="1"/>
    <col min="6917" max="6918" width="8.81640625" style="7" customWidth="1"/>
    <col min="6919" max="6919" width="2.81640625" style="7" customWidth="1"/>
    <col min="6920" max="6921" width="8.81640625" style="7" customWidth="1"/>
    <col min="6922" max="6922" width="2.81640625" style="7" customWidth="1"/>
    <col min="6923" max="6923" width="6" style="7" customWidth="1"/>
    <col min="6924" max="7168" width="9.1796875" style="7"/>
    <col min="7169" max="7169" width="35.81640625" style="7" customWidth="1"/>
    <col min="7170" max="7171" width="8.81640625" style="7" customWidth="1"/>
    <col min="7172" max="7172" width="2.81640625" style="7" customWidth="1"/>
    <col min="7173" max="7174" width="8.81640625" style="7" customWidth="1"/>
    <col min="7175" max="7175" width="2.81640625" style="7" customWidth="1"/>
    <col min="7176" max="7177" width="8.81640625" style="7" customWidth="1"/>
    <col min="7178" max="7178" width="2.81640625" style="7" customWidth="1"/>
    <col min="7179" max="7179" width="6" style="7" customWidth="1"/>
    <col min="7180" max="7424" width="9.1796875" style="7"/>
    <col min="7425" max="7425" width="35.81640625" style="7" customWidth="1"/>
    <col min="7426" max="7427" width="8.81640625" style="7" customWidth="1"/>
    <col min="7428" max="7428" width="2.81640625" style="7" customWidth="1"/>
    <col min="7429" max="7430" width="8.81640625" style="7" customWidth="1"/>
    <col min="7431" max="7431" width="2.81640625" style="7" customWidth="1"/>
    <col min="7432" max="7433" width="8.81640625" style="7" customWidth="1"/>
    <col min="7434" max="7434" width="2.81640625" style="7" customWidth="1"/>
    <col min="7435" max="7435" width="6" style="7" customWidth="1"/>
    <col min="7436" max="7680" width="9.1796875" style="7"/>
    <col min="7681" max="7681" width="35.81640625" style="7" customWidth="1"/>
    <col min="7682" max="7683" width="8.81640625" style="7" customWidth="1"/>
    <col min="7684" max="7684" width="2.81640625" style="7" customWidth="1"/>
    <col min="7685" max="7686" width="8.81640625" style="7" customWidth="1"/>
    <col min="7687" max="7687" width="2.81640625" style="7" customWidth="1"/>
    <col min="7688" max="7689" width="8.81640625" style="7" customWidth="1"/>
    <col min="7690" max="7690" width="2.81640625" style="7" customWidth="1"/>
    <col min="7691" max="7691" width="6" style="7" customWidth="1"/>
    <col min="7692" max="7936" width="9.1796875" style="7"/>
    <col min="7937" max="7937" width="35.81640625" style="7" customWidth="1"/>
    <col min="7938" max="7939" width="8.81640625" style="7" customWidth="1"/>
    <col min="7940" max="7940" width="2.81640625" style="7" customWidth="1"/>
    <col min="7941" max="7942" width="8.81640625" style="7" customWidth="1"/>
    <col min="7943" max="7943" width="2.81640625" style="7" customWidth="1"/>
    <col min="7944" max="7945" width="8.81640625" style="7" customWidth="1"/>
    <col min="7946" max="7946" width="2.81640625" style="7" customWidth="1"/>
    <col min="7947" max="7947" width="6" style="7" customWidth="1"/>
    <col min="7948" max="8192" width="9.1796875" style="7"/>
    <col min="8193" max="8193" width="35.81640625" style="7" customWidth="1"/>
    <col min="8194" max="8195" width="8.81640625" style="7" customWidth="1"/>
    <col min="8196" max="8196" width="2.81640625" style="7" customWidth="1"/>
    <col min="8197" max="8198" width="8.81640625" style="7" customWidth="1"/>
    <col min="8199" max="8199" width="2.81640625" style="7" customWidth="1"/>
    <col min="8200" max="8201" width="8.81640625" style="7" customWidth="1"/>
    <col min="8202" max="8202" width="2.81640625" style="7" customWidth="1"/>
    <col min="8203" max="8203" width="6" style="7" customWidth="1"/>
    <col min="8204" max="8448" width="9.1796875" style="7"/>
    <col min="8449" max="8449" width="35.81640625" style="7" customWidth="1"/>
    <col min="8450" max="8451" width="8.81640625" style="7" customWidth="1"/>
    <col min="8452" max="8452" width="2.81640625" style="7" customWidth="1"/>
    <col min="8453" max="8454" width="8.81640625" style="7" customWidth="1"/>
    <col min="8455" max="8455" width="2.81640625" style="7" customWidth="1"/>
    <col min="8456" max="8457" width="8.81640625" style="7" customWidth="1"/>
    <col min="8458" max="8458" width="2.81640625" style="7" customWidth="1"/>
    <col min="8459" max="8459" width="6" style="7" customWidth="1"/>
    <col min="8460" max="8704" width="9.1796875" style="7"/>
    <col min="8705" max="8705" width="35.81640625" style="7" customWidth="1"/>
    <col min="8706" max="8707" width="8.81640625" style="7" customWidth="1"/>
    <col min="8708" max="8708" width="2.81640625" style="7" customWidth="1"/>
    <col min="8709" max="8710" width="8.81640625" style="7" customWidth="1"/>
    <col min="8711" max="8711" width="2.81640625" style="7" customWidth="1"/>
    <col min="8712" max="8713" width="8.81640625" style="7" customWidth="1"/>
    <col min="8714" max="8714" width="2.81640625" style="7" customWidth="1"/>
    <col min="8715" max="8715" width="6" style="7" customWidth="1"/>
    <col min="8716" max="8960" width="9.1796875" style="7"/>
    <col min="8961" max="8961" width="35.81640625" style="7" customWidth="1"/>
    <col min="8962" max="8963" width="8.81640625" style="7" customWidth="1"/>
    <col min="8964" max="8964" width="2.81640625" style="7" customWidth="1"/>
    <col min="8965" max="8966" width="8.81640625" style="7" customWidth="1"/>
    <col min="8967" max="8967" width="2.81640625" style="7" customWidth="1"/>
    <col min="8968" max="8969" width="8.81640625" style="7" customWidth="1"/>
    <col min="8970" max="8970" width="2.81640625" style="7" customWidth="1"/>
    <col min="8971" max="8971" width="6" style="7" customWidth="1"/>
    <col min="8972" max="9216" width="9.1796875" style="7"/>
    <col min="9217" max="9217" width="35.81640625" style="7" customWidth="1"/>
    <col min="9218" max="9219" width="8.81640625" style="7" customWidth="1"/>
    <col min="9220" max="9220" width="2.81640625" style="7" customWidth="1"/>
    <col min="9221" max="9222" width="8.81640625" style="7" customWidth="1"/>
    <col min="9223" max="9223" width="2.81640625" style="7" customWidth="1"/>
    <col min="9224" max="9225" width="8.81640625" style="7" customWidth="1"/>
    <col min="9226" max="9226" width="2.81640625" style="7" customWidth="1"/>
    <col min="9227" max="9227" width="6" style="7" customWidth="1"/>
    <col min="9228" max="9472" width="9.1796875" style="7"/>
    <col min="9473" max="9473" width="35.81640625" style="7" customWidth="1"/>
    <col min="9474" max="9475" width="8.81640625" style="7" customWidth="1"/>
    <col min="9476" max="9476" width="2.81640625" style="7" customWidth="1"/>
    <col min="9477" max="9478" width="8.81640625" style="7" customWidth="1"/>
    <col min="9479" max="9479" width="2.81640625" style="7" customWidth="1"/>
    <col min="9480" max="9481" width="8.81640625" style="7" customWidth="1"/>
    <col min="9482" max="9482" width="2.81640625" style="7" customWidth="1"/>
    <col min="9483" max="9483" width="6" style="7" customWidth="1"/>
    <col min="9484" max="9728" width="9.1796875" style="7"/>
    <col min="9729" max="9729" width="35.81640625" style="7" customWidth="1"/>
    <col min="9730" max="9731" width="8.81640625" style="7" customWidth="1"/>
    <col min="9732" max="9732" width="2.81640625" style="7" customWidth="1"/>
    <col min="9733" max="9734" width="8.81640625" style="7" customWidth="1"/>
    <col min="9735" max="9735" width="2.81640625" style="7" customWidth="1"/>
    <col min="9736" max="9737" width="8.81640625" style="7" customWidth="1"/>
    <col min="9738" max="9738" width="2.81640625" style="7" customWidth="1"/>
    <col min="9739" max="9739" width="6" style="7" customWidth="1"/>
    <col min="9740" max="9984" width="9.1796875" style="7"/>
    <col min="9985" max="9985" width="35.81640625" style="7" customWidth="1"/>
    <col min="9986" max="9987" width="8.81640625" style="7" customWidth="1"/>
    <col min="9988" max="9988" width="2.81640625" style="7" customWidth="1"/>
    <col min="9989" max="9990" width="8.81640625" style="7" customWidth="1"/>
    <col min="9991" max="9991" width="2.81640625" style="7" customWidth="1"/>
    <col min="9992" max="9993" width="8.81640625" style="7" customWidth="1"/>
    <col min="9994" max="9994" width="2.81640625" style="7" customWidth="1"/>
    <col min="9995" max="9995" width="6" style="7" customWidth="1"/>
    <col min="9996" max="10240" width="9.1796875" style="7"/>
    <col min="10241" max="10241" width="35.81640625" style="7" customWidth="1"/>
    <col min="10242" max="10243" width="8.81640625" style="7" customWidth="1"/>
    <col min="10244" max="10244" width="2.81640625" style="7" customWidth="1"/>
    <col min="10245" max="10246" width="8.81640625" style="7" customWidth="1"/>
    <col min="10247" max="10247" width="2.81640625" style="7" customWidth="1"/>
    <col min="10248" max="10249" width="8.81640625" style="7" customWidth="1"/>
    <col min="10250" max="10250" width="2.81640625" style="7" customWidth="1"/>
    <col min="10251" max="10251" width="6" style="7" customWidth="1"/>
    <col min="10252" max="10496" width="9.1796875" style="7"/>
    <col min="10497" max="10497" width="35.81640625" style="7" customWidth="1"/>
    <col min="10498" max="10499" width="8.81640625" style="7" customWidth="1"/>
    <col min="10500" max="10500" width="2.81640625" style="7" customWidth="1"/>
    <col min="10501" max="10502" width="8.81640625" style="7" customWidth="1"/>
    <col min="10503" max="10503" width="2.81640625" style="7" customWidth="1"/>
    <col min="10504" max="10505" width="8.81640625" style="7" customWidth="1"/>
    <col min="10506" max="10506" width="2.81640625" style="7" customWidth="1"/>
    <col min="10507" max="10507" width="6" style="7" customWidth="1"/>
    <col min="10508" max="10752" width="9.1796875" style="7"/>
    <col min="10753" max="10753" width="35.81640625" style="7" customWidth="1"/>
    <col min="10754" max="10755" width="8.81640625" style="7" customWidth="1"/>
    <col min="10756" max="10756" width="2.81640625" style="7" customWidth="1"/>
    <col min="10757" max="10758" width="8.81640625" style="7" customWidth="1"/>
    <col min="10759" max="10759" width="2.81640625" style="7" customWidth="1"/>
    <col min="10760" max="10761" width="8.81640625" style="7" customWidth="1"/>
    <col min="10762" max="10762" width="2.81640625" style="7" customWidth="1"/>
    <col min="10763" max="10763" width="6" style="7" customWidth="1"/>
    <col min="10764" max="11008" width="9.1796875" style="7"/>
    <col min="11009" max="11009" width="35.81640625" style="7" customWidth="1"/>
    <col min="11010" max="11011" width="8.81640625" style="7" customWidth="1"/>
    <col min="11012" max="11012" width="2.81640625" style="7" customWidth="1"/>
    <col min="11013" max="11014" width="8.81640625" style="7" customWidth="1"/>
    <col min="11015" max="11015" width="2.81640625" style="7" customWidth="1"/>
    <col min="11016" max="11017" width="8.81640625" style="7" customWidth="1"/>
    <col min="11018" max="11018" width="2.81640625" style="7" customWidth="1"/>
    <col min="11019" max="11019" width="6" style="7" customWidth="1"/>
    <col min="11020" max="11264" width="9.1796875" style="7"/>
    <col min="11265" max="11265" width="35.81640625" style="7" customWidth="1"/>
    <col min="11266" max="11267" width="8.81640625" style="7" customWidth="1"/>
    <col min="11268" max="11268" width="2.81640625" style="7" customWidth="1"/>
    <col min="11269" max="11270" width="8.81640625" style="7" customWidth="1"/>
    <col min="11271" max="11271" width="2.81640625" style="7" customWidth="1"/>
    <col min="11272" max="11273" width="8.81640625" style="7" customWidth="1"/>
    <col min="11274" max="11274" width="2.81640625" style="7" customWidth="1"/>
    <col min="11275" max="11275" width="6" style="7" customWidth="1"/>
    <col min="11276" max="11520" width="9.1796875" style="7"/>
    <col min="11521" max="11521" width="35.81640625" style="7" customWidth="1"/>
    <col min="11522" max="11523" width="8.81640625" style="7" customWidth="1"/>
    <col min="11524" max="11524" width="2.81640625" style="7" customWidth="1"/>
    <col min="11525" max="11526" width="8.81640625" style="7" customWidth="1"/>
    <col min="11527" max="11527" width="2.81640625" style="7" customWidth="1"/>
    <col min="11528" max="11529" width="8.81640625" style="7" customWidth="1"/>
    <col min="11530" max="11530" width="2.81640625" style="7" customWidth="1"/>
    <col min="11531" max="11531" width="6" style="7" customWidth="1"/>
    <col min="11532" max="11776" width="9.1796875" style="7"/>
    <col min="11777" max="11777" width="35.81640625" style="7" customWidth="1"/>
    <col min="11778" max="11779" width="8.81640625" style="7" customWidth="1"/>
    <col min="11780" max="11780" width="2.81640625" style="7" customWidth="1"/>
    <col min="11781" max="11782" width="8.81640625" style="7" customWidth="1"/>
    <col min="11783" max="11783" width="2.81640625" style="7" customWidth="1"/>
    <col min="11784" max="11785" width="8.81640625" style="7" customWidth="1"/>
    <col min="11786" max="11786" width="2.81640625" style="7" customWidth="1"/>
    <col min="11787" max="11787" width="6" style="7" customWidth="1"/>
    <col min="11788" max="12032" width="9.1796875" style="7"/>
    <col min="12033" max="12033" width="35.81640625" style="7" customWidth="1"/>
    <col min="12034" max="12035" width="8.81640625" style="7" customWidth="1"/>
    <col min="12036" max="12036" width="2.81640625" style="7" customWidth="1"/>
    <col min="12037" max="12038" width="8.81640625" style="7" customWidth="1"/>
    <col min="12039" max="12039" width="2.81640625" style="7" customWidth="1"/>
    <col min="12040" max="12041" width="8.81640625" style="7" customWidth="1"/>
    <col min="12042" max="12042" width="2.81640625" style="7" customWidth="1"/>
    <col min="12043" max="12043" width="6" style="7" customWidth="1"/>
    <col min="12044" max="12288" width="9.1796875" style="7"/>
    <col min="12289" max="12289" width="35.81640625" style="7" customWidth="1"/>
    <col min="12290" max="12291" width="8.81640625" style="7" customWidth="1"/>
    <col min="12292" max="12292" width="2.81640625" style="7" customWidth="1"/>
    <col min="12293" max="12294" width="8.81640625" style="7" customWidth="1"/>
    <col min="12295" max="12295" width="2.81640625" style="7" customWidth="1"/>
    <col min="12296" max="12297" width="8.81640625" style="7" customWidth="1"/>
    <col min="12298" max="12298" width="2.81640625" style="7" customWidth="1"/>
    <col min="12299" max="12299" width="6" style="7" customWidth="1"/>
    <col min="12300" max="12544" width="9.1796875" style="7"/>
    <col min="12545" max="12545" width="35.81640625" style="7" customWidth="1"/>
    <col min="12546" max="12547" width="8.81640625" style="7" customWidth="1"/>
    <col min="12548" max="12548" width="2.81640625" style="7" customWidth="1"/>
    <col min="12549" max="12550" width="8.81640625" style="7" customWidth="1"/>
    <col min="12551" max="12551" width="2.81640625" style="7" customWidth="1"/>
    <col min="12552" max="12553" width="8.81640625" style="7" customWidth="1"/>
    <col min="12554" max="12554" width="2.81640625" style="7" customWidth="1"/>
    <col min="12555" max="12555" width="6" style="7" customWidth="1"/>
    <col min="12556" max="12800" width="9.1796875" style="7"/>
    <col min="12801" max="12801" width="35.81640625" style="7" customWidth="1"/>
    <col min="12802" max="12803" width="8.81640625" style="7" customWidth="1"/>
    <col min="12804" max="12804" width="2.81640625" style="7" customWidth="1"/>
    <col min="12805" max="12806" width="8.81640625" style="7" customWidth="1"/>
    <col min="12807" max="12807" width="2.81640625" style="7" customWidth="1"/>
    <col min="12808" max="12809" width="8.81640625" style="7" customWidth="1"/>
    <col min="12810" max="12810" width="2.81640625" style="7" customWidth="1"/>
    <col min="12811" max="12811" width="6" style="7" customWidth="1"/>
    <col min="12812" max="13056" width="9.1796875" style="7"/>
    <col min="13057" max="13057" width="35.81640625" style="7" customWidth="1"/>
    <col min="13058" max="13059" width="8.81640625" style="7" customWidth="1"/>
    <col min="13060" max="13060" width="2.81640625" style="7" customWidth="1"/>
    <col min="13061" max="13062" width="8.81640625" style="7" customWidth="1"/>
    <col min="13063" max="13063" width="2.81640625" style="7" customWidth="1"/>
    <col min="13064" max="13065" width="8.81640625" style="7" customWidth="1"/>
    <col min="13066" max="13066" width="2.81640625" style="7" customWidth="1"/>
    <col min="13067" max="13067" width="6" style="7" customWidth="1"/>
    <col min="13068" max="13312" width="9.1796875" style="7"/>
    <col min="13313" max="13313" width="35.81640625" style="7" customWidth="1"/>
    <col min="13314" max="13315" width="8.81640625" style="7" customWidth="1"/>
    <col min="13316" max="13316" width="2.81640625" style="7" customWidth="1"/>
    <col min="13317" max="13318" width="8.81640625" style="7" customWidth="1"/>
    <col min="13319" max="13319" width="2.81640625" style="7" customWidth="1"/>
    <col min="13320" max="13321" width="8.81640625" style="7" customWidth="1"/>
    <col min="13322" max="13322" width="2.81640625" style="7" customWidth="1"/>
    <col min="13323" max="13323" width="6" style="7" customWidth="1"/>
    <col min="13324" max="13568" width="9.1796875" style="7"/>
    <col min="13569" max="13569" width="35.81640625" style="7" customWidth="1"/>
    <col min="13570" max="13571" width="8.81640625" style="7" customWidth="1"/>
    <col min="13572" max="13572" width="2.81640625" style="7" customWidth="1"/>
    <col min="13573" max="13574" width="8.81640625" style="7" customWidth="1"/>
    <col min="13575" max="13575" width="2.81640625" style="7" customWidth="1"/>
    <col min="13576" max="13577" width="8.81640625" style="7" customWidth="1"/>
    <col min="13578" max="13578" width="2.81640625" style="7" customWidth="1"/>
    <col min="13579" max="13579" width="6" style="7" customWidth="1"/>
    <col min="13580" max="13824" width="9.1796875" style="7"/>
    <col min="13825" max="13825" width="35.81640625" style="7" customWidth="1"/>
    <col min="13826" max="13827" width="8.81640625" style="7" customWidth="1"/>
    <col min="13828" max="13828" width="2.81640625" style="7" customWidth="1"/>
    <col min="13829" max="13830" width="8.81640625" style="7" customWidth="1"/>
    <col min="13831" max="13831" width="2.81640625" style="7" customWidth="1"/>
    <col min="13832" max="13833" width="8.81640625" style="7" customWidth="1"/>
    <col min="13834" max="13834" width="2.81640625" style="7" customWidth="1"/>
    <col min="13835" max="13835" width="6" style="7" customWidth="1"/>
    <col min="13836" max="14080" width="9.1796875" style="7"/>
    <col min="14081" max="14081" width="35.81640625" style="7" customWidth="1"/>
    <col min="14082" max="14083" width="8.81640625" style="7" customWidth="1"/>
    <col min="14084" max="14084" width="2.81640625" style="7" customWidth="1"/>
    <col min="14085" max="14086" width="8.81640625" style="7" customWidth="1"/>
    <col min="14087" max="14087" width="2.81640625" style="7" customWidth="1"/>
    <col min="14088" max="14089" width="8.81640625" style="7" customWidth="1"/>
    <col min="14090" max="14090" width="2.81640625" style="7" customWidth="1"/>
    <col min="14091" max="14091" width="6" style="7" customWidth="1"/>
    <col min="14092" max="14336" width="9.1796875" style="7"/>
    <col min="14337" max="14337" width="35.81640625" style="7" customWidth="1"/>
    <col min="14338" max="14339" width="8.81640625" style="7" customWidth="1"/>
    <col min="14340" max="14340" width="2.81640625" style="7" customWidth="1"/>
    <col min="14341" max="14342" width="8.81640625" style="7" customWidth="1"/>
    <col min="14343" max="14343" width="2.81640625" style="7" customWidth="1"/>
    <col min="14344" max="14345" width="8.81640625" style="7" customWidth="1"/>
    <col min="14346" max="14346" width="2.81640625" style="7" customWidth="1"/>
    <col min="14347" max="14347" width="6" style="7" customWidth="1"/>
    <col min="14348" max="14592" width="9.1796875" style="7"/>
    <col min="14593" max="14593" width="35.81640625" style="7" customWidth="1"/>
    <col min="14594" max="14595" width="8.81640625" style="7" customWidth="1"/>
    <col min="14596" max="14596" width="2.81640625" style="7" customWidth="1"/>
    <col min="14597" max="14598" width="8.81640625" style="7" customWidth="1"/>
    <col min="14599" max="14599" width="2.81640625" style="7" customWidth="1"/>
    <col min="14600" max="14601" width="8.81640625" style="7" customWidth="1"/>
    <col min="14602" max="14602" width="2.81640625" style="7" customWidth="1"/>
    <col min="14603" max="14603" width="6" style="7" customWidth="1"/>
    <col min="14604" max="14848" width="9.1796875" style="7"/>
    <col min="14849" max="14849" width="35.81640625" style="7" customWidth="1"/>
    <col min="14850" max="14851" width="8.81640625" style="7" customWidth="1"/>
    <col min="14852" max="14852" width="2.81640625" style="7" customWidth="1"/>
    <col min="14853" max="14854" width="8.81640625" style="7" customWidth="1"/>
    <col min="14855" max="14855" width="2.81640625" style="7" customWidth="1"/>
    <col min="14856" max="14857" width="8.81640625" style="7" customWidth="1"/>
    <col min="14858" max="14858" width="2.81640625" style="7" customWidth="1"/>
    <col min="14859" max="14859" width="6" style="7" customWidth="1"/>
    <col min="14860" max="15104" width="9.1796875" style="7"/>
    <col min="15105" max="15105" width="35.81640625" style="7" customWidth="1"/>
    <col min="15106" max="15107" width="8.81640625" style="7" customWidth="1"/>
    <col min="15108" max="15108" width="2.81640625" style="7" customWidth="1"/>
    <col min="15109" max="15110" width="8.81640625" style="7" customWidth="1"/>
    <col min="15111" max="15111" width="2.81640625" style="7" customWidth="1"/>
    <col min="15112" max="15113" width="8.81640625" style="7" customWidth="1"/>
    <col min="15114" max="15114" width="2.81640625" style="7" customWidth="1"/>
    <col min="15115" max="15115" width="6" style="7" customWidth="1"/>
    <col min="15116" max="15360" width="9.1796875" style="7"/>
    <col min="15361" max="15361" width="35.81640625" style="7" customWidth="1"/>
    <col min="15362" max="15363" width="8.81640625" style="7" customWidth="1"/>
    <col min="15364" max="15364" width="2.81640625" style="7" customWidth="1"/>
    <col min="15365" max="15366" width="8.81640625" style="7" customWidth="1"/>
    <col min="15367" max="15367" width="2.81640625" style="7" customWidth="1"/>
    <col min="15368" max="15369" width="8.81640625" style="7" customWidth="1"/>
    <col min="15370" max="15370" width="2.81640625" style="7" customWidth="1"/>
    <col min="15371" max="15371" width="6" style="7" customWidth="1"/>
    <col min="15372" max="15616" width="9.1796875" style="7"/>
    <col min="15617" max="15617" width="35.81640625" style="7" customWidth="1"/>
    <col min="15618" max="15619" width="8.81640625" style="7" customWidth="1"/>
    <col min="15620" max="15620" width="2.81640625" style="7" customWidth="1"/>
    <col min="15621" max="15622" width="8.81640625" style="7" customWidth="1"/>
    <col min="15623" max="15623" width="2.81640625" style="7" customWidth="1"/>
    <col min="15624" max="15625" width="8.81640625" style="7" customWidth="1"/>
    <col min="15626" max="15626" width="2.81640625" style="7" customWidth="1"/>
    <col min="15627" max="15627" width="6" style="7" customWidth="1"/>
    <col min="15628" max="15872" width="9.1796875" style="7"/>
    <col min="15873" max="15873" width="35.81640625" style="7" customWidth="1"/>
    <col min="15874" max="15875" width="8.81640625" style="7" customWidth="1"/>
    <col min="15876" max="15876" width="2.81640625" style="7" customWidth="1"/>
    <col min="15877" max="15878" width="8.81640625" style="7" customWidth="1"/>
    <col min="15879" max="15879" width="2.81640625" style="7" customWidth="1"/>
    <col min="15880" max="15881" width="8.81640625" style="7" customWidth="1"/>
    <col min="15882" max="15882" width="2.81640625" style="7" customWidth="1"/>
    <col min="15883" max="15883" width="6" style="7" customWidth="1"/>
    <col min="15884" max="16128" width="9.1796875" style="7"/>
    <col min="16129" max="16129" width="35.81640625" style="7" customWidth="1"/>
    <col min="16130" max="16131" width="8.81640625" style="7" customWidth="1"/>
    <col min="16132" max="16132" width="2.81640625" style="7" customWidth="1"/>
    <col min="16133" max="16134" width="8.81640625" style="7" customWidth="1"/>
    <col min="16135" max="16135" width="2.81640625" style="7" customWidth="1"/>
    <col min="16136" max="16137" width="8.81640625" style="7" customWidth="1"/>
    <col min="16138" max="16138" width="2.81640625" style="7" customWidth="1"/>
    <col min="16139" max="16139" width="6" style="7" customWidth="1"/>
    <col min="16140" max="16384" width="9.1796875" style="7"/>
  </cols>
  <sheetData>
    <row r="1" spans="1:20" ht="12.75" customHeight="1">
      <c r="A1" s="7" t="s">
        <v>91</v>
      </c>
    </row>
    <row r="2" spans="1:20">
      <c r="A2" s="7" t="s">
        <v>92</v>
      </c>
    </row>
    <row r="3" spans="1:20" ht="10" customHeight="1"/>
    <row r="4" spans="1:20" ht="14.5">
      <c r="A4" s="9" t="s">
        <v>93</v>
      </c>
    </row>
    <row r="5" spans="1:20" ht="10" customHeight="1" thickBot="1">
      <c r="J5" s="23"/>
      <c r="K5" s="23"/>
    </row>
    <row r="6" spans="1:20" ht="10.5" customHeight="1">
      <c r="A6" s="10"/>
      <c r="B6" s="36"/>
      <c r="C6" s="37"/>
      <c r="D6" s="36"/>
      <c r="E6" s="38"/>
      <c r="F6" s="39"/>
      <c r="G6" s="36"/>
      <c r="H6" s="38"/>
      <c r="I6" s="39"/>
      <c r="J6" s="37"/>
      <c r="K6" s="23"/>
    </row>
    <row r="7" spans="1:20" ht="14.5">
      <c r="A7" s="7" t="s">
        <v>62</v>
      </c>
      <c r="B7" s="40" t="s">
        <v>94</v>
      </c>
      <c r="C7" s="40"/>
      <c r="E7" s="40" t="s">
        <v>95</v>
      </c>
      <c r="F7" s="40"/>
      <c r="H7" s="40" t="s">
        <v>96</v>
      </c>
      <c r="I7" s="40"/>
    </row>
    <row r="8" spans="1:20">
      <c r="A8" s="7" t="s">
        <v>97</v>
      </c>
      <c r="B8" s="41" t="s">
        <v>98</v>
      </c>
      <c r="C8" s="42" t="s">
        <v>99</v>
      </c>
      <c r="E8" s="43" t="s">
        <v>98</v>
      </c>
      <c r="F8" s="42" t="s">
        <v>99</v>
      </c>
      <c r="G8" s="44"/>
      <c r="H8" s="43" t="s">
        <v>98</v>
      </c>
      <c r="I8" s="42" t="s">
        <v>68</v>
      </c>
    </row>
    <row r="9" spans="1:20" ht="13.5" customHeight="1" thickBot="1">
      <c r="A9" s="21"/>
      <c r="B9" s="45"/>
      <c r="C9" s="46"/>
      <c r="D9" s="45"/>
      <c r="E9" s="47"/>
      <c r="F9" s="48"/>
      <c r="G9" s="45"/>
      <c r="H9" s="47"/>
      <c r="I9" s="48"/>
    </row>
    <row r="10" spans="1:20" ht="10" customHeight="1">
      <c r="J10" s="37"/>
      <c r="K10" s="23"/>
    </row>
    <row r="11" spans="1:20" ht="13">
      <c r="A11" s="14" t="s">
        <v>100</v>
      </c>
      <c r="B11" s="33">
        <f>IF($A11&lt;&gt;0,E11+H11,"")</f>
        <v>23308</v>
      </c>
      <c r="C11" s="23">
        <f>SUM(C13+C95)</f>
        <v>100</v>
      </c>
      <c r="E11" s="34">
        <f>E13+E95</f>
        <v>10904</v>
      </c>
      <c r="F11" s="35">
        <f t="shared" ref="F11:F74" si="0">IF($A11&lt;&gt;0,E11/$B11*100,"")</f>
        <v>46.782220696756475</v>
      </c>
      <c r="H11" s="34">
        <f>H13+H95</f>
        <v>12404</v>
      </c>
      <c r="I11" s="35">
        <f>IF($A11&lt;&gt;0,H11/$B11*100,"")</f>
        <v>53.217779303243518</v>
      </c>
      <c r="M11" s="33"/>
      <c r="N11" s="33"/>
      <c r="O11" s="33"/>
      <c r="P11" s="33"/>
      <c r="Q11" s="33"/>
      <c r="R11" s="33"/>
      <c r="S11" s="33"/>
      <c r="T11" s="33"/>
    </row>
    <row r="12" spans="1:20">
      <c r="A12" s="9"/>
      <c r="B12" s="33" t="str">
        <f t="shared" ref="B12:B79" si="1">IF($A12&lt;&gt;0,E12+H12,"")</f>
        <v/>
      </c>
      <c r="C12" s="23" t="str">
        <f t="shared" ref="C12:C79" si="2">IF($A12&lt;&gt;0,B12/$B$11*100,"")</f>
        <v/>
      </c>
      <c r="F12" s="35" t="str">
        <f t="shared" si="0"/>
        <v/>
      </c>
      <c r="I12" s="35" t="str">
        <f t="shared" ref="I12:I79" si="3">IF($A12&lt;&gt;0,H12/$B12*100,"")</f>
        <v/>
      </c>
      <c r="M12" s="33"/>
      <c r="N12" s="33"/>
      <c r="O12" s="33"/>
      <c r="P12" s="33"/>
      <c r="Q12" s="33"/>
      <c r="R12" s="33"/>
      <c r="S12" s="33"/>
      <c r="T12" s="33"/>
    </row>
    <row r="13" spans="1:20" ht="13">
      <c r="A13" s="14" t="s">
        <v>101</v>
      </c>
      <c r="B13" s="33">
        <f t="shared" si="1"/>
        <v>14885</v>
      </c>
      <c r="C13" s="23">
        <f t="shared" si="2"/>
        <v>63.862193238373088</v>
      </c>
      <c r="E13" s="34">
        <f>E15+E26+E34+E60+E74+E81+E93</f>
        <v>7027</v>
      </c>
      <c r="F13" s="35">
        <f t="shared" si="0"/>
        <v>47.208599261001005</v>
      </c>
      <c r="H13" s="34">
        <f>H15+H26+H34+H60+H74+H81+H93</f>
        <v>7858</v>
      </c>
      <c r="I13" s="35">
        <f t="shared" si="3"/>
        <v>52.791400738998995</v>
      </c>
      <c r="M13" s="33"/>
      <c r="N13" s="33"/>
      <c r="O13" s="33"/>
      <c r="P13" s="33"/>
      <c r="Q13" s="33"/>
      <c r="R13" s="33"/>
      <c r="S13" s="33"/>
      <c r="T13" s="33"/>
    </row>
    <row r="14" spans="1:20" ht="13">
      <c r="A14" s="14"/>
      <c r="F14" s="35" t="str">
        <f t="shared" si="0"/>
        <v/>
      </c>
    </row>
    <row r="15" spans="1:20" ht="13">
      <c r="A15" s="14" t="s">
        <v>102</v>
      </c>
      <c r="B15" s="33">
        <f t="shared" si="1"/>
        <v>1395</v>
      </c>
      <c r="C15" s="23">
        <f t="shared" si="2"/>
        <v>5.9850695040329498</v>
      </c>
      <c r="E15" s="34">
        <f>E16+E21</f>
        <v>579</v>
      </c>
      <c r="F15" s="35">
        <f t="shared" si="0"/>
        <v>41.505376344086017</v>
      </c>
      <c r="H15" s="34">
        <f>H16+H21</f>
        <v>816</v>
      </c>
      <c r="I15" s="35">
        <f t="shared" si="3"/>
        <v>58.494623655913983</v>
      </c>
    </row>
    <row r="16" spans="1:20">
      <c r="A16" s="9" t="s">
        <v>103</v>
      </c>
      <c r="B16" s="33">
        <f t="shared" si="1"/>
        <v>432</v>
      </c>
      <c r="C16" s="23">
        <f t="shared" si="2"/>
        <v>1.8534408786682683</v>
      </c>
      <c r="E16" s="34">
        <f>SUM(E17:E19)</f>
        <v>193</v>
      </c>
      <c r="F16" s="35">
        <f t="shared" si="0"/>
        <v>44.675925925925924</v>
      </c>
      <c r="H16" s="34">
        <f>SUM(H17:H19)</f>
        <v>239</v>
      </c>
      <c r="I16" s="35">
        <f t="shared" si="3"/>
        <v>55.324074074074069</v>
      </c>
    </row>
    <row r="17" spans="1:9">
      <c r="A17" s="9" t="s">
        <v>104</v>
      </c>
      <c r="B17" s="33">
        <f>IF($A17&lt;&gt;0,E17+H17,"")</f>
        <v>68</v>
      </c>
      <c r="C17" s="23">
        <f t="shared" si="2"/>
        <v>0.29174532349407928</v>
      </c>
      <c r="E17" s="49">
        <v>23</v>
      </c>
      <c r="F17" s="35">
        <f t="shared" si="0"/>
        <v>33.82352941176471</v>
      </c>
      <c r="G17" s="50"/>
      <c r="H17" s="49">
        <v>45</v>
      </c>
      <c r="I17" s="35">
        <f>IF($A17&lt;&gt;0,H17/$B17*100,"")</f>
        <v>66.17647058823529</v>
      </c>
    </row>
    <row r="18" spans="1:9">
      <c r="A18" s="9" t="s">
        <v>105</v>
      </c>
      <c r="B18" s="33">
        <f>IF($A18&lt;&gt;0,E18+H18,"")</f>
        <v>258</v>
      </c>
      <c r="C18" s="23">
        <f t="shared" si="2"/>
        <v>1.1069160803157714</v>
      </c>
      <c r="E18" s="49">
        <v>94</v>
      </c>
      <c r="F18" s="35">
        <f t="shared" si="0"/>
        <v>36.434108527131784</v>
      </c>
      <c r="G18" s="50"/>
      <c r="H18" s="49">
        <v>164</v>
      </c>
      <c r="I18" s="35">
        <f>IF($A18&lt;&gt;0,H18/$B18*100,"")</f>
        <v>63.565891472868216</v>
      </c>
    </row>
    <row r="19" spans="1:9">
      <c r="A19" s="9" t="s">
        <v>106</v>
      </c>
      <c r="B19" s="33">
        <f>IF($A19&lt;&gt;0,E19+H19,"")</f>
        <v>106</v>
      </c>
      <c r="C19" s="23">
        <f t="shared" si="2"/>
        <v>0.45477947485841774</v>
      </c>
      <c r="E19" s="49">
        <v>76</v>
      </c>
      <c r="F19" s="35">
        <f t="shared" si="0"/>
        <v>71.698113207547166</v>
      </c>
      <c r="G19" s="50"/>
      <c r="H19" s="49">
        <v>30</v>
      </c>
      <c r="I19" s="35">
        <f>IF($A19&lt;&gt;0,H19/$B19*100,"")</f>
        <v>28.30188679245283</v>
      </c>
    </row>
    <row r="20" spans="1:9">
      <c r="A20" s="9"/>
      <c r="B20" s="33" t="str">
        <f t="shared" si="1"/>
        <v/>
      </c>
      <c r="C20" s="23" t="str">
        <f t="shared" si="2"/>
        <v/>
      </c>
      <c r="F20" s="35" t="str">
        <f t="shared" si="0"/>
        <v/>
      </c>
      <c r="I20" s="35" t="str">
        <f t="shared" si="3"/>
        <v/>
      </c>
    </row>
    <row r="21" spans="1:9">
      <c r="A21" s="9" t="s">
        <v>107</v>
      </c>
      <c r="B21" s="33">
        <f t="shared" si="1"/>
        <v>963</v>
      </c>
      <c r="C21" s="23">
        <f t="shared" si="2"/>
        <v>4.1316286253646819</v>
      </c>
      <c r="E21" s="34">
        <f>SUM(E22:E24)</f>
        <v>386</v>
      </c>
      <c r="F21" s="35">
        <f t="shared" si="0"/>
        <v>40.083073727933545</v>
      </c>
      <c r="H21" s="34">
        <f>SUM(H22:H24)</f>
        <v>577</v>
      </c>
      <c r="I21" s="35">
        <f t="shared" si="3"/>
        <v>59.916926272066462</v>
      </c>
    </row>
    <row r="22" spans="1:9">
      <c r="A22" s="9" t="s">
        <v>108</v>
      </c>
      <c r="B22" s="33">
        <f t="shared" si="1"/>
        <v>329</v>
      </c>
      <c r="C22" s="23">
        <f t="shared" si="2"/>
        <v>1.4115325210228247</v>
      </c>
      <c r="E22" s="49">
        <v>99</v>
      </c>
      <c r="F22" s="35">
        <f t="shared" si="0"/>
        <v>30.091185410334347</v>
      </c>
      <c r="G22" s="50"/>
      <c r="H22" s="49">
        <v>230</v>
      </c>
      <c r="I22" s="8">
        <v>67.515923566878982</v>
      </c>
    </row>
    <row r="23" spans="1:9">
      <c r="A23" s="9" t="s">
        <v>109</v>
      </c>
      <c r="B23" s="33">
        <f t="shared" si="1"/>
        <v>100</v>
      </c>
      <c r="C23" s="23">
        <f t="shared" si="2"/>
        <v>0.42903724043246949</v>
      </c>
      <c r="E23" s="49">
        <v>72</v>
      </c>
      <c r="F23" s="35">
        <f t="shared" si="0"/>
        <v>72</v>
      </c>
      <c r="G23" s="50"/>
      <c r="H23" s="49">
        <v>28</v>
      </c>
      <c r="I23" s="8">
        <v>32.121212121212125</v>
      </c>
    </row>
    <row r="24" spans="1:9">
      <c r="A24" s="9" t="s">
        <v>110</v>
      </c>
      <c r="B24" s="33">
        <f t="shared" si="1"/>
        <v>534</v>
      </c>
      <c r="C24" s="23">
        <f t="shared" si="2"/>
        <v>2.2910588639093876</v>
      </c>
      <c r="E24" s="49">
        <v>215</v>
      </c>
      <c r="F24" s="35">
        <f t="shared" si="0"/>
        <v>40.262172284644194</v>
      </c>
      <c r="G24" s="50"/>
      <c r="H24" s="49">
        <v>319</v>
      </c>
      <c r="I24" s="8">
        <v>65.376782077393074</v>
      </c>
    </row>
    <row r="25" spans="1:9">
      <c r="A25" s="9"/>
      <c r="B25" s="33" t="str">
        <f t="shared" si="1"/>
        <v/>
      </c>
      <c r="C25" s="23" t="str">
        <f t="shared" si="2"/>
        <v/>
      </c>
      <c r="F25" s="35" t="str">
        <f t="shared" si="0"/>
        <v/>
      </c>
      <c r="I25" s="35" t="str">
        <f t="shared" si="3"/>
        <v/>
      </c>
    </row>
    <row r="26" spans="1:9" ht="13">
      <c r="A26" s="14" t="s">
        <v>111</v>
      </c>
      <c r="B26" s="33">
        <f t="shared" si="1"/>
        <v>1033</v>
      </c>
      <c r="C26" s="23">
        <f t="shared" si="2"/>
        <v>4.4319546936674099</v>
      </c>
      <c r="E26" s="34">
        <f>SUM(E27)</f>
        <v>615</v>
      </c>
      <c r="F26" s="35">
        <f t="shared" si="0"/>
        <v>59.535333978702809</v>
      </c>
      <c r="H26" s="34">
        <f>SUM(H27)</f>
        <v>418</v>
      </c>
      <c r="I26" s="35">
        <f t="shared" si="3"/>
        <v>40.464666021297191</v>
      </c>
    </row>
    <row r="27" spans="1:9">
      <c r="A27" s="9" t="s">
        <v>112</v>
      </c>
      <c r="B27" s="33">
        <f t="shared" si="1"/>
        <v>1033</v>
      </c>
      <c r="C27" s="23">
        <f t="shared" si="2"/>
        <v>4.4319546936674099</v>
      </c>
      <c r="E27" s="34">
        <f>SUM(E28:E32)</f>
        <v>615</v>
      </c>
      <c r="F27" s="35">
        <f t="shared" si="0"/>
        <v>59.535333978702809</v>
      </c>
      <c r="H27" s="34">
        <f>SUM(H28:H32)</f>
        <v>418</v>
      </c>
      <c r="I27" s="35">
        <f t="shared" si="3"/>
        <v>40.464666021297191</v>
      </c>
    </row>
    <row r="28" spans="1:9">
      <c r="A28" s="9" t="s">
        <v>113</v>
      </c>
      <c r="B28" s="33">
        <f>IF($A28&lt;&gt;0,E28+H28,"")</f>
        <v>139</v>
      </c>
      <c r="C28" s="23">
        <f t="shared" si="2"/>
        <v>0.59636176420113274</v>
      </c>
      <c r="E28" s="49">
        <v>63</v>
      </c>
      <c r="F28" s="35">
        <f t="shared" si="0"/>
        <v>45.323741007194243</v>
      </c>
      <c r="G28" s="50"/>
      <c r="H28" s="49">
        <v>76</v>
      </c>
      <c r="I28" s="35">
        <f t="shared" si="3"/>
        <v>54.676258992805757</v>
      </c>
    </row>
    <row r="29" spans="1:9">
      <c r="A29" s="9" t="s">
        <v>114</v>
      </c>
      <c r="B29" s="33">
        <f>IF($A29&lt;&gt;0,E29+H29,"")</f>
        <v>258</v>
      </c>
      <c r="C29" s="23">
        <f t="shared" si="2"/>
        <v>1.1069160803157714</v>
      </c>
      <c r="E29" s="49">
        <v>178</v>
      </c>
      <c r="F29" s="35">
        <f t="shared" si="0"/>
        <v>68.992248062015506</v>
      </c>
      <c r="G29" s="50"/>
      <c r="H29" s="49">
        <v>80</v>
      </c>
      <c r="I29" s="35">
        <f t="shared" si="3"/>
        <v>31.007751937984494</v>
      </c>
    </row>
    <row r="30" spans="1:9">
      <c r="A30" s="9" t="s">
        <v>115</v>
      </c>
      <c r="B30" s="33">
        <f>IF($A30&lt;&gt;0,E30+H30,"")</f>
        <v>175</v>
      </c>
      <c r="C30" s="23">
        <f t="shared" si="2"/>
        <v>0.75081517075682169</v>
      </c>
      <c r="E30" s="49">
        <v>90</v>
      </c>
      <c r="F30" s="35">
        <f t="shared" si="0"/>
        <v>51.428571428571423</v>
      </c>
      <c r="G30" s="50"/>
      <c r="H30" s="49">
        <v>85</v>
      </c>
      <c r="I30" s="35">
        <f t="shared" si="3"/>
        <v>48.571428571428569</v>
      </c>
    </row>
    <row r="31" spans="1:9">
      <c r="A31" s="9" t="s">
        <v>116</v>
      </c>
      <c r="B31" s="33">
        <f>IF($A31&lt;&gt;0,E31+H31,"")</f>
        <v>268</v>
      </c>
      <c r="C31" s="23">
        <f t="shared" si="2"/>
        <v>1.1498198043590182</v>
      </c>
      <c r="E31" s="49">
        <v>173</v>
      </c>
      <c r="F31" s="35">
        <f t="shared" si="0"/>
        <v>64.552238805970148</v>
      </c>
      <c r="G31" s="50"/>
      <c r="H31" s="49">
        <v>95</v>
      </c>
      <c r="I31" s="35">
        <f t="shared" si="3"/>
        <v>35.447761194029852</v>
      </c>
    </row>
    <row r="32" spans="1:9">
      <c r="A32" s="9" t="s">
        <v>117</v>
      </c>
      <c r="B32" s="33">
        <f>IF($A32&lt;&gt;0,E32+H32,"")</f>
        <v>193</v>
      </c>
      <c r="C32" s="23">
        <f t="shared" si="2"/>
        <v>0.82804187403466623</v>
      </c>
      <c r="E32" s="49">
        <v>111</v>
      </c>
      <c r="F32" s="35">
        <f t="shared" si="0"/>
        <v>57.512953367875653</v>
      </c>
      <c r="G32" s="50"/>
      <c r="H32" s="49">
        <v>82</v>
      </c>
      <c r="I32" s="35">
        <f t="shared" si="3"/>
        <v>42.487046632124354</v>
      </c>
    </row>
    <row r="33" spans="1:9">
      <c r="A33" s="9"/>
      <c r="B33" s="33" t="str">
        <f t="shared" si="1"/>
        <v/>
      </c>
      <c r="C33" s="23" t="str">
        <f t="shared" si="2"/>
        <v/>
      </c>
      <c r="F33" s="35" t="str">
        <f t="shared" si="0"/>
        <v/>
      </c>
      <c r="I33" s="35" t="str">
        <f t="shared" si="3"/>
        <v/>
      </c>
    </row>
    <row r="34" spans="1:9" ht="13">
      <c r="A34" s="14" t="s">
        <v>118</v>
      </c>
      <c r="B34" s="33">
        <f t="shared" si="1"/>
        <v>6692</v>
      </c>
      <c r="C34" s="23">
        <f t="shared" si="2"/>
        <v>28.711172129740863</v>
      </c>
      <c r="E34" s="34">
        <f>E35+E41+E51+E53</f>
        <v>2847</v>
      </c>
      <c r="F34" s="35">
        <f t="shared" si="0"/>
        <v>42.543335325762108</v>
      </c>
      <c r="H34" s="34">
        <f>H35+H41+H51+H53</f>
        <v>3845</v>
      </c>
      <c r="I34" s="35">
        <f t="shared" si="3"/>
        <v>57.456664674237899</v>
      </c>
    </row>
    <row r="35" spans="1:9">
      <c r="A35" s="9" t="s">
        <v>119</v>
      </c>
      <c r="B35" s="33">
        <f t="shared" si="1"/>
        <v>2303</v>
      </c>
      <c r="C35" s="23">
        <f t="shared" si="2"/>
        <v>9.8807276471597731</v>
      </c>
      <c r="E35" s="34">
        <f>SUM(E36:E39)</f>
        <v>1049</v>
      </c>
      <c r="F35" s="35">
        <f t="shared" si="0"/>
        <v>45.549283543204517</v>
      </c>
      <c r="H35" s="34">
        <f>SUM(H36:H39)</f>
        <v>1254</v>
      </c>
      <c r="I35" s="35">
        <f t="shared" si="3"/>
        <v>54.45071645679549</v>
      </c>
    </row>
    <row r="36" spans="1:9">
      <c r="A36" s="9" t="s">
        <v>120</v>
      </c>
      <c r="B36" s="33">
        <f t="shared" si="1"/>
        <v>1212</v>
      </c>
      <c r="C36" s="23">
        <f t="shared" si="2"/>
        <v>5.1999313540415306</v>
      </c>
      <c r="E36" s="49">
        <v>558</v>
      </c>
      <c r="F36" s="35">
        <f t="shared" si="0"/>
        <v>46.039603960396043</v>
      </c>
      <c r="G36" s="50"/>
      <c r="H36" s="49">
        <v>654</v>
      </c>
      <c r="I36" s="49">
        <v>654</v>
      </c>
    </row>
    <row r="37" spans="1:9">
      <c r="A37" s="9" t="s">
        <v>121</v>
      </c>
      <c r="B37" s="33">
        <f t="shared" si="1"/>
        <v>663</v>
      </c>
      <c r="C37" s="23">
        <f t="shared" si="2"/>
        <v>2.8445169040672731</v>
      </c>
      <c r="E37" s="49">
        <v>267</v>
      </c>
      <c r="F37" s="35">
        <f t="shared" si="0"/>
        <v>40.271493212669682</v>
      </c>
      <c r="G37" s="50"/>
      <c r="H37" s="49">
        <v>396</v>
      </c>
      <c r="I37" s="49">
        <v>396</v>
      </c>
    </row>
    <row r="38" spans="1:9">
      <c r="A38" s="9" t="s">
        <v>122</v>
      </c>
      <c r="B38" s="33">
        <f t="shared" si="1"/>
        <v>184</v>
      </c>
      <c r="C38" s="23">
        <f t="shared" si="2"/>
        <v>0.78942852239574401</v>
      </c>
      <c r="E38" s="49">
        <v>111</v>
      </c>
      <c r="F38" s="35">
        <f t="shared" si="0"/>
        <v>60.326086956521742</v>
      </c>
      <c r="G38" s="50"/>
      <c r="H38" s="49">
        <v>73</v>
      </c>
      <c r="I38" s="49">
        <v>73</v>
      </c>
    </row>
    <row r="39" spans="1:9">
      <c r="A39" s="9" t="s">
        <v>123</v>
      </c>
      <c r="B39" s="33">
        <f t="shared" si="1"/>
        <v>244</v>
      </c>
      <c r="C39" s="23">
        <f t="shared" si="2"/>
        <v>1.0468508666552256</v>
      </c>
      <c r="E39" s="49">
        <v>113</v>
      </c>
      <c r="F39" s="35">
        <f t="shared" si="0"/>
        <v>46.311475409836063</v>
      </c>
      <c r="G39" s="50"/>
      <c r="H39" s="49">
        <v>131</v>
      </c>
      <c r="I39" s="49">
        <v>131</v>
      </c>
    </row>
    <row r="40" spans="1:9">
      <c r="A40" s="9"/>
      <c r="B40" s="33" t="str">
        <f t="shared" si="1"/>
        <v/>
      </c>
      <c r="C40" s="23" t="str">
        <f t="shared" si="2"/>
        <v/>
      </c>
      <c r="F40" s="35" t="str">
        <f t="shared" si="0"/>
        <v/>
      </c>
      <c r="I40" s="35" t="str">
        <f t="shared" si="3"/>
        <v/>
      </c>
    </row>
    <row r="41" spans="1:9">
      <c r="A41" s="9" t="s">
        <v>124</v>
      </c>
      <c r="B41" s="33">
        <f t="shared" si="1"/>
        <v>1945</v>
      </c>
      <c r="C41" s="23">
        <f t="shared" si="2"/>
        <v>8.3447743264115335</v>
      </c>
      <c r="E41" s="34">
        <f>SUM(E42:E49)</f>
        <v>817</v>
      </c>
      <c r="F41" s="35">
        <f t="shared" si="0"/>
        <v>42.005141388174806</v>
      </c>
      <c r="H41" s="34">
        <f>SUM(H42:H49)</f>
        <v>1128</v>
      </c>
      <c r="I41" s="35">
        <f t="shared" si="3"/>
        <v>57.994858611825194</v>
      </c>
    </row>
    <row r="42" spans="1:9">
      <c r="A42" s="9" t="s">
        <v>125</v>
      </c>
      <c r="B42" s="33">
        <f t="shared" si="1"/>
        <v>229</v>
      </c>
      <c r="C42" s="23">
        <f t="shared" si="2"/>
        <v>0.98249528059035518</v>
      </c>
      <c r="E42" s="49">
        <v>88</v>
      </c>
      <c r="F42" s="35">
        <f t="shared" si="0"/>
        <v>38.427947598253276</v>
      </c>
      <c r="G42" s="50"/>
      <c r="H42" s="49">
        <v>141</v>
      </c>
      <c r="I42" s="35">
        <f t="shared" si="3"/>
        <v>61.572052401746724</v>
      </c>
    </row>
    <row r="43" spans="1:9">
      <c r="A43" s="9" t="s">
        <v>126</v>
      </c>
      <c r="B43" s="33">
        <f t="shared" si="1"/>
        <v>202</v>
      </c>
      <c r="C43" s="23">
        <f t="shared" si="2"/>
        <v>0.86665522567358855</v>
      </c>
      <c r="E43" s="49">
        <v>89</v>
      </c>
      <c r="F43" s="35">
        <f t="shared" si="0"/>
        <v>44.059405940594061</v>
      </c>
      <c r="G43" s="50"/>
      <c r="H43" s="49">
        <v>113</v>
      </c>
      <c r="I43" s="35">
        <f t="shared" si="3"/>
        <v>55.940594059405946</v>
      </c>
    </row>
    <row r="44" spans="1:9">
      <c r="A44" s="9" t="s">
        <v>127</v>
      </c>
      <c r="B44" s="33">
        <f t="shared" si="1"/>
        <v>116</v>
      </c>
      <c r="C44" s="23">
        <f t="shared" si="2"/>
        <v>0.49768319890166463</v>
      </c>
      <c r="E44" s="49">
        <v>54</v>
      </c>
      <c r="F44" s="35">
        <f t="shared" si="0"/>
        <v>46.551724137931032</v>
      </c>
      <c r="G44" s="50"/>
      <c r="H44" s="49">
        <v>62</v>
      </c>
      <c r="I44" s="35">
        <f t="shared" si="3"/>
        <v>53.448275862068961</v>
      </c>
    </row>
    <row r="45" spans="1:9">
      <c r="A45" s="9" t="s">
        <v>128</v>
      </c>
      <c r="B45" s="33">
        <f t="shared" si="1"/>
        <v>298</v>
      </c>
      <c r="C45" s="23">
        <f t="shared" si="2"/>
        <v>1.2785309764887591</v>
      </c>
      <c r="E45" s="49">
        <v>169</v>
      </c>
      <c r="F45" s="35">
        <f t="shared" si="0"/>
        <v>56.711409395973156</v>
      </c>
      <c r="G45" s="50"/>
      <c r="H45" s="49">
        <v>129</v>
      </c>
      <c r="I45" s="35">
        <f t="shared" si="3"/>
        <v>43.288590604026844</v>
      </c>
    </row>
    <row r="46" spans="1:9">
      <c r="A46" s="9" t="s">
        <v>129</v>
      </c>
      <c r="B46" s="33">
        <f>IF($A46&lt;&gt;0,E46+H46,"")</f>
        <v>226</v>
      </c>
      <c r="C46" s="23">
        <f>IF($A46&lt;&gt;0,B46/$B$11*100,"")</f>
        <v>0.96962416337738111</v>
      </c>
      <c r="E46" s="49">
        <v>144</v>
      </c>
      <c r="F46" s="35">
        <f t="shared" si="0"/>
        <v>63.716814159292035</v>
      </c>
      <c r="G46" s="50"/>
      <c r="H46" s="49">
        <v>82</v>
      </c>
      <c r="I46" s="35">
        <f>IF($A46&lt;&gt;0,H46/$B46*100,"")</f>
        <v>36.283185840707965</v>
      </c>
    </row>
    <row r="47" spans="1:9">
      <c r="A47" s="9" t="s">
        <v>130</v>
      </c>
      <c r="B47" s="33">
        <f>IF($A47&lt;&gt;0,E47+H47,"")</f>
        <v>411</v>
      </c>
      <c r="C47" s="23">
        <f>IF($A47&lt;&gt;0,B47/$B$11*100,"")</f>
        <v>1.7633430581774499</v>
      </c>
      <c r="E47" s="49">
        <v>173</v>
      </c>
      <c r="F47" s="35">
        <f t="shared" si="0"/>
        <v>42.092457420924575</v>
      </c>
      <c r="G47" s="50"/>
      <c r="H47" s="49">
        <v>238</v>
      </c>
      <c r="I47" s="35">
        <f>IF($A47&lt;&gt;0,H47/$B47*100,"")</f>
        <v>57.907542579075425</v>
      </c>
    </row>
    <row r="48" spans="1:9">
      <c r="A48" s="9" t="s">
        <v>131</v>
      </c>
      <c r="B48" s="33">
        <f t="shared" si="1"/>
        <v>164</v>
      </c>
      <c r="C48" s="23">
        <f t="shared" si="2"/>
        <v>0.70362107430925003</v>
      </c>
      <c r="E48" s="49">
        <v>55</v>
      </c>
      <c r="F48" s="35">
        <f t="shared" si="0"/>
        <v>33.536585365853661</v>
      </c>
      <c r="G48" s="50"/>
      <c r="H48" s="49">
        <v>109</v>
      </c>
      <c r="I48" s="35">
        <f t="shared" si="3"/>
        <v>66.463414634146346</v>
      </c>
    </row>
    <row r="49" spans="1:9">
      <c r="A49" s="9" t="s">
        <v>132</v>
      </c>
      <c r="B49" s="33">
        <f t="shared" si="1"/>
        <v>299</v>
      </c>
      <c r="C49" s="23">
        <f t="shared" si="2"/>
        <v>1.282821348893084</v>
      </c>
      <c r="E49" s="49">
        <v>45</v>
      </c>
      <c r="F49" s="35">
        <f t="shared" si="0"/>
        <v>15.050167224080269</v>
      </c>
      <c r="G49" s="50"/>
      <c r="H49" s="49">
        <v>254</v>
      </c>
      <c r="I49" s="35">
        <f t="shared" si="3"/>
        <v>84.949832775919731</v>
      </c>
    </row>
    <row r="50" spans="1:9">
      <c r="A50" s="9"/>
      <c r="B50" s="33" t="str">
        <f t="shared" si="1"/>
        <v/>
      </c>
      <c r="C50" s="23" t="str">
        <f t="shared" si="2"/>
        <v/>
      </c>
      <c r="E50" s="7"/>
      <c r="F50" s="35" t="str">
        <f t="shared" si="0"/>
        <v/>
      </c>
      <c r="G50" s="7"/>
      <c r="H50" s="7"/>
      <c r="I50" s="35" t="str">
        <f t="shared" si="3"/>
        <v/>
      </c>
    </row>
    <row r="51" spans="1:9">
      <c r="A51" s="9" t="s">
        <v>133</v>
      </c>
      <c r="B51" s="33">
        <f t="shared" si="1"/>
        <v>439</v>
      </c>
      <c r="C51" s="23">
        <f t="shared" si="2"/>
        <v>1.8834734854985411</v>
      </c>
      <c r="E51" s="49">
        <v>167</v>
      </c>
      <c r="F51" s="35">
        <f t="shared" si="0"/>
        <v>38.041002277904326</v>
      </c>
      <c r="G51" s="50"/>
      <c r="H51" s="49">
        <v>272</v>
      </c>
      <c r="I51" s="35">
        <f t="shared" si="3"/>
        <v>61.958997722095674</v>
      </c>
    </row>
    <row r="52" spans="1:9">
      <c r="A52" s="9"/>
      <c r="B52" s="33" t="str">
        <f t="shared" si="1"/>
        <v/>
      </c>
      <c r="C52" s="23" t="str">
        <f t="shared" si="2"/>
        <v/>
      </c>
      <c r="F52" s="35" t="str">
        <f t="shared" si="0"/>
        <v/>
      </c>
      <c r="I52" s="35" t="str">
        <f t="shared" si="3"/>
        <v/>
      </c>
    </row>
    <row r="53" spans="1:9">
      <c r="A53" s="9" t="s">
        <v>134</v>
      </c>
      <c r="B53" s="33">
        <f t="shared" si="1"/>
        <v>2005</v>
      </c>
      <c r="C53" s="23">
        <f t="shared" si="2"/>
        <v>8.6021966706710131</v>
      </c>
      <c r="E53" s="34">
        <f>SUM(E54:E58)</f>
        <v>814</v>
      </c>
      <c r="F53" s="35">
        <f t="shared" si="0"/>
        <v>40.598503740648376</v>
      </c>
      <c r="H53" s="34">
        <f>SUM(H54:H58)</f>
        <v>1191</v>
      </c>
      <c r="I53" s="35">
        <f t="shared" si="3"/>
        <v>59.401496259351617</v>
      </c>
    </row>
    <row r="54" spans="1:9">
      <c r="A54" s="9" t="s">
        <v>135</v>
      </c>
      <c r="B54" s="33">
        <f t="shared" si="1"/>
        <v>61</v>
      </c>
      <c r="C54" s="23">
        <f t="shared" si="2"/>
        <v>0.26171271666380641</v>
      </c>
      <c r="E54" s="49">
        <v>18</v>
      </c>
      <c r="F54" s="35">
        <f t="shared" si="0"/>
        <v>29.508196721311474</v>
      </c>
      <c r="G54" s="50"/>
      <c r="H54" s="49">
        <v>43</v>
      </c>
      <c r="I54" s="35">
        <f t="shared" si="3"/>
        <v>70.491803278688522</v>
      </c>
    </row>
    <row r="55" spans="1:9">
      <c r="A55" s="9" t="s">
        <v>136</v>
      </c>
      <c r="B55" s="33">
        <f t="shared" si="1"/>
        <v>1228</v>
      </c>
      <c r="C55" s="23">
        <f t="shared" si="2"/>
        <v>5.2685773125107254</v>
      </c>
      <c r="E55" s="49">
        <v>526</v>
      </c>
      <c r="F55" s="35">
        <f t="shared" si="0"/>
        <v>42.833876221498372</v>
      </c>
      <c r="G55" s="50"/>
      <c r="H55" s="49">
        <v>702</v>
      </c>
      <c r="I55" s="35">
        <f t="shared" si="3"/>
        <v>57.166123778501628</v>
      </c>
    </row>
    <row r="56" spans="1:9">
      <c r="A56" s="9" t="s">
        <v>137</v>
      </c>
      <c r="B56" s="33">
        <f t="shared" si="1"/>
        <v>231</v>
      </c>
      <c r="C56" s="23">
        <f t="shared" si="2"/>
        <v>0.99107602539900475</v>
      </c>
      <c r="E56" s="49">
        <v>47</v>
      </c>
      <c r="F56" s="35">
        <f t="shared" si="0"/>
        <v>20.346320346320347</v>
      </c>
      <c r="G56" s="50"/>
      <c r="H56" s="49">
        <v>184</v>
      </c>
      <c r="I56" s="35">
        <f t="shared" si="3"/>
        <v>79.65367965367966</v>
      </c>
    </row>
    <row r="57" spans="1:9">
      <c r="A57" s="9" t="s">
        <v>138</v>
      </c>
      <c r="B57" s="33">
        <f t="shared" si="1"/>
        <v>331</v>
      </c>
      <c r="C57" s="23">
        <f t="shared" si="2"/>
        <v>1.4201132658314741</v>
      </c>
      <c r="E57" s="49">
        <v>110</v>
      </c>
      <c r="F57" s="35">
        <f t="shared" si="0"/>
        <v>33.23262839879154</v>
      </c>
      <c r="G57" s="50"/>
      <c r="H57" s="49">
        <v>221</v>
      </c>
      <c r="I57" s="35">
        <f t="shared" si="3"/>
        <v>66.767371601208453</v>
      </c>
    </row>
    <row r="58" spans="1:9">
      <c r="A58" s="9" t="s">
        <v>139</v>
      </c>
      <c r="B58" s="33">
        <f t="shared" si="1"/>
        <v>154</v>
      </c>
      <c r="C58" s="23">
        <f t="shared" si="2"/>
        <v>0.66071735026600309</v>
      </c>
      <c r="E58" s="49">
        <v>113</v>
      </c>
      <c r="F58" s="35">
        <f t="shared" si="0"/>
        <v>73.376623376623371</v>
      </c>
      <c r="G58" s="50"/>
      <c r="H58" s="49">
        <v>41</v>
      </c>
      <c r="I58" s="35">
        <f t="shared" si="3"/>
        <v>26.623376623376622</v>
      </c>
    </row>
    <row r="59" spans="1:9">
      <c r="A59" s="9"/>
      <c r="B59" s="33" t="str">
        <f t="shared" si="1"/>
        <v/>
      </c>
      <c r="C59" s="23" t="str">
        <f t="shared" si="2"/>
        <v/>
      </c>
      <c r="F59" s="35" t="str">
        <f t="shared" si="0"/>
        <v/>
      </c>
      <c r="I59" s="35" t="str">
        <f t="shared" si="3"/>
        <v/>
      </c>
    </row>
    <row r="60" spans="1:9" ht="13">
      <c r="A60" s="14" t="s">
        <v>140</v>
      </c>
      <c r="B60" s="33">
        <f t="shared" si="1"/>
        <v>1844</v>
      </c>
      <c r="C60" s="23">
        <f t="shared" si="2"/>
        <v>7.9114467135747377</v>
      </c>
      <c r="E60" s="34">
        <f>E61+E63+E70+E72</f>
        <v>575</v>
      </c>
      <c r="F60" s="35">
        <f t="shared" si="0"/>
        <v>31.182212581344903</v>
      </c>
      <c r="H60" s="34">
        <f>H61+H63+H70+H72</f>
        <v>1269</v>
      </c>
      <c r="I60" s="35">
        <f t="shared" si="3"/>
        <v>68.817787418655101</v>
      </c>
    </row>
    <row r="61" spans="1:9" ht="13">
      <c r="A61" s="9" t="s">
        <v>141</v>
      </c>
      <c r="B61" s="33">
        <f>IF($A61&lt;&gt;0,E61+H61,"")</f>
        <v>252</v>
      </c>
      <c r="C61" s="23">
        <f t="shared" si="2"/>
        <v>1.0811738458898232</v>
      </c>
      <c r="E61" s="51">
        <v>93</v>
      </c>
      <c r="F61" s="35">
        <f t="shared" si="0"/>
        <v>36.904761904761905</v>
      </c>
      <c r="G61" s="52"/>
      <c r="H61" s="51">
        <v>159</v>
      </c>
      <c r="I61" s="35">
        <f>IF($A61&lt;&gt;0,H61/$B61*100,"")</f>
        <v>63.095238095238095</v>
      </c>
    </row>
    <row r="62" spans="1:9" ht="10.4" customHeight="1">
      <c r="A62" s="9"/>
      <c r="B62" s="33" t="str">
        <f t="shared" si="1"/>
        <v/>
      </c>
      <c r="C62" s="23" t="str">
        <f t="shared" si="2"/>
        <v/>
      </c>
      <c r="F62" s="35" t="str">
        <f t="shared" si="0"/>
        <v/>
      </c>
      <c r="I62" s="35" t="str">
        <f t="shared" si="3"/>
        <v/>
      </c>
    </row>
    <row r="63" spans="1:9">
      <c r="A63" s="9" t="s">
        <v>142</v>
      </c>
      <c r="B63" s="33">
        <f t="shared" si="1"/>
        <v>1154</v>
      </c>
      <c r="C63" s="23">
        <f t="shared" si="2"/>
        <v>4.9510897545906989</v>
      </c>
      <c r="E63" s="34">
        <f>SUM(E64:E68)</f>
        <v>335</v>
      </c>
      <c r="F63" s="35">
        <f t="shared" si="0"/>
        <v>29.029462738301561</v>
      </c>
      <c r="H63" s="34">
        <f>SUM(H64:H68)</f>
        <v>819</v>
      </c>
      <c r="I63" s="35">
        <f t="shared" si="3"/>
        <v>70.970537261698439</v>
      </c>
    </row>
    <row r="64" spans="1:9">
      <c r="A64" s="9" t="s">
        <v>143</v>
      </c>
      <c r="B64" s="33">
        <f t="shared" si="1"/>
        <v>242</v>
      </c>
      <c r="C64" s="23">
        <f t="shared" si="2"/>
        <v>1.0382701218465762</v>
      </c>
      <c r="E64" s="49">
        <v>95</v>
      </c>
      <c r="F64" s="35">
        <f t="shared" si="0"/>
        <v>39.256198347107443</v>
      </c>
      <c r="G64" s="50"/>
      <c r="H64" s="49">
        <v>147</v>
      </c>
      <c r="I64" s="49">
        <v>147</v>
      </c>
    </row>
    <row r="65" spans="1:9">
      <c r="A65" s="9" t="s">
        <v>144</v>
      </c>
      <c r="B65" s="33">
        <f t="shared" si="1"/>
        <v>297</v>
      </c>
      <c r="C65" s="23">
        <f t="shared" si="2"/>
        <v>1.2742406040844345</v>
      </c>
      <c r="E65" s="49">
        <v>72</v>
      </c>
      <c r="F65" s="35">
        <f t="shared" si="0"/>
        <v>24.242424242424242</v>
      </c>
      <c r="G65" s="50"/>
      <c r="H65" s="49">
        <v>225</v>
      </c>
      <c r="I65" s="49">
        <v>225</v>
      </c>
    </row>
    <row r="66" spans="1:9">
      <c r="A66" s="9" t="s">
        <v>145</v>
      </c>
      <c r="B66" s="33">
        <f t="shared" si="1"/>
        <v>125</v>
      </c>
      <c r="C66" s="23">
        <f t="shared" si="2"/>
        <v>0.53629655054058689</v>
      </c>
      <c r="E66" s="49">
        <v>24</v>
      </c>
      <c r="F66" s="35">
        <f t="shared" si="0"/>
        <v>19.2</v>
      </c>
      <c r="G66" s="50"/>
      <c r="H66" s="49">
        <v>101</v>
      </c>
      <c r="I66" s="49">
        <v>101</v>
      </c>
    </row>
    <row r="67" spans="1:9">
      <c r="A67" s="9" t="s">
        <v>146</v>
      </c>
      <c r="B67" s="33">
        <f t="shared" si="1"/>
        <v>81</v>
      </c>
      <c r="C67" s="23">
        <f t="shared" si="2"/>
        <v>0.34752016475030034</v>
      </c>
      <c r="E67" s="49">
        <v>27</v>
      </c>
      <c r="F67" s="35">
        <f t="shared" si="0"/>
        <v>33.333333333333329</v>
      </c>
      <c r="G67" s="50"/>
      <c r="H67" s="49">
        <v>54</v>
      </c>
      <c r="I67" s="49">
        <v>54</v>
      </c>
    </row>
    <row r="68" spans="1:9">
      <c r="A68" s="9" t="s">
        <v>147</v>
      </c>
      <c r="B68" s="33">
        <f>IF($A68&lt;&gt;0,E68+H68,"")</f>
        <v>409</v>
      </c>
      <c r="C68" s="23">
        <f>IF($A68&lt;&gt;0,B68/$B$11*100,"")</f>
        <v>1.7547623133688004</v>
      </c>
      <c r="E68" s="49">
        <v>117</v>
      </c>
      <c r="F68" s="35">
        <f t="shared" si="0"/>
        <v>28.606356968215156</v>
      </c>
      <c r="G68" s="50"/>
      <c r="H68" s="49">
        <v>292</v>
      </c>
      <c r="I68" s="49">
        <v>292</v>
      </c>
    </row>
    <row r="69" spans="1:9" ht="11.5" customHeight="1">
      <c r="A69" s="9"/>
      <c r="B69" s="33" t="str">
        <f t="shared" si="1"/>
        <v/>
      </c>
      <c r="C69" s="23" t="str">
        <f t="shared" si="2"/>
        <v/>
      </c>
      <c r="E69" s="7"/>
      <c r="F69" s="35" t="str">
        <f t="shared" si="0"/>
        <v/>
      </c>
      <c r="G69" s="7"/>
      <c r="H69" s="7"/>
      <c r="I69" s="7"/>
    </row>
    <row r="70" spans="1:9">
      <c r="A70" s="9" t="s">
        <v>148</v>
      </c>
      <c r="B70" s="33">
        <f>IF($A70&lt;&gt;0,E70+H70,"")</f>
        <v>193</v>
      </c>
      <c r="C70" s="23">
        <f t="shared" si="2"/>
        <v>0.82804187403466623</v>
      </c>
      <c r="E70" s="49">
        <v>80</v>
      </c>
      <c r="F70" s="35">
        <f t="shared" si="0"/>
        <v>41.450777202072537</v>
      </c>
      <c r="G70" s="50"/>
      <c r="H70" s="49">
        <v>113</v>
      </c>
      <c r="I70" s="49">
        <v>113</v>
      </c>
    </row>
    <row r="71" spans="1:9" ht="9.65" customHeight="1">
      <c r="A71" s="9"/>
      <c r="B71" s="33" t="str">
        <f t="shared" si="1"/>
        <v/>
      </c>
      <c r="C71" s="23" t="str">
        <f t="shared" si="2"/>
        <v/>
      </c>
      <c r="E71" s="7"/>
      <c r="F71" s="35" t="str">
        <f t="shared" si="0"/>
        <v/>
      </c>
      <c r="G71" s="7"/>
      <c r="H71" s="7"/>
      <c r="I71" s="7"/>
    </row>
    <row r="72" spans="1:9">
      <c r="A72" s="9" t="s">
        <v>149</v>
      </c>
      <c r="B72" s="33">
        <f t="shared" si="1"/>
        <v>245</v>
      </c>
      <c r="C72" s="23">
        <f t="shared" si="2"/>
        <v>1.0511412390595503</v>
      </c>
      <c r="E72" s="49">
        <v>67</v>
      </c>
      <c r="F72" s="35">
        <f t="shared" si="0"/>
        <v>27.346938775510203</v>
      </c>
      <c r="G72" s="50"/>
      <c r="H72" s="49">
        <v>178</v>
      </c>
      <c r="I72" s="49">
        <v>178</v>
      </c>
    </row>
    <row r="73" spans="1:9">
      <c r="A73" s="9"/>
      <c r="B73" s="33" t="str">
        <f t="shared" si="1"/>
        <v/>
      </c>
      <c r="C73" s="23" t="str">
        <f t="shared" si="2"/>
        <v/>
      </c>
      <c r="F73" s="35" t="str">
        <f t="shared" si="0"/>
        <v/>
      </c>
      <c r="I73" s="35" t="str">
        <f t="shared" si="3"/>
        <v/>
      </c>
    </row>
    <row r="74" spans="1:9" ht="13">
      <c r="A74" s="14" t="s">
        <v>150</v>
      </c>
      <c r="B74" s="33">
        <f>IF($A74&lt;&gt;0,E74+H74,"")</f>
        <v>734</v>
      </c>
      <c r="C74" s="23">
        <f>IF($A74&lt;&gt;0,B74/$B$11*100,"")</f>
        <v>3.1491333447743264</v>
      </c>
      <c r="E74" s="34">
        <f>E75</f>
        <v>362</v>
      </c>
      <c r="F74" s="35">
        <f t="shared" si="0"/>
        <v>49.31880108991826</v>
      </c>
      <c r="H74" s="34">
        <f>H75</f>
        <v>372</v>
      </c>
      <c r="I74" s="35">
        <f>IF($A74&lt;&gt;0,H74/$B74*100,"")</f>
        <v>50.681198910081747</v>
      </c>
    </row>
    <row r="75" spans="1:9">
      <c r="A75" s="9" t="s">
        <v>151</v>
      </c>
      <c r="B75" s="33">
        <f t="shared" si="1"/>
        <v>734</v>
      </c>
      <c r="C75" s="23">
        <f t="shared" si="2"/>
        <v>3.1491333447743264</v>
      </c>
      <c r="E75" s="34">
        <f>SUM(E76:E79)</f>
        <v>362</v>
      </c>
      <c r="F75" s="35">
        <f t="shared" ref="F75:F101" si="4">IF($A75&lt;&gt;0,E75/$B75*100,"")</f>
        <v>49.31880108991826</v>
      </c>
      <c r="H75" s="34">
        <f>SUM(H76:H79)</f>
        <v>372</v>
      </c>
      <c r="I75" s="35">
        <f t="shared" si="3"/>
        <v>50.681198910081747</v>
      </c>
    </row>
    <row r="76" spans="1:9">
      <c r="A76" s="9" t="s">
        <v>152</v>
      </c>
      <c r="B76" s="33">
        <f t="shared" si="1"/>
        <v>226</v>
      </c>
      <c r="C76" s="23">
        <f t="shared" si="2"/>
        <v>0.96962416337738111</v>
      </c>
      <c r="E76" s="49">
        <v>109</v>
      </c>
      <c r="F76" s="35">
        <f t="shared" si="4"/>
        <v>48.230088495575217</v>
      </c>
      <c r="G76" s="50"/>
      <c r="H76" s="49">
        <v>117</v>
      </c>
      <c r="I76" s="35">
        <f t="shared" si="3"/>
        <v>51.769911504424783</v>
      </c>
    </row>
    <row r="77" spans="1:9">
      <c r="A77" s="9" t="s">
        <v>153</v>
      </c>
      <c r="B77" s="33">
        <f t="shared" si="1"/>
        <v>263</v>
      </c>
      <c r="C77" s="23">
        <f t="shared" si="2"/>
        <v>1.1283679423373949</v>
      </c>
      <c r="E77" s="49">
        <v>147</v>
      </c>
      <c r="F77" s="35">
        <f t="shared" si="4"/>
        <v>55.893536121673002</v>
      </c>
      <c r="G77" s="50"/>
      <c r="H77" s="49">
        <v>116</v>
      </c>
      <c r="I77" s="35">
        <f t="shared" si="3"/>
        <v>44.106463878326998</v>
      </c>
    </row>
    <row r="78" spans="1:9">
      <c r="A78" s="9" t="s">
        <v>154</v>
      </c>
      <c r="B78" s="33">
        <f t="shared" si="1"/>
        <v>173</v>
      </c>
      <c r="C78" s="23">
        <f t="shared" si="2"/>
        <v>0.74223442594817235</v>
      </c>
      <c r="E78" s="49">
        <v>84</v>
      </c>
      <c r="F78" s="35">
        <f t="shared" si="4"/>
        <v>48.554913294797686</v>
      </c>
      <c r="G78" s="50"/>
      <c r="H78" s="49">
        <v>89</v>
      </c>
      <c r="I78" s="35">
        <f t="shared" si="3"/>
        <v>51.445086705202314</v>
      </c>
    </row>
    <row r="79" spans="1:9">
      <c r="A79" s="9" t="s">
        <v>155</v>
      </c>
      <c r="B79" s="33">
        <f t="shared" si="1"/>
        <v>72</v>
      </c>
      <c r="C79" s="23">
        <f t="shared" si="2"/>
        <v>0.30890681311137808</v>
      </c>
      <c r="E79" s="49">
        <v>22</v>
      </c>
      <c r="F79" s="35">
        <f t="shared" si="4"/>
        <v>30.555555555555557</v>
      </c>
      <c r="G79" s="50"/>
      <c r="H79" s="49">
        <v>50</v>
      </c>
      <c r="I79" s="35">
        <f t="shared" si="3"/>
        <v>69.444444444444443</v>
      </c>
    </row>
    <row r="80" spans="1:9">
      <c r="A80" s="9"/>
      <c r="F80" s="35" t="str">
        <f t="shared" si="4"/>
        <v/>
      </c>
    </row>
    <row r="81" spans="1:9" ht="13">
      <c r="A81" s="14" t="s">
        <v>156</v>
      </c>
      <c r="B81" s="33">
        <f>IF(A81&lt;&gt;0,E81+H81,"")</f>
        <v>2794</v>
      </c>
      <c r="C81" s="23">
        <f>IF(A81&lt;&gt;0,B81/$B$11*100,"")</f>
        <v>11.987300497683199</v>
      </c>
      <c r="E81" s="34">
        <f>E82</f>
        <v>1838</v>
      </c>
      <c r="F81" s="35">
        <f t="shared" si="4"/>
        <v>65.783822476735864</v>
      </c>
      <c r="H81" s="34">
        <f>H82</f>
        <v>956</v>
      </c>
      <c r="I81" s="35">
        <f>IF(A81&lt;&gt;0,H81/$B81*100,"")</f>
        <v>34.216177523264136</v>
      </c>
    </row>
    <row r="82" spans="1:9">
      <c r="A82" s="9" t="s">
        <v>157</v>
      </c>
      <c r="B82" s="33">
        <f t="shared" ref="B82:B101" si="5">IF($A82&lt;&gt;0,E82+H82,"")</f>
        <v>2794</v>
      </c>
      <c r="C82" s="23">
        <f t="shared" ref="C82:C101" si="6">IF($A82&lt;&gt;0,B82/$B$11*100,"")</f>
        <v>11.987300497683199</v>
      </c>
      <c r="E82" s="34">
        <f>SUM(E83:E91)</f>
        <v>1838</v>
      </c>
      <c r="F82" s="35">
        <f t="shared" si="4"/>
        <v>65.783822476735864</v>
      </c>
      <c r="H82" s="34">
        <f>SUM(H83:H91)</f>
        <v>956</v>
      </c>
      <c r="I82" s="35">
        <f t="shared" ref="I82:I101" si="7">IF($A82&lt;&gt;0,H82/$B82*100,"")</f>
        <v>34.216177523264136</v>
      </c>
    </row>
    <row r="83" spans="1:9">
      <c r="A83" s="53" t="s">
        <v>158</v>
      </c>
      <c r="B83" s="33">
        <f t="shared" si="5"/>
        <v>330</v>
      </c>
      <c r="C83" s="23">
        <f t="shared" si="6"/>
        <v>1.4158228934271495</v>
      </c>
      <c r="E83" s="49">
        <v>201</v>
      </c>
      <c r="F83" s="35">
        <f t="shared" si="4"/>
        <v>60.909090909090914</v>
      </c>
      <c r="G83" s="50"/>
      <c r="H83" s="49">
        <v>129</v>
      </c>
      <c r="I83" s="35">
        <f t="shared" si="7"/>
        <v>39.090909090909093</v>
      </c>
    </row>
    <row r="84" spans="1:9">
      <c r="A84" s="9" t="s">
        <v>159</v>
      </c>
      <c r="B84" s="33">
        <f t="shared" si="5"/>
        <v>411</v>
      </c>
      <c r="C84" s="23">
        <f t="shared" si="6"/>
        <v>1.7633430581774499</v>
      </c>
      <c r="E84" s="49">
        <v>284</v>
      </c>
      <c r="F84" s="35">
        <f t="shared" si="4"/>
        <v>69.099756690997566</v>
      </c>
      <c r="G84" s="50"/>
      <c r="H84" s="49">
        <v>127</v>
      </c>
      <c r="I84" s="35">
        <f t="shared" si="7"/>
        <v>30.900243309002434</v>
      </c>
    </row>
    <row r="85" spans="1:9">
      <c r="A85" s="9" t="s">
        <v>160</v>
      </c>
      <c r="B85" s="33">
        <f t="shared" si="5"/>
        <v>510</v>
      </c>
      <c r="C85" s="23">
        <f t="shared" si="6"/>
        <v>2.1880899262055946</v>
      </c>
      <c r="E85" s="49">
        <v>379</v>
      </c>
      <c r="F85" s="35">
        <f t="shared" si="4"/>
        <v>74.313725490196077</v>
      </c>
      <c r="G85" s="50"/>
      <c r="H85" s="49">
        <v>131</v>
      </c>
      <c r="I85" s="35">
        <f t="shared" si="7"/>
        <v>25.686274509803919</v>
      </c>
    </row>
    <row r="86" spans="1:9">
      <c r="A86" s="9" t="s">
        <v>161</v>
      </c>
      <c r="B86" s="33">
        <f t="shared" si="5"/>
        <v>160</v>
      </c>
      <c r="C86" s="23">
        <f t="shared" si="6"/>
        <v>0.68645958469195123</v>
      </c>
      <c r="E86" s="49">
        <v>73</v>
      </c>
      <c r="F86" s="35">
        <f t="shared" si="4"/>
        <v>45.625</v>
      </c>
      <c r="G86" s="50"/>
      <c r="H86" s="49">
        <v>87</v>
      </c>
      <c r="I86" s="35">
        <f t="shared" si="7"/>
        <v>54.374999999999993</v>
      </c>
    </row>
    <row r="87" spans="1:9">
      <c r="A87" s="9" t="s">
        <v>162</v>
      </c>
      <c r="B87" s="33">
        <f t="shared" si="5"/>
        <v>205</v>
      </c>
      <c r="C87" s="23">
        <f t="shared" si="6"/>
        <v>0.87952634288656262</v>
      </c>
      <c r="E87" s="49">
        <v>170</v>
      </c>
      <c r="F87" s="35">
        <f t="shared" si="4"/>
        <v>82.926829268292678</v>
      </c>
      <c r="G87" s="50"/>
      <c r="H87" s="49">
        <v>35</v>
      </c>
      <c r="I87" s="35">
        <f t="shared" si="7"/>
        <v>17.073170731707318</v>
      </c>
    </row>
    <row r="88" spans="1:9">
      <c r="A88" s="9" t="s">
        <v>163</v>
      </c>
      <c r="B88" s="33">
        <f t="shared" si="5"/>
        <v>289</v>
      </c>
      <c r="C88" s="23">
        <f t="shared" si="6"/>
        <v>1.2399176248498369</v>
      </c>
      <c r="E88" s="49">
        <v>153</v>
      </c>
      <c r="F88" s="35">
        <f t="shared" si="4"/>
        <v>52.941176470588239</v>
      </c>
      <c r="G88" s="50"/>
      <c r="H88" s="49">
        <v>136</v>
      </c>
      <c r="I88" s="35">
        <f t="shared" si="7"/>
        <v>47.058823529411761</v>
      </c>
    </row>
    <row r="89" spans="1:9">
      <c r="A89" s="9" t="s">
        <v>164</v>
      </c>
      <c r="B89" s="33">
        <f t="shared" si="5"/>
        <v>303</v>
      </c>
      <c r="C89" s="23">
        <f t="shared" si="6"/>
        <v>1.2999828385103827</v>
      </c>
      <c r="E89" s="49">
        <v>154</v>
      </c>
      <c r="F89" s="35">
        <f t="shared" si="4"/>
        <v>50.82508250825083</v>
      </c>
      <c r="G89" s="50"/>
      <c r="H89" s="49">
        <v>149</v>
      </c>
      <c r="I89" s="35">
        <f t="shared" si="7"/>
        <v>49.174917491749177</v>
      </c>
    </row>
    <row r="90" spans="1:9">
      <c r="A90" s="7" t="s">
        <v>165</v>
      </c>
      <c r="B90" s="33">
        <f t="shared" si="5"/>
        <v>275</v>
      </c>
      <c r="C90" s="23">
        <f t="shared" si="6"/>
        <v>1.1798524111892912</v>
      </c>
      <c r="E90" s="49">
        <v>180</v>
      </c>
      <c r="F90" s="35">
        <f t="shared" si="4"/>
        <v>65.454545454545453</v>
      </c>
      <c r="G90" s="50"/>
      <c r="H90" s="49">
        <v>95</v>
      </c>
      <c r="I90" s="35">
        <f t="shared" si="7"/>
        <v>34.545454545454547</v>
      </c>
    </row>
    <row r="91" spans="1:9">
      <c r="A91" s="9" t="s">
        <v>166</v>
      </c>
      <c r="B91" s="33">
        <f t="shared" si="5"/>
        <v>311</v>
      </c>
      <c r="C91" s="23">
        <f t="shared" si="6"/>
        <v>1.3343058177449802</v>
      </c>
      <c r="E91" s="49">
        <v>244</v>
      </c>
      <c r="F91" s="35">
        <f t="shared" si="4"/>
        <v>78.456591639871391</v>
      </c>
      <c r="G91" s="50"/>
      <c r="H91" s="49">
        <v>67</v>
      </c>
      <c r="I91" s="35">
        <f t="shared" si="7"/>
        <v>21.54340836012862</v>
      </c>
    </row>
    <row r="92" spans="1:9" ht="9.65" customHeight="1">
      <c r="A92" s="9"/>
      <c r="E92" s="7"/>
      <c r="F92" s="35" t="str">
        <f t="shared" si="4"/>
        <v/>
      </c>
      <c r="G92" s="7"/>
      <c r="H92" s="7"/>
    </row>
    <row r="93" spans="1:9">
      <c r="A93" s="9" t="s">
        <v>167</v>
      </c>
      <c r="B93" s="33">
        <f t="shared" si="5"/>
        <v>393</v>
      </c>
      <c r="C93" s="23">
        <f t="shared" si="6"/>
        <v>1.6861163548996052</v>
      </c>
      <c r="E93" s="49">
        <v>211</v>
      </c>
      <c r="F93" s="35">
        <f t="shared" si="4"/>
        <v>53.689567430025441</v>
      </c>
      <c r="G93" s="50"/>
      <c r="H93" s="49">
        <v>182</v>
      </c>
      <c r="I93" s="35">
        <f t="shared" si="7"/>
        <v>46.310432569974552</v>
      </c>
    </row>
    <row r="94" spans="1:9">
      <c r="A94" s="9"/>
      <c r="B94" s="33" t="str">
        <f t="shared" si="5"/>
        <v/>
      </c>
      <c r="C94" s="23" t="str">
        <f t="shared" si="6"/>
        <v/>
      </c>
      <c r="F94" s="35" t="str">
        <f t="shared" si="4"/>
        <v/>
      </c>
      <c r="I94" s="35" t="str">
        <f t="shared" si="7"/>
        <v/>
      </c>
    </row>
    <row r="95" spans="1:9" ht="13">
      <c r="A95" s="14" t="s">
        <v>168</v>
      </c>
      <c r="B95" s="33">
        <f t="shared" si="5"/>
        <v>8423</v>
      </c>
      <c r="C95" s="23">
        <f t="shared" si="6"/>
        <v>36.137806761626912</v>
      </c>
      <c r="E95" s="34">
        <f>SUM(E96:E101)</f>
        <v>3877</v>
      </c>
      <c r="F95" s="35">
        <f t="shared" si="4"/>
        <v>46.028730855989551</v>
      </c>
      <c r="H95" s="34">
        <f>SUM(H96:H101)</f>
        <v>4546</v>
      </c>
      <c r="I95" s="35">
        <f t="shared" si="7"/>
        <v>53.971269144010449</v>
      </c>
    </row>
    <row r="96" spans="1:9">
      <c r="A96" s="9" t="s">
        <v>169</v>
      </c>
      <c r="B96" s="33">
        <f t="shared" si="5"/>
        <v>2321</v>
      </c>
      <c r="C96" s="23">
        <f t="shared" si="6"/>
        <v>9.9579543504376193</v>
      </c>
      <c r="E96" s="49">
        <v>932</v>
      </c>
      <c r="F96" s="35">
        <f t="shared" si="4"/>
        <v>40.155105557949163</v>
      </c>
      <c r="G96" s="50"/>
      <c r="H96" s="49">
        <v>1389</v>
      </c>
      <c r="I96" s="35">
        <f t="shared" si="7"/>
        <v>59.844894442050844</v>
      </c>
    </row>
    <row r="97" spans="1:11">
      <c r="A97" s="9" t="s">
        <v>170</v>
      </c>
      <c r="B97" s="33">
        <f t="shared" si="5"/>
        <v>1699</v>
      </c>
      <c r="C97" s="23">
        <f t="shared" si="6"/>
        <v>7.289342714947658</v>
      </c>
      <c r="E97" s="49">
        <v>862</v>
      </c>
      <c r="F97" s="35">
        <f t="shared" si="4"/>
        <v>50.735726898175393</v>
      </c>
      <c r="G97" s="50"/>
      <c r="H97" s="49">
        <v>837</v>
      </c>
      <c r="I97" s="35">
        <f t="shared" si="7"/>
        <v>49.2642731018246</v>
      </c>
    </row>
    <row r="98" spans="1:11">
      <c r="A98" s="9" t="s">
        <v>171</v>
      </c>
      <c r="B98" s="33">
        <f t="shared" si="5"/>
        <v>1737</v>
      </c>
      <c r="C98" s="23">
        <f t="shared" si="6"/>
        <v>7.4523768663119956</v>
      </c>
      <c r="E98" s="49">
        <v>765</v>
      </c>
      <c r="F98" s="35">
        <f t="shared" si="4"/>
        <v>44.041450777202073</v>
      </c>
      <c r="G98" s="50"/>
      <c r="H98" s="49">
        <v>972</v>
      </c>
      <c r="I98" s="35">
        <f t="shared" si="7"/>
        <v>55.958549222797927</v>
      </c>
    </row>
    <row r="99" spans="1:11">
      <c r="A99" s="9" t="s">
        <v>172</v>
      </c>
      <c r="B99" s="33">
        <f t="shared" si="5"/>
        <v>1120</v>
      </c>
      <c r="C99" s="23">
        <f t="shared" si="6"/>
        <v>4.8052170928436588</v>
      </c>
      <c r="E99" s="49">
        <v>504</v>
      </c>
      <c r="F99" s="35">
        <f t="shared" si="4"/>
        <v>45</v>
      </c>
      <c r="G99" s="50"/>
      <c r="H99" s="49">
        <v>616</v>
      </c>
      <c r="I99" s="35">
        <f t="shared" si="7"/>
        <v>55.000000000000007</v>
      </c>
    </row>
    <row r="100" spans="1:11">
      <c r="A100" s="9" t="s">
        <v>173</v>
      </c>
      <c r="B100" s="33">
        <f>IF($A100&lt;&gt;0,E100+H100,"")</f>
        <v>1093</v>
      </c>
      <c r="C100" s="23">
        <f>IF($A100&lt;&gt;0,B100/$B$11*100,"")</f>
        <v>4.6893770379268922</v>
      </c>
      <c r="E100" s="49">
        <v>623</v>
      </c>
      <c r="F100" s="35">
        <f>IF($A100&lt;&gt;0,E100/$B100*100,"")</f>
        <v>56.999085086916743</v>
      </c>
      <c r="G100" s="50"/>
      <c r="H100" s="49">
        <v>470</v>
      </c>
      <c r="I100" s="35">
        <f>IF($A100&lt;&gt;0,H100/$B100*100,"")</f>
        <v>43.000914913083257</v>
      </c>
    </row>
    <row r="101" spans="1:11">
      <c r="A101" s="9" t="s">
        <v>174</v>
      </c>
      <c r="B101" s="33">
        <f t="shared" si="5"/>
        <v>453</v>
      </c>
      <c r="C101" s="23">
        <f t="shared" si="6"/>
        <v>1.9435386991590871</v>
      </c>
      <c r="E101" s="49">
        <v>191</v>
      </c>
      <c r="F101" s="35">
        <f t="shared" si="4"/>
        <v>42.163355408388519</v>
      </c>
      <c r="G101" s="50"/>
      <c r="H101" s="49">
        <v>262</v>
      </c>
      <c r="I101" s="35">
        <f t="shared" si="7"/>
        <v>57.836644591611474</v>
      </c>
    </row>
    <row r="102" spans="1:11" ht="13" thickBot="1">
      <c r="A102" s="46"/>
      <c r="B102" s="46"/>
      <c r="C102" s="46"/>
      <c r="D102" s="46"/>
      <c r="E102" s="48"/>
      <c r="F102" s="48"/>
      <c r="G102" s="46"/>
      <c r="H102" s="48"/>
      <c r="I102" s="48"/>
      <c r="J102" s="46"/>
      <c r="K102" s="23"/>
    </row>
    <row r="103" spans="1:11">
      <c r="A103" s="23"/>
      <c r="B103" s="23"/>
      <c r="D103" s="23"/>
      <c r="E103" s="35"/>
      <c r="G103" s="23"/>
      <c r="H103" s="35"/>
      <c r="J103" s="23"/>
      <c r="K103" s="23"/>
    </row>
    <row r="104" spans="1:11">
      <c r="A104" s="54" t="s">
        <v>175</v>
      </c>
      <c r="B104" s="55"/>
      <c r="C104" s="55"/>
      <c r="D104" s="56"/>
      <c r="E104" s="57"/>
      <c r="F104" s="57"/>
      <c r="G104" s="56"/>
      <c r="H104" s="57"/>
      <c r="I104" s="57"/>
      <c r="J104" s="56"/>
      <c r="K104" s="23"/>
    </row>
    <row r="105" spans="1:11">
      <c r="A105" s="7" t="s">
        <v>176</v>
      </c>
    </row>
    <row r="107" spans="1:11">
      <c r="A107" s="7" t="s">
        <v>177</v>
      </c>
    </row>
    <row r="108" spans="1:11">
      <c r="A108" s="7" t="s">
        <v>178</v>
      </c>
    </row>
  </sheetData>
  <mergeCells count="3">
    <mergeCell ref="B7:C7"/>
    <mergeCell ref="E7:F7"/>
    <mergeCell ref="H7:I7"/>
  </mergeCells>
  <conditionalFormatting sqref="A1:XFD1048576">
    <cfRule type="cellIs" dxfId="14" priority="1" operator="equal">
      <formula>0</formula>
    </cfRule>
  </conditionalFormatting>
  <pageMargins left="0.70866141732283472" right="0.70866141732283472" top="0.74803149606299213" bottom="0.74803149606299213" header="0.31496062992125984" footer="0.31496062992125984"/>
  <pageSetup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E97C8-FD95-4389-A674-F36AA2C1A42E}">
  <sheetPr>
    <tabColor theme="4" tint="-0.249977111117893"/>
  </sheetPr>
  <dimension ref="A1:J59"/>
  <sheetViews>
    <sheetView showZeros="0" topLeftCell="A4" zoomScaleNormal="100" workbookViewId="0">
      <selection activeCell="A3" sqref="A3"/>
    </sheetView>
  </sheetViews>
  <sheetFormatPr baseColWidth="10" defaultColWidth="9.1796875" defaultRowHeight="12.5"/>
  <cols>
    <col min="1" max="1" width="37.54296875" style="7" customWidth="1"/>
    <col min="2" max="2" width="8.54296875" style="33" customWidth="1"/>
    <col min="3" max="3" width="8.54296875" style="23" customWidth="1"/>
    <col min="4" max="4" width="3.81640625" style="33" customWidth="1"/>
    <col min="5" max="5" width="10.1796875" style="34" customWidth="1"/>
    <col min="6" max="6" width="9.453125" style="23" customWidth="1"/>
    <col min="7" max="7" width="2.54296875" style="33" customWidth="1"/>
    <col min="8" max="8" width="8.54296875" style="34" customWidth="1"/>
    <col min="9" max="9" width="8.54296875" style="23" customWidth="1"/>
    <col min="10" max="10" width="2.54296875" style="7" customWidth="1"/>
    <col min="11" max="256" width="9.1796875" style="7"/>
    <col min="257" max="257" width="37.54296875" style="7" customWidth="1"/>
    <col min="258" max="259" width="8.54296875" style="7" customWidth="1"/>
    <col min="260" max="260" width="3.81640625" style="7" customWidth="1"/>
    <col min="261" max="261" width="10.1796875" style="7" customWidth="1"/>
    <col min="262" max="262" width="9.453125" style="7" customWidth="1"/>
    <col min="263" max="263" width="2.54296875" style="7" customWidth="1"/>
    <col min="264" max="265" width="8.54296875" style="7" customWidth="1"/>
    <col min="266" max="266" width="2.54296875" style="7" customWidth="1"/>
    <col min="267" max="512" width="9.1796875" style="7"/>
    <col min="513" max="513" width="37.54296875" style="7" customWidth="1"/>
    <col min="514" max="515" width="8.54296875" style="7" customWidth="1"/>
    <col min="516" max="516" width="3.81640625" style="7" customWidth="1"/>
    <col min="517" max="517" width="10.1796875" style="7" customWidth="1"/>
    <col min="518" max="518" width="9.453125" style="7" customWidth="1"/>
    <col min="519" max="519" width="2.54296875" style="7" customWidth="1"/>
    <col min="520" max="521" width="8.54296875" style="7" customWidth="1"/>
    <col min="522" max="522" width="2.54296875" style="7" customWidth="1"/>
    <col min="523" max="768" width="9.1796875" style="7"/>
    <col min="769" max="769" width="37.54296875" style="7" customWidth="1"/>
    <col min="770" max="771" width="8.54296875" style="7" customWidth="1"/>
    <col min="772" max="772" width="3.81640625" style="7" customWidth="1"/>
    <col min="773" max="773" width="10.1796875" style="7" customWidth="1"/>
    <col min="774" max="774" width="9.453125" style="7" customWidth="1"/>
    <col min="775" max="775" width="2.54296875" style="7" customWidth="1"/>
    <col min="776" max="777" width="8.54296875" style="7" customWidth="1"/>
    <col min="778" max="778" width="2.54296875" style="7" customWidth="1"/>
    <col min="779" max="1024" width="9.1796875" style="7"/>
    <col min="1025" max="1025" width="37.54296875" style="7" customWidth="1"/>
    <col min="1026" max="1027" width="8.54296875" style="7" customWidth="1"/>
    <col min="1028" max="1028" width="3.81640625" style="7" customWidth="1"/>
    <col min="1029" max="1029" width="10.1796875" style="7" customWidth="1"/>
    <col min="1030" max="1030" width="9.453125" style="7" customWidth="1"/>
    <col min="1031" max="1031" width="2.54296875" style="7" customWidth="1"/>
    <col min="1032" max="1033" width="8.54296875" style="7" customWidth="1"/>
    <col min="1034" max="1034" width="2.54296875" style="7" customWidth="1"/>
    <col min="1035" max="1280" width="9.1796875" style="7"/>
    <col min="1281" max="1281" width="37.54296875" style="7" customWidth="1"/>
    <col min="1282" max="1283" width="8.54296875" style="7" customWidth="1"/>
    <col min="1284" max="1284" width="3.81640625" style="7" customWidth="1"/>
    <col min="1285" max="1285" width="10.1796875" style="7" customWidth="1"/>
    <col min="1286" max="1286" width="9.453125" style="7" customWidth="1"/>
    <col min="1287" max="1287" width="2.54296875" style="7" customWidth="1"/>
    <col min="1288" max="1289" width="8.54296875" style="7" customWidth="1"/>
    <col min="1290" max="1290" width="2.54296875" style="7" customWidth="1"/>
    <col min="1291" max="1536" width="9.1796875" style="7"/>
    <col min="1537" max="1537" width="37.54296875" style="7" customWidth="1"/>
    <col min="1538" max="1539" width="8.54296875" style="7" customWidth="1"/>
    <col min="1540" max="1540" width="3.81640625" style="7" customWidth="1"/>
    <col min="1541" max="1541" width="10.1796875" style="7" customWidth="1"/>
    <col min="1542" max="1542" width="9.453125" style="7" customWidth="1"/>
    <col min="1543" max="1543" width="2.54296875" style="7" customWidth="1"/>
    <col min="1544" max="1545" width="8.54296875" style="7" customWidth="1"/>
    <col min="1546" max="1546" width="2.54296875" style="7" customWidth="1"/>
    <col min="1547" max="1792" width="9.1796875" style="7"/>
    <col min="1793" max="1793" width="37.54296875" style="7" customWidth="1"/>
    <col min="1794" max="1795" width="8.54296875" style="7" customWidth="1"/>
    <col min="1796" max="1796" width="3.81640625" style="7" customWidth="1"/>
    <col min="1797" max="1797" width="10.1796875" style="7" customWidth="1"/>
    <col min="1798" max="1798" width="9.453125" style="7" customWidth="1"/>
    <col min="1799" max="1799" width="2.54296875" style="7" customWidth="1"/>
    <col min="1800" max="1801" width="8.54296875" style="7" customWidth="1"/>
    <col min="1802" max="1802" width="2.54296875" style="7" customWidth="1"/>
    <col min="1803" max="2048" width="9.1796875" style="7"/>
    <col min="2049" max="2049" width="37.54296875" style="7" customWidth="1"/>
    <col min="2050" max="2051" width="8.54296875" style="7" customWidth="1"/>
    <col min="2052" max="2052" width="3.81640625" style="7" customWidth="1"/>
    <col min="2053" max="2053" width="10.1796875" style="7" customWidth="1"/>
    <col min="2054" max="2054" width="9.453125" style="7" customWidth="1"/>
    <col min="2055" max="2055" width="2.54296875" style="7" customWidth="1"/>
    <col min="2056" max="2057" width="8.54296875" style="7" customWidth="1"/>
    <col min="2058" max="2058" width="2.54296875" style="7" customWidth="1"/>
    <col min="2059" max="2304" width="9.1796875" style="7"/>
    <col min="2305" max="2305" width="37.54296875" style="7" customWidth="1"/>
    <col min="2306" max="2307" width="8.54296875" style="7" customWidth="1"/>
    <col min="2308" max="2308" width="3.81640625" style="7" customWidth="1"/>
    <col min="2309" max="2309" width="10.1796875" style="7" customWidth="1"/>
    <col min="2310" max="2310" width="9.453125" style="7" customWidth="1"/>
    <col min="2311" max="2311" width="2.54296875" style="7" customWidth="1"/>
    <col min="2312" max="2313" width="8.54296875" style="7" customWidth="1"/>
    <col min="2314" max="2314" width="2.54296875" style="7" customWidth="1"/>
    <col min="2315" max="2560" width="9.1796875" style="7"/>
    <col min="2561" max="2561" width="37.54296875" style="7" customWidth="1"/>
    <col min="2562" max="2563" width="8.54296875" style="7" customWidth="1"/>
    <col min="2564" max="2564" width="3.81640625" style="7" customWidth="1"/>
    <col min="2565" max="2565" width="10.1796875" style="7" customWidth="1"/>
    <col min="2566" max="2566" width="9.453125" style="7" customWidth="1"/>
    <col min="2567" max="2567" width="2.54296875" style="7" customWidth="1"/>
    <col min="2568" max="2569" width="8.54296875" style="7" customWidth="1"/>
    <col min="2570" max="2570" width="2.54296875" style="7" customWidth="1"/>
    <col min="2571" max="2816" width="9.1796875" style="7"/>
    <col min="2817" max="2817" width="37.54296875" style="7" customWidth="1"/>
    <col min="2818" max="2819" width="8.54296875" style="7" customWidth="1"/>
    <col min="2820" max="2820" width="3.81640625" style="7" customWidth="1"/>
    <col min="2821" max="2821" width="10.1796875" style="7" customWidth="1"/>
    <col min="2822" max="2822" width="9.453125" style="7" customWidth="1"/>
    <col min="2823" max="2823" width="2.54296875" style="7" customWidth="1"/>
    <col min="2824" max="2825" width="8.54296875" style="7" customWidth="1"/>
    <col min="2826" max="2826" width="2.54296875" style="7" customWidth="1"/>
    <col min="2827" max="3072" width="9.1796875" style="7"/>
    <col min="3073" max="3073" width="37.54296875" style="7" customWidth="1"/>
    <col min="3074" max="3075" width="8.54296875" style="7" customWidth="1"/>
    <col min="3076" max="3076" width="3.81640625" style="7" customWidth="1"/>
    <col min="3077" max="3077" width="10.1796875" style="7" customWidth="1"/>
    <col min="3078" max="3078" width="9.453125" style="7" customWidth="1"/>
    <col min="3079" max="3079" width="2.54296875" style="7" customWidth="1"/>
    <col min="3080" max="3081" width="8.54296875" style="7" customWidth="1"/>
    <col min="3082" max="3082" width="2.54296875" style="7" customWidth="1"/>
    <col min="3083" max="3328" width="9.1796875" style="7"/>
    <col min="3329" max="3329" width="37.54296875" style="7" customWidth="1"/>
    <col min="3330" max="3331" width="8.54296875" style="7" customWidth="1"/>
    <col min="3332" max="3332" width="3.81640625" style="7" customWidth="1"/>
    <col min="3333" max="3333" width="10.1796875" style="7" customWidth="1"/>
    <col min="3334" max="3334" width="9.453125" style="7" customWidth="1"/>
    <col min="3335" max="3335" width="2.54296875" style="7" customWidth="1"/>
    <col min="3336" max="3337" width="8.54296875" style="7" customWidth="1"/>
    <col min="3338" max="3338" width="2.54296875" style="7" customWidth="1"/>
    <col min="3339" max="3584" width="9.1796875" style="7"/>
    <col min="3585" max="3585" width="37.54296875" style="7" customWidth="1"/>
    <col min="3586" max="3587" width="8.54296875" style="7" customWidth="1"/>
    <col min="3588" max="3588" width="3.81640625" style="7" customWidth="1"/>
    <col min="3589" max="3589" width="10.1796875" style="7" customWidth="1"/>
    <col min="3590" max="3590" width="9.453125" style="7" customWidth="1"/>
    <col min="3591" max="3591" width="2.54296875" style="7" customWidth="1"/>
    <col min="3592" max="3593" width="8.54296875" style="7" customWidth="1"/>
    <col min="3594" max="3594" width="2.54296875" style="7" customWidth="1"/>
    <col min="3595" max="3840" width="9.1796875" style="7"/>
    <col min="3841" max="3841" width="37.54296875" style="7" customWidth="1"/>
    <col min="3842" max="3843" width="8.54296875" style="7" customWidth="1"/>
    <col min="3844" max="3844" width="3.81640625" style="7" customWidth="1"/>
    <col min="3845" max="3845" width="10.1796875" style="7" customWidth="1"/>
    <col min="3846" max="3846" width="9.453125" style="7" customWidth="1"/>
    <col min="3847" max="3847" width="2.54296875" style="7" customWidth="1"/>
    <col min="3848" max="3849" width="8.54296875" style="7" customWidth="1"/>
    <col min="3850" max="3850" width="2.54296875" style="7" customWidth="1"/>
    <col min="3851" max="4096" width="9.1796875" style="7"/>
    <col min="4097" max="4097" width="37.54296875" style="7" customWidth="1"/>
    <col min="4098" max="4099" width="8.54296875" style="7" customWidth="1"/>
    <col min="4100" max="4100" width="3.81640625" style="7" customWidth="1"/>
    <col min="4101" max="4101" width="10.1796875" style="7" customWidth="1"/>
    <col min="4102" max="4102" width="9.453125" style="7" customWidth="1"/>
    <col min="4103" max="4103" width="2.54296875" style="7" customWidth="1"/>
    <col min="4104" max="4105" width="8.54296875" style="7" customWidth="1"/>
    <col min="4106" max="4106" width="2.54296875" style="7" customWidth="1"/>
    <col min="4107" max="4352" width="9.1796875" style="7"/>
    <col min="4353" max="4353" width="37.54296875" style="7" customWidth="1"/>
    <col min="4354" max="4355" width="8.54296875" style="7" customWidth="1"/>
    <col min="4356" max="4356" width="3.81640625" style="7" customWidth="1"/>
    <col min="4357" max="4357" width="10.1796875" style="7" customWidth="1"/>
    <col min="4358" max="4358" width="9.453125" style="7" customWidth="1"/>
    <col min="4359" max="4359" width="2.54296875" style="7" customWidth="1"/>
    <col min="4360" max="4361" width="8.54296875" style="7" customWidth="1"/>
    <col min="4362" max="4362" width="2.54296875" style="7" customWidth="1"/>
    <col min="4363" max="4608" width="9.1796875" style="7"/>
    <col min="4609" max="4609" width="37.54296875" style="7" customWidth="1"/>
    <col min="4610" max="4611" width="8.54296875" style="7" customWidth="1"/>
    <col min="4612" max="4612" width="3.81640625" style="7" customWidth="1"/>
    <col min="4613" max="4613" width="10.1796875" style="7" customWidth="1"/>
    <col min="4614" max="4614" width="9.453125" style="7" customWidth="1"/>
    <col min="4615" max="4615" width="2.54296875" style="7" customWidth="1"/>
    <col min="4616" max="4617" width="8.54296875" style="7" customWidth="1"/>
    <col min="4618" max="4618" width="2.54296875" style="7" customWidth="1"/>
    <col min="4619" max="4864" width="9.1796875" style="7"/>
    <col min="4865" max="4865" width="37.54296875" style="7" customWidth="1"/>
    <col min="4866" max="4867" width="8.54296875" style="7" customWidth="1"/>
    <col min="4868" max="4868" width="3.81640625" style="7" customWidth="1"/>
    <col min="4869" max="4869" width="10.1796875" style="7" customWidth="1"/>
    <col min="4870" max="4870" width="9.453125" style="7" customWidth="1"/>
    <col min="4871" max="4871" width="2.54296875" style="7" customWidth="1"/>
    <col min="4872" max="4873" width="8.54296875" style="7" customWidth="1"/>
    <col min="4874" max="4874" width="2.54296875" style="7" customWidth="1"/>
    <col min="4875" max="5120" width="9.1796875" style="7"/>
    <col min="5121" max="5121" width="37.54296875" style="7" customWidth="1"/>
    <col min="5122" max="5123" width="8.54296875" style="7" customWidth="1"/>
    <col min="5124" max="5124" width="3.81640625" style="7" customWidth="1"/>
    <col min="5125" max="5125" width="10.1796875" style="7" customWidth="1"/>
    <col min="5126" max="5126" width="9.453125" style="7" customWidth="1"/>
    <col min="5127" max="5127" width="2.54296875" style="7" customWidth="1"/>
    <col min="5128" max="5129" width="8.54296875" style="7" customWidth="1"/>
    <col min="5130" max="5130" width="2.54296875" style="7" customWidth="1"/>
    <col min="5131" max="5376" width="9.1796875" style="7"/>
    <col min="5377" max="5377" width="37.54296875" style="7" customWidth="1"/>
    <col min="5378" max="5379" width="8.54296875" style="7" customWidth="1"/>
    <col min="5380" max="5380" width="3.81640625" style="7" customWidth="1"/>
    <col min="5381" max="5381" width="10.1796875" style="7" customWidth="1"/>
    <col min="5382" max="5382" width="9.453125" style="7" customWidth="1"/>
    <col min="5383" max="5383" width="2.54296875" style="7" customWidth="1"/>
    <col min="5384" max="5385" width="8.54296875" style="7" customWidth="1"/>
    <col min="5386" max="5386" width="2.54296875" style="7" customWidth="1"/>
    <col min="5387" max="5632" width="9.1796875" style="7"/>
    <col min="5633" max="5633" width="37.54296875" style="7" customWidth="1"/>
    <col min="5634" max="5635" width="8.54296875" style="7" customWidth="1"/>
    <col min="5636" max="5636" width="3.81640625" style="7" customWidth="1"/>
    <col min="5637" max="5637" width="10.1796875" style="7" customWidth="1"/>
    <col min="5638" max="5638" width="9.453125" style="7" customWidth="1"/>
    <col min="5639" max="5639" width="2.54296875" style="7" customWidth="1"/>
    <col min="5640" max="5641" width="8.54296875" style="7" customWidth="1"/>
    <col min="5642" max="5642" width="2.54296875" style="7" customWidth="1"/>
    <col min="5643" max="5888" width="9.1796875" style="7"/>
    <col min="5889" max="5889" width="37.54296875" style="7" customWidth="1"/>
    <col min="5890" max="5891" width="8.54296875" style="7" customWidth="1"/>
    <col min="5892" max="5892" width="3.81640625" style="7" customWidth="1"/>
    <col min="5893" max="5893" width="10.1796875" style="7" customWidth="1"/>
    <col min="5894" max="5894" width="9.453125" style="7" customWidth="1"/>
    <col min="5895" max="5895" width="2.54296875" style="7" customWidth="1"/>
    <col min="5896" max="5897" width="8.54296875" style="7" customWidth="1"/>
    <col min="5898" max="5898" width="2.54296875" style="7" customWidth="1"/>
    <col min="5899" max="6144" width="9.1796875" style="7"/>
    <col min="6145" max="6145" width="37.54296875" style="7" customWidth="1"/>
    <col min="6146" max="6147" width="8.54296875" style="7" customWidth="1"/>
    <col min="6148" max="6148" width="3.81640625" style="7" customWidth="1"/>
    <col min="6149" max="6149" width="10.1796875" style="7" customWidth="1"/>
    <col min="6150" max="6150" width="9.453125" style="7" customWidth="1"/>
    <col min="6151" max="6151" width="2.54296875" style="7" customWidth="1"/>
    <col min="6152" max="6153" width="8.54296875" style="7" customWidth="1"/>
    <col min="6154" max="6154" width="2.54296875" style="7" customWidth="1"/>
    <col min="6155" max="6400" width="9.1796875" style="7"/>
    <col min="6401" max="6401" width="37.54296875" style="7" customWidth="1"/>
    <col min="6402" max="6403" width="8.54296875" style="7" customWidth="1"/>
    <col min="6404" max="6404" width="3.81640625" style="7" customWidth="1"/>
    <col min="6405" max="6405" width="10.1796875" style="7" customWidth="1"/>
    <col min="6406" max="6406" width="9.453125" style="7" customWidth="1"/>
    <col min="6407" max="6407" width="2.54296875" style="7" customWidth="1"/>
    <col min="6408" max="6409" width="8.54296875" style="7" customWidth="1"/>
    <col min="6410" max="6410" width="2.54296875" style="7" customWidth="1"/>
    <col min="6411" max="6656" width="9.1796875" style="7"/>
    <col min="6657" max="6657" width="37.54296875" style="7" customWidth="1"/>
    <col min="6658" max="6659" width="8.54296875" style="7" customWidth="1"/>
    <col min="6660" max="6660" width="3.81640625" style="7" customWidth="1"/>
    <col min="6661" max="6661" width="10.1796875" style="7" customWidth="1"/>
    <col min="6662" max="6662" width="9.453125" style="7" customWidth="1"/>
    <col min="6663" max="6663" width="2.54296875" style="7" customWidth="1"/>
    <col min="6664" max="6665" width="8.54296875" style="7" customWidth="1"/>
    <col min="6666" max="6666" width="2.54296875" style="7" customWidth="1"/>
    <col min="6667" max="6912" width="9.1796875" style="7"/>
    <col min="6913" max="6913" width="37.54296875" style="7" customWidth="1"/>
    <col min="6914" max="6915" width="8.54296875" style="7" customWidth="1"/>
    <col min="6916" max="6916" width="3.81640625" style="7" customWidth="1"/>
    <col min="6917" max="6917" width="10.1796875" style="7" customWidth="1"/>
    <col min="6918" max="6918" width="9.453125" style="7" customWidth="1"/>
    <col min="6919" max="6919" width="2.54296875" style="7" customWidth="1"/>
    <col min="6920" max="6921" width="8.54296875" style="7" customWidth="1"/>
    <col min="6922" max="6922" width="2.54296875" style="7" customWidth="1"/>
    <col min="6923" max="7168" width="9.1796875" style="7"/>
    <col min="7169" max="7169" width="37.54296875" style="7" customWidth="1"/>
    <col min="7170" max="7171" width="8.54296875" style="7" customWidth="1"/>
    <col min="7172" max="7172" width="3.81640625" style="7" customWidth="1"/>
    <col min="7173" max="7173" width="10.1796875" style="7" customWidth="1"/>
    <col min="7174" max="7174" width="9.453125" style="7" customWidth="1"/>
    <col min="7175" max="7175" width="2.54296875" style="7" customWidth="1"/>
    <col min="7176" max="7177" width="8.54296875" style="7" customWidth="1"/>
    <col min="7178" max="7178" width="2.54296875" style="7" customWidth="1"/>
    <col min="7179" max="7424" width="9.1796875" style="7"/>
    <col min="7425" max="7425" width="37.54296875" style="7" customWidth="1"/>
    <col min="7426" max="7427" width="8.54296875" style="7" customWidth="1"/>
    <col min="7428" max="7428" width="3.81640625" style="7" customWidth="1"/>
    <col min="7429" max="7429" width="10.1796875" style="7" customWidth="1"/>
    <col min="7430" max="7430" width="9.453125" style="7" customWidth="1"/>
    <col min="7431" max="7431" width="2.54296875" style="7" customWidth="1"/>
    <col min="7432" max="7433" width="8.54296875" style="7" customWidth="1"/>
    <col min="7434" max="7434" width="2.54296875" style="7" customWidth="1"/>
    <col min="7435" max="7680" width="9.1796875" style="7"/>
    <col min="7681" max="7681" width="37.54296875" style="7" customWidth="1"/>
    <col min="7682" max="7683" width="8.54296875" style="7" customWidth="1"/>
    <col min="7684" max="7684" width="3.81640625" style="7" customWidth="1"/>
    <col min="7685" max="7685" width="10.1796875" style="7" customWidth="1"/>
    <col min="7686" max="7686" width="9.453125" style="7" customWidth="1"/>
    <col min="7687" max="7687" width="2.54296875" style="7" customWidth="1"/>
    <col min="7688" max="7689" width="8.54296875" style="7" customWidth="1"/>
    <col min="7690" max="7690" width="2.54296875" style="7" customWidth="1"/>
    <col min="7691" max="7936" width="9.1796875" style="7"/>
    <col min="7937" max="7937" width="37.54296875" style="7" customWidth="1"/>
    <col min="7938" max="7939" width="8.54296875" style="7" customWidth="1"/>
    <col min="7940" max="7940" width="3.81640625" style="7" customWidth="1"/>
    <col min="7941" max="7941" width="10.1796875" style="7" customWidth="1"/>
    <col min="7942" max="7942" width="9.453125" style="7" customWidth="1"/>
    <col min="7943" max="7943" width="2.54296875" style="7" customWidth="1"/>
    <col min="7944" max="7945" width="8.54296875" style="7" customWidth="1"/>
    <col min="7946" max="7946" width="2.54296875" style="7" customWidth="1"/>
    <col min="7947" max="8192" width="9.1796875" style="7"/>
    <col min="8193" max="8193" width="37.54296875" style="7" customWidth="1"/>
    <col min="8194" max="8195" width="8.54296875" style="7" customWidth="1"/>
    <col min="8196" max="8196" width="3.81640625" style="7" customWidth="1"/>
    <col min="8197" max="8197" width="10.1796875" style="7" customWidth="1"/>
    <col min="8198" max="8198" width="9.453125" style="7" customWidth="1"/>
    <col min="8199" max="8199" width="2.54296875" style="7" customWidth="1"/>
    <col min="8200" max="8201" width="8.54296875" style="7" customWidth="1"/>
    <col min="8202" max="8202" width="2.54296875" style="7" customWidth="1"/>
    <col min="8203" max="8448" width="9.1796875" style="7"/>
    <col min="8449" max="8449" width="37.54296875" style="7" customWidth="1"/>
    <col min="8450" max="8451" width="8.54296875" style="7" customWidth="1"/>
    <col min="8452" max="8452" width="3.81640625" style="7" customWidth="1"/>
    <col min="8453" max="8453" width="10.1796875" style="7" customWidth="1"/>
    <col min="8454" max="8454" width="9.453125" style="7" customWidth="1"/>
    <col min="8455" max="8455" width="2.54296875" style="7" customWidth="1"/>
    <col min="8456" max="8457" width="8.54296875" style="7" customWidth="1"/>
    <col min="8458" max="8458" width="2.54296875" style="7" customWidth="1"/>
    <col min="8459" max="8704" width="9.1796875" style="7"/>
    <col min="8705" max="8705" width="37.54296875" style="7" customWidth="1"/>
    <col min="8706" max="8707" width="8.54296875" style="7" customWidth="1"/>
    <col min="8708" max="8708" width="3.81640625" style="7" customWidth="1"/>
    <col min="8709" max="8709" width="10.1796875" style="7" customWidth="1"/>
    <col min="8710" max="8710" width="9.453125" style="7" customWidth="1"/>
    <col min="8711" max="8711" width="2.54296875" style="7" customWidth="1"/>
    <col min="8712" max="8713" width="8.54296875" style="7" customWidth="1"/>
    <col min="8714" max="8714" width="2.54296875" style="7" customWidth="1"/>
    <col min="8715" max="8960" width="9.1796875" style="7"/>
    <col min="8961" max="8961" width="37.54296875" style="7" customWidth="1"/>
    <col min="8962" max="8963" width="8.54296875" style="7" customWidth="1"/>
    <col min="8964" max="8964" width="3.81640625" style="7" customWidth="1"/>
    <col min="8965" max="8965" width="10.1796875" style="7" customWidth="1"/>
    <col min="8966" max="8966" width="9.453125" style="7" customWidth="1"/>
    <col min="8967" max="8967" width="2.54296875" style="7" customWidth="1"/>
    <col min="8968" max="8969" width="8.54296875" style="7" customWidth="1"/>
    <col min="8970" max="8970" width="2.54296875" style="7" customWidth="1"/>
    <col min="8971" max="9216" width="9.1796875" style="7"/>
    <col min="9217" max="9217" width="37.54296875" style="7" customWidth="1"/>
    <col min="9218" max="9219" width="8.54296875" style="7" customWidth="1"/>
    <col min="9220" max="9220" width="3.81640625" style="7" customWidth="1"/>
    <col min="9221" max="9221" width="10.1796875" style="7" customWidth="1"/>
    <col min="9222" max="9222" width="9.453125" style="7" customWidth="1"/>
    <col min="9223" max="9223" width="2.54296875" style="7" customWidth="1"/>
    <col min="9224" max="9225" width="8.54296875" style="7" customWidth="1"/>
    <col min="9226" max="9226" width="2.54296875" style="7" customWidth="1"/>
    <col min="9227" max="9472" width="9.1796875" style="7"/>
    <col min="9473" max="9473" width="37.54296875" style="7" customWidth="1"/>
    <col min="9474" max="9475" width="8.54296875" style="7" customWidth="1"/>
    <col min="9476" max="9476" width="3.81640625" style="7" customWidth="1"/>
    <col min="9477" max="9477" width="10.1796875" style="7" customWidth="1"/>
    <col min="9478" max="9478" width="9.453125" style="7" customWidth="1"/>
    <col min="9479" max="9479" width="2.54296875" style="7" customWidth="1"/>
    <col min="9480" max="9481" width="8.54296875" style="7" customWidth="1"/>
    <col min="9482" max="9482" width="2.54296875" style="7" customWidth="1"/>
    <col min="9483" max="9728" width="9.1796875" style="7"/>
    <col min="9729" max="9729" width="37.54296875" style="7" customWidth="1"/>
    <col min="9730" max="9731" width="8.54296875" style="7" customWidth="1"/>
    <col min="9732" max="9732" width="3.81640625" style="7" customWidth="1"/>
    <col min="9733" max="9733" width="10.1796875" style="7" customWidth="1"/>
    <col min="9734" max="9734" width="9.453125" style="7" customWidth="1"/>
    <col min="9735" max="9735" width="2.54296875" style="7" customWidth="1"/>
    <col min="9736" max="9737" width="8.54296875" style="7" customWidth="1"/>
    <col min="9738" max="9738" width="2.54296875" style="7" customWidth="1"/>
    <col min="9739" max="9984" width="9.1796875" style="7"/>
    <col min="9985" max="9985" width="37.54296875" style="7" customWidth="1"/>
    <col min="9986" max="9987" width="8.54296875" style="7" customWidth="1"/>
    <col min="9988" max="9988" width="3.81640625" style="7" customWidth="1"/>
    <col min="9989" max="9989" width="10.1796875" style="7" customWidth="1"/>
    <col min="9990" max="9990" width="9.453125" style="7" customWidth="1"/>
    <col min="9991" max="9991" width="2.54296875" style="7" customWidth="1"/>
    <col min="9992" max="9993" width="8.54296875" style="7" customWidth="1"/>
    <col min="9994" max="9994" width="2.54296875" style="7" customWidth="1"/>
    <col min="9995" max="10240" width="9.1796875" style="7"/>
    <col min="10241" max="10241" width="37.54296875" style="7" customWidth="1"/>
    <col min="10242" max="10243" width="8.54296875" style="7" customWidth="1"/>
    <col min="10244" max="10244" width="3.81640625" style="7" customWidth="1"/>
    <col min="10245" max="10245" width="10.1796875" style="7" customWidth="1"/>
    <col min="10246" max="10246" width="9.453125" style="7" customWidth="1"/>
    <col min="10247" max="10247" width="2.54296875" style="7" customWidth="1"/>
    <col min="10248" max="10249" width="8.54296875" style="7" customWidth="1"/>
    <col min="10250" max="10250" width="2.54296875" style="7" customWidth="1"/>
    <col min="10251" max="10496" width="9.1796875" style="7"/>
    <col min="10497" max="10497" width="37.54296875" style="7" customWidth="1"/>
    <col min="10498" max="10499" width="8.54296875" style="7" customWidth="1"/>
    <col min="10500" max="10500" width="3.81640625" style="7" customWidth="1"/>
    <col min="10501" max="10501" width="10.1796875" style="7" customWidth="1"/>
    <col min="10502" max="10502" width="9.453125" style="7" customWidth="1"/>
    <col min="10503" max="10503" width="2.54296875" style="7" customWidth="1"/>
    <col min="10504" max="10505" width="8.54296875" style="7" customWidth="1"/>
    <col min="10506" max="10506" width="2.54296875" style="7" customWidth="1"/>
    <col min="10507" max="10752" width="9.1796875" style="7"/>
    <col min="10753" max="10753" width="37.54296875" style="7" customWidth="1"/>
    <col min="10754" max="10755" width="8.54296875" style="7" customWidth="1"/>
    <col min="10756" max="10756" width="3.81640625" style="7" customWidth="1"/>
    <col min="10757" max="10757" width="10.1796875" style="7" customWidth="1"/>
    <col min="10758" max="10758" width="9.453125" style="7" customWidth="1"/>
    <col min="10759" max="10759" width="2.54296875" style="7" customWidth="1"/>
    <col min="10760" max="10761" width="8.54296875" style="7" customWidth="1"/>
    <col min="10762" max="10762" width="2.54296875" style="7" customWidth="1"/>
    <col min="10763" max="11008" width="9.1796875" style="7"/>
    <col min="11009" max="11009" width="37.54296875" style="7" customWidth="1"/>
    <col min="11010" max="11011" width="8.54296875" style="7" customWidth="1"/>
    <col min="11012" max="11012" width="3.81640625" style="7" customWidth="1"/>
    <col min="11013" max="11013" width="10.1796875" style="7" customWidth="1"/>
    <col min="11014" max="11014" width="9.453125" style="7" customWidth="1"/>
    <col min="11015" max="11015" width="2.54296875" style="7" customWidth="1"/>
    <col min="11016" max="11017" width="8.54296875" style="7" customWidth="1"/>
    <col min="11018" max="11018" width="2.54296875" style="7" customWidth="1"/>
    <col min="11019" max="11264" width="9.1796875" style="7"/>
    <col min="11265" max="11265" width="37.54296875" style="7" customWidth="1"/>
    <col min="11266" max="11267" width="8.54296875" style="7" customWidth="1"/>
    <col min="11268" max="11268" width="3.81640625" style="7" customWidth="1"/>
    <col min="11269" max="11269" width="10.1796875" style="7" customWidth="1"/>
    <col min="11270" max="11270" width="9.453125" style="7" customWidth="1"/>
    <col min="11271" max="11271" width="2.54296875" style="7" customWidth="1"/>
    <col min="11272" max="11273" width="8.54296875" style="7" customWidth="1"/>
    <col min="11274" max="11274" width="2.54296875" style="7" customWidth="1"/>
    <col min="11275" max="11520" width="9.1796875" style="7"/>
    <col min="11521" max="11521" width="37.54296875" style="7" customWidth="1"/>
    <col min="11522" max="11523" width="8.54296875" style="7" customWidth="1"/>
    <col min="11524" max="11524" width="3.81640625" style="7" customWidth="1"/>
    <col min="11525" max="11525" width="10.1796875" style="7" customWidth="1"/>
    <col min="11526" max="11526" width="9.453125" style="7" customWidth="1"/>
    <col min="11527" max="11527" width="2.54296875" style="7" customWidth="1"/>
    <col min="11528" max="11529" width="8.54296875" style="7" customWidth="1"/>
    <col min="11530" max="11530" width="2.54296875" style="7" customWidth="1"/>
    <col min="11531" max="11776" width="9.1796875" style="7"/>
    <col min="11777" max="11777" width="37.54296875" style="7" customWidth="1"/>
    <col min="11778" max="11779" width="8.54296875" style="7" customWidth="1"/>
    <col min="11780" max="11780" width="3.81640625" style="7" customWidth="1"/>
    <col min="11781" max="11781" width="10.1796875" style="7" customWidth="1"/>
    <col min="11782" max="11782" width="9.453125" style="7" customWidth="1"/>
    <col min="11783" max="11783" width="2.54296875" style="7" customWidth="1"/>
    <col min="11784" max="11785" width="8.54296875" style="7" customWidth="1"/>
    <col min="11786" max="11786" width="2.54296875" style="7" customWidth="1"/>
    <col min="11787" max="12032" width="9.1796875" style="7"/>
    <col min="12033" max="12033" width="37.54296875" style="7" customWidth="1"/>
    <col min="12034" max="12035" width="8.54296875" style="7" customWidth="1"/>
    <col min="12036" max="12036" width="3.81640625" style="7" customWidth="1"/>
    <col min="12037" max="12037" width="10.1796875" style="7" customWidth="1"/>
    <col min="12038" max="12038" width="9.453125" style="7" customWidth="1"/>
    <col min="12039" max="12039" width="2.54296875" style="7" customWidth="1"/>
    <col min="12040" max="12041" width="8.54296875" style="7" customWidth="1"/>
    <col min="12042" max="12042" width="2.54296875" style="7" customWidth="1"/>
    <col min="12043" max="12288" width="9.1796875" style="7"/>
    <col min="12289" max="12289" width="37.54296875" style="7" customWidth="1"/>
    <col min="12290" max="12291" width="8.54296875" style="7" customWidth="1"/>
    <col min="12292" max="12292" width="3.81640625" style="7" customWidth="1"/>
    <col min="12293" max="12293" width="10.1796875" style="7" customWidth="1"/>
    <col min="12294" max="12294" width="9.453125" style="7" customWidth="1"/>
    <col min="12295" max="12295" width="2.54296875" style="7" customWidth="1"/>
    <col min="12296" max="12297" width="8.54296875" style="7" customWidth="1"/>
    <col min="12298" max="12298" width="2.54296875" style="7" customWidth="1"/>
    <col min="12299" max="12544" width="9.1796875" style="7"/>
    <col min="12545" max="12545" width="37.54296875" style="7" customWidth="1"/>
    <col min="12546" max="12547" width="8.54296875" style="7" customWidth="1"/>
    <col min="12548" max="12548" width="3.81640625" style="7" customWidth="1"/>
    <col min="12549" max="12549" width="10.1796875" style="7" customWidth="1"/>
    <col min="12550" max="12550" width="9.453125" style="7" customWidth="1"/>
    <col min="12551" max="12551" width="2.54296875" style="7" customWidth="1"/>
    <col min="12552" max="12553" width="8.54296875" style="7" customWidth="1"/>
    <col min="12554" max="12554" width="2.54296875" style="7" customWidth="1"/>
    <col min="12555" max="12800" width="9.1796875" style="7"/>
    <col min="12801" max="12801" width="37.54296875" style="7" customWidth="1"/>
    <col min="12802" max="12803" width="8.54296875" style="7" customWidth="1"/>
    <col min="12804" max="12804" width="3.81640625" style="7" customWidth="1"/>
    <col min="12805" max="12805" width="10.1796875" style="7" customWidth="1"/>
    <col min="12806" max="12806" width="9.453125" style="7" customWidth="1"/>
    <col min="12807" max="12807" width="2.54296875" style="7" customWidth="1"/>
    <col min="12808" max="12809" width="8.54296875" style="7" customWidth="1"/>
    <col min="12810" max="12810" width="2.54296875" style="7" customWidth="1"/>
    <col min="12811" max="13056" width="9.1796875" style="7"/>
    <col min="13057" max="13057" width="37.54296875" style="7" customWidth="1"/>
    <col min="13058" max="13059" width="8.54296875" style="7" customWidth="1"/>
    <col min="13060" max="13060" width="3.81640625" style="7" customWidth="1"/>
    <col min="13061" max="13061" width="10.1796875" style="7" customWidth="1"/>
    <col min="13062" max="13062" width="9.453125" style="7" customWidth="1"/>
    <col min="13063" max="13063" width="2.54296875" style="7" customWidth="1"/>
    <col min="13064" max="13065" width="8.54296875" style="7" customWidth="1"/>
    <col min="13066" max="13066" width="2.54296875" style="7" customWidth="1"/>
    <col min="13067" max="13312" width="9.1796875" style="7"/>
    <col min="13313" max="13313" width="37.54296875" style="7" customWidth="1"/>
    <col min="13314" max="13315" width="8.54296875" style="7" customWidth="1"/>
    <col min="13316" max="13316" width="3.81640625" style="7" customWidth="1"/>
    <col min="13317" max="13317" width="10.1796875" style="7" customWidth="1"/>
    <col min="13318" max="13318" width="9.453125" style="7" customWidth="1"/>
    <col min="13319" max="13319" width="2.54296875" style="7" customWidth="1"/>
    <col min="13320" max="13321" width="8.54296875" style="7" customWidth="1"/>
    <col min="13322" max="13322" width="2.54296875" style="7" customWidth="1"/>
    <col min="13323" max="13568" width="9.1796875" style="7"/>
    <col min="13569" max="13569" width="37.54296875" style="7" customWidth="1"/>
    <col min="13570" max="13571" width="8.54296875" style="7" customWidth="1"/>
    <col min="13572" max="13572" width="3.81640625" style="7" customWidth="1"/>
    <col min="13573" max="13573" width="10.1796875" style="7" customWidth="1"/>
    <col min="13574" max="13574" width="9.453125" style="7" customWidth="1"/>
    <col min="13575" max="13575" width="2.54296875" style="7" customWidth="1"/>
    <col min="13576" max="13577" width="8.54296875" style="7" customWidth="1"/>
    <col min="13578" max="13578" width="2.54296875" style="7" customWidth="1"/>
    <col min="13579" max="13824" width="9.1796875" style="7"/>
    <col min="13825" max="13825" width="37.54296875" style="7" customWidth="1"/>
    <col min="13826" max="13827" width="8.54296875" style="7" customWidth="1"/>
    <col min="13828" max="13828" width="3.81640625" style="7" customWidth="1"/>
    <col min="13829" max="13829" width="10.1796875" style="7" customWidth="1"/>
    <col min="13830" max="13830" width="9.453125" style="7" customWidth="1"/>
    <col min="13831" max="13831" width="2.54296875" style="7" customWidth="1"/>
    <col min="13832" max="13833" width="8.54296875" style="7" customWidth="1"/>
    <col min="13834" max="13834" width="2.54296875" style="7" customWidth="1"/>
    <col min="13835" max="14080" width="9.1796875" style="7"/>
    <col min="14081" max="14081" width="37.54296875" style="7" customWidth="1"/>
    <col min="14082" max="14083" width="8.54296875" style="7" customWidth="1"/>
    <col min="14084" max="14084" width="3.81640625" style="7" customWidth="1"/>
    <col min="14085" max="14085" width="10.1796875" style="7" customWidth="1"/>
    <col min="14086" max="14086" width="9.453125" style="7" customWidth="1"/>
    <col min="14087" max="14087" width="2.54296875" style="7" customWidth="1"/>
    <col min="14088" max="14089" width="8.54296875" style="7" customWidth="1"/>
    <col min="14090" max="14090" width="2.54296875" style="7" customWidth="1"/>
    <col min="14091" max="14336" width="9.1796875" style="7"/>
    <col min="14337" max="14337" width="37.54296875" style="7" customWidth="1"/>
    <col min="14338" max="14339" width="8.54296875" style="7" customWidth="1"/>
    <col min="14340" max="14340" width="3.81640625" style="7" customWidth="1"/>
    <col min="14341" max="14341" width="10.1796875" style="7" customWidth="1"/>
    <col min="14342" max="14342" width="9.453125" style="7" customWidth="1"/>
    <col min="14343" max="14343" width="2.54296875" style="7" customWidth="1"/>
    <col min="14344" max="14345" width="8.54296875" style="7" customWidth="1"/>
    <col min="14346" max="14346" width="2.54296875" style="7" customWidth="1"/>
    <col min="14347" max="14592" width="9.1796875" style="7"/>
    <col min="14593" max="14593" width="37.54296875" style="7" customWidth="1"/>
    <col min="14594" max="14595" width="8.54296875" style="7" customWidth="1"/>
    <col min="14596" max="14596" width="3.81640625" style="7" customWidth="1"/>
    <col min="14597" max="14597" width="10.1796875" style="7" customWidth="1"/>
    <col min="14598" max="14598" width="9.453125" style="7" customWidth="1"/>
    <col min="14599" max="14599" width="2.54296875" style="7" customWidth="1"/>
    <col min="14600" max="14601" width="8.54296875" style="7" customWidth="1"/>
    <col min="14602" max="14602" width="2.54296875" style="7" customWidth="1"/>
    <col min="14603" max="14848" width="9.1796875" style="7"/>
    <col min="14849" max="14849" width="37.54296875" style="7" customWidth="1"/>
    <col min="14850" max="14851" width="8.54296875" style="7" customWidth="1"/>
    <col min="14852" max="14852" width="3.81640625" style="7" customWidth="1"/>
    <col min="14853" max="14853" width="10.1796875" style="7" customWidth="1"/>
    <col min="14854" max="14854" width="9.453125" style="7" customWidth="1"/>
    <col min="14855" max="14855" width="2.54296875" style="7" customWidth="1"/>
    <col min="14856" max="14857" width="8.54296875" style="7" customWidth="1"/>
    <col min="14858" max="14858" width="2.54296875" style="7" customWidth="1"/>
    <col min="14859" max="15104" width="9.1796875" style="7"/>
    <col min="15105" max="15105" width="37.54296875" style="7" customWidth="1"/>
    <col min="15106" max="15107" width="8.54296875" style="7" customWidth="1"/>
    <col min="15108" max="15108" width="3.81640625" style="7" customWidth="1"/>
    <col min="15109" max="15109" width="10.1796875" style="7" customWidth="1"/>
    <col min="15110" max="15110" width="9.453125" style="7" customWidth="1"/>
    <col min="15111" max="15111" width="2.54296875" style="7" customWidth="1"/>
    <col min="15112" max="15113" width="8.54296875" style="7" customWidth="1"/>
    <col min="15114" max="15114" width="2.54296875" style="7" customWidth="1"/>
    <col min="15115" max="15360" width="9.1796875" style="7"/>
    <col min="15361" max="15361" width="37.54296875" style="7" customWidth="1"/>
    <col min="15362" max="15363" width="8.54296875" style="7" customWidth="1"/>
    <col min="15364" max="15364" width="3.81640625" style="7" customWidth="1"/>
    <col min="15365" max="15365" width="10.1796875" style="7" customWidth="1"/>
    <col min="15366" max="15366" width="9.453125" style="7" customWidth="1"/>
    <col min="15367" max="15367" width="2.54296875" style="7" customWidth="1"/>
    <col min="15368" max="15369" width="8.54296875" style="7" customWidth="1"/>
    <col min="15370" max="15370" width="2.54296875" style="7" customWidth="1"/>
    <col min="15371" max="15616" width="9.1796875" style="7"/>
    <col min="15617" max="15617" width="37.54296875" style="7" customWidth="1"/>
    <col min="15618" max="15619" width="8.54296875" style="7" customWidth="1"/>
    <col min="15620" max="15620" width="3.81640625" style="7" customWidth="1"/>
    <col min="15621" max="15621" width="10.1796875" style="7" customWidth="1"/>
    <col min="15622" max="15622" width="9.453125" style="7" customWidth="1"/>
    <col min="15623" max="15623" width="2.54296875" style="7" customWidth="1"/>
    <col min="15624" max="15625" width="8.54296875" style="7" customWidth="1"/>
    <col min="15626" max="15626" width="2.54296875" style="7" customWidth="1"/>
    <col min="15627" max="15872" width="9.1796875" style="7"/>
    <col min="15873" max="15873" width="37.54296875" style="7" customWidth="1"/>
    <col min="15874" max="15875" width="8.54296875" style="7" customWidth="1"/>
    <col min="15876" max="15876" width="3.81640625" style="7" customWidth="1"/>
    <col min="15877" max="15877" width="10.1796875" style="7" customWidth="1"/>
    <col min="15878" max="15878" width="9.453125" style="7" customWidth="1"/>
    <col min="15879" max="15879" width="2.54296875" style="7" customWidth="1"/>
    <col min="15880" max="15881" width="8.54296875" style="7" customWidth="1"/>
    <col min="15882" max="15882" width="2.54296875" style="7" customWidth="1"/>
    <col min="15883" max="16128" width="9.1796875" style="7"/>
    <col min="16129" max="16129" width="37.54296875" style="7" customWidth="1"/>
    <col min="16130" max="16131" width="8.54296875" style="7" customWidth="1"/>
    <col min="16132" max="16132" width="3.81640625" style="7" customWidth="1"/>
    <col min="16133" max="16133" width="10.1796875" style="7" customWidth="1"/>
    <col min="16134" max="16134" width="9.453125" style="7" customWidth="1"/>
    <col min="16135" max="16135" width="2.54296875" style="7" customWidth="1"/>
    <col min="16136" max="16137" width="8.54296875" style="7" customWidth="1"/>
    <col min="16138" max="16138" width="2.54296875" style="7" customWidth="1"/>
    <col min="16139" max="16384" width="9.1796875" style="7"/>
  </cols>
  <sheetData>
    <row r="1" spans="1:10">
      <c r="A1" s="7" t="s">
        <v>91</v>
      </c>
    </row>
    <row r="2" spans="1:10">
      <c r="A2" s="7" t="s">
        <v>92</v>
      </c>
    </row>
    <row r="4" spans="1:10" ht="14.5">
      <c r="A4" s="9" t="s">
        <v>179</v>
      </c>
    </row>
    <row r="5" spans="1:10" ht="13" thickBot="1">
      <c r="J5" s="23"/>
    </row>
    <row r="6" spans="1:10">
      <c r="A6" s="10"/>
      <c r="B6" s="36"/>
      <c r="C6" s="37"/>
      <c r="D6" s="36"/>
      <c r="E6" s="38"/>
      <c r="F6" s="37"/>
      <c r="G6" s="36"/>
      <c r="H6" s="38"/>
      <c r="I6" s="37"/>
      <c r="J6" s="37"/>
    </row>
    <row r="7" spans="1:10" ht="14.5">
      <c r="A7" s="7" t="s">
        <v>180</v>
      </c>
      <c r="B7" s="40" t="s">
        <v>181</v>
      </c>
      <c r="C7" s="40"/>
      <c r="E7" s="58" t="s">
        <v>182</v>
      </c>
      <c r="F7" s="40"/>
      <c r="H7" s="58" t="s">
        <v>96</v>
      </c>
      <c r="I7" s="40"/>
    </row>
    <row r="8" spans="1:10" ht="15" customHeight="1">
      <c r="B8" s="43" t="s">
        <v>98</v>
      </c>
      <c r="C8" s="42" t="s">
        <v>99</v>
      </c>
      <c r="E8" s="43" t="s">
        <v>98</v>
      </c>
      <c r="F8" s="42" t="s">
        <v>99</v>
      </c>
      <c r="H8" s="43" t="s">
        <v>98</v>
      </c>
      <c r="I8" s="42" t="s">
        <v>99</v>
      </c>
    </row>
    <row r="9" spans="1:10" ht="15" customHeight="1" thickBot="1">
      <c r="A9" s="21"/>
      <c r="B9" s="45"/>
      <c r="C9" s="46"/>
      <c r="D9" s="45"/>
      <c r="E9" s="47"/>
      <c r="F9" s="46"/>
      <c r="G9" s="45"/>
      <c r="H9" s="47"/>
      <c r="I9" s="46"/>
    </row>
    <row r="10" spans="1:10" ht="15" customHeight="1">
      <c r="J10" s="37"/>
    </row>
    <row r="11" spans="1:10" ht="15" customHeight="1">
      <c r="A11" s="14" t="s">
        <v>183</v>
      </c>
      <c r="B11" s="34">
        <f>IF($A11&lt;&gt;0,E11+H11,"")</f>
        <v>137</v>
      </c>
      <c r="C11" s="59">
        <f>SUM(C13:C52)</f>
        <v>99.999999999999943</v>
      </c>
      <c r="D11" s="34"/>
      <c r="E11" s="60">
        <f>SUM(E13:E52)</f>
        <v>78</v>
      </c>
      <c r="F11" s="61">
        <f>IF($A11&lt;&gt;0,E11/B11*100,"")</f>
        <v>56.934306569343065</v>
      </c>
      <c r="G11" s="62"/>
      <c r="H11" s="60">
        <f>SUM(H13:H52)</f>
        <v>59</v>
      </c>
      <c r="I11" s="35">
        <f t="shared" ref="I11:I52" si="0">IF($A11&lt;&gt;0,H11/B11*100,"")</f>
        <v>43.065693430656928</v>
      </c>
    </row>
    <row r="12" spans="1:10" ht="15" customHeight="1">
      <c r="A12" s="14"/>
      <c r="B12" s="34"/>
      <c r="C12" s="35"/>
      <c r="D12" s="34"/>
      <c r="E12" s="63"/>
      <c r="F12" s="61" t="str">
        <f t="shared" ref="F12:F52" si="1">IF($A12&lt;&gt;0,E12/B12*100,"")</f>
        <v/>
      </c>
      <c r="G12" s="63"/>
      <c r="H12" s="63"/>
      <c r="I12" s="35"/>
    </row>
    <row r="13" spans="1:10" ht="15" customHeight="1">
      <c r="A13" s="64" t="s">
        <v>184</v>
      </c>
      <c r="B13" s="34">
        <f t="shared" ref="B13:B52" si="2">IF($A13&lt;&gt;0,E13+H13,"")</f>
        <v>1</v>
      </c>
      <c r="C13" s="35">
        <f t="shared" ref="C13:C52" si="3">IF(A13&lt;&gt;0,B13/$B$11*100,"")</f>
        <v>0.72992700729927007</v>
      </c>
      <c r="D13" s="34"/>
      <c r="E13" s="65">
        <v>1</v>
      </c>
      <c r="F13" s="61">
        <f t="shared" si="1"/>
        <v>100</v>
      </c>
      <c r="G13" s="66"/>
      <c r="H13" s="65">
        <v>0</v>
      </c>
      <c r="I13" s="61">
        <f t="shared" si="0"/>
        <v>0</v>
      </c>
    </row>
    <row r="14" spans="1:10" ht="15" customHeight="1">
      <c r="A14" s="64" t="s">
        <v>185</v>
      </c>
      <c r="B14" s="34">
        <f t="shared" si="2"/>
        <v>1</v>
      </c>
      <c r="C14" s="35">
        <f t="shared" si="3"/>
        <v>0.72992700729927007</v>
      </c>
      <c r="D14" s="34"/>
      <c r="E14" s="65">
        <v>0</v>
      </c>
      <c r="F14" s="61">
        <f t="shared" si="1"/>
        <v>0</v>
      </c>
      <c r="G14" s="66"/>
      <c r="H14" s="65">
        <v>1</v>
      </c>
      <c r="I14" s="61">
        <f t="shared" si="0"/>
        <v>100</v>
      </c>
    </row>
    <row r="15" spans="1:10" ht="15" customHeight="1">
      <c r="A15" s="64" t="s">
        <v>186</v>
      </c>
      <c r="B15" s="34">
        <f t="shared" si="2"/>
        <v>10</v>
      </c>
      <c r="C15" s="35">
        <f t="shared" si="3"/>
        <v>7.2992700729926998</v>
      </c>
      <c r="D15" s="34"/>
      <c r="E15" s="65">
        <v>2</v>
      </c>
      <c r="F15" s="61">
        <f t="shared" si="1"/>
        <v>20</v>
      </c>
      <c r="G15" s="66"/>
      <c r="H15" s="65">
        <v>8</v>
      </c>
      <c r="I15" s="61">
        <f t="shared" si="0"/>
        <v>80</v>
      </c>
    </row>
    <row r="16" spans="1:10" ht="15" customHeight="1">
      <c r="A16" s="64" t="s">
        <v>187</v>
      </c>
      <c r="B16" s="34">
        <f t="shared" si="2"/>
        <v>4</v>
      </c>
      <c r="C16" s="35">
        <f t="shared" si="3"/>
        <v>2.9197080291970803</v>
      </c>
      <c r="D16" s="34"/>
      <c r="E16" s="65">
        <v>1</v>
      </c>
      <c r="F16" s="61">
        <f t="shared" si="1"/>
        <v>25</v>
      </c>
      <c r="G16" s="66"/>
      <c r="H16" s="65">
        <v>3</v>
      </c>
      <c r="I16" s="61">
        <f t="shared" si="0"/>
        <v>75</v>
      </c>
    </row>
    <row r="17" spans="1:9" ht="15" customHeight="1">
      <c r="A17" s="64" t="s">
        <v>188</v>
      </c>
      <c r="B17" s="34">
        <f t="shared" si="2"/>
        <v>11</v>
      </c>
      <c r="C17" s="35">
        <f t="shared" si="3"/>
        <v>8.0291970802919703</v>
      </c>
      <c r="D17" s="34"/>
      <c r="E17" s="65">
        <v>8</v>
      </c>
      <c r="F17" s="61">
        <f t="shared" si="1"/>
        <v>72.727272727272734</v>
      </c>
      <c r="G17" s="66"/>
      <c r="H17" s="65">
        <v>3</v>
      </c>
      <c r="I17" s="61">
        <f t="shared" si="0"/>
        <v>27.27272727272727</v>
      </c>
    </row>
    <row r="18" spans="1:9" ht="15" customHeight="1">
      <c r="A18" s="64" t="s">
        <v>189</v>
      </c>
      <c r="B18" s="34">
        <f t="shared" si="2"/>
        <v>5</v>
      </c>
      <c r="C18" s="35">
        <f t="shared" si="3"/>
        <v>3.6496350364963499</v>
      </c>
      <c r="D18" s="34"/>
      <c r="E18" s="65">
        <v>4</v>
      </c>
      <c r="F18" s="61">
        <f t="shared" si="1"/>
        <v>80</v>
      </c>
      <c r="G18" s="66"/>
      <c r="H18" s="65">
        <v>1</v>
      </c>
      <c r="I18" s="61">
        <f t="shared" si="0"/>
        <v>20</v>
      </c>
    </row>
    <row r="19" spans="1:9" ht="15" customHeight="1">
      <c r="A19" s="64" t="s">
        <v>190</v>
      </c>
      <c r="B19" s="34">
        <f t="shared" si="2"/>
        <v>1</v>
      </c>
      <c r="C19" s="35">
        <f t="shared" si="3"/>
        <v>0.72992700729927007</v>
      </c>
      <c r="D19" s="34"/>
      <c r="E19" s="65">
        <v>1</v>
      </c>
      <c r="F19" s="61">
        <f t="shared" si="1"/>
        <v>100</v>
      </c>
      <c r="G19" s="66"/>
      <c r="H19" s="65">
        <v>0</v>
      </c>
      <c r="I19" s="61"/>
    </row>
    <row r="20" spans="1:9" ht="15" customHeight="1">
      <c r="A20" s="64" t="s">
        <v>191</v>
      </c>
      <c r="B20" s="34">
        <f t="shared" si="2"/>
        <v>1</v>
      </c>
      <c r="C20" s="35">
        <f t="shared" si="3"/>
        <v>0.72992700729927007</v>
      </c>
      <c r="D20" s="34"/>
      <c r="E20" s="65">
        <v>1</v>
      </c>
      <c r="F20" s="61">
        <f t="shared" si="1"/>
        <v>100</v>
      </c>
      <c r="G20" s="66"/>
      <c r="H20" s="65">
        <v>0</v>
      </c>
      <c r="I20" s="61">
        <f t="shared" si="0"/>
        <v>0</v>
      </c>
    </row>
    <row r="21" spans="1:9" ht="15" customHeight="1">
      <c r="A21" s="67" t="s">
        <v>192</v>
      </c>
      <c r="B21" s="34">
        <f t="shared" si="2"/>
        <v>1</v>
      </c>
      <c r="C21" s="35">
        <f t="shared" si="3"/>
        <v>0.72992700729927007</v>
      </c>
      <c r="D21" s="34"/>
      <c r="E21" s="65">
        <v>1</v>
      </c>
      <c r="F21" s="61">
        <f t="shared" si="1"/>
        <v>100</v>
      </c>
      <c r="G21" s="66"/>
      <c r="H21" s="65">
        <v>0</v>
      </c>
      <c r="I21" s="61">
        <f t="shared" si="0"/>
        <v>0</v>
      </c>
    </row>
    <row r="22" spans="1:9" ht="15" customHeight="1">
      <c r="A22" s="68" t="s">
        <v>193</v>
      </c>
      <c r="B22" s="34">
        <f t="shared" si="2"/>
        <v>4</v>
      </c>
      <c r="C22" s="35">
        <f t="shared" si="3"/>
        <v>2.9197080291970803</v>
      </c>
      <c r="D22" s="34"/>
      <c r="E22" s="65">
        <v>1</v>
      </c>
      <c r="F22" s="61">
        <f t="shared" si="1"/>
        <v>25</v>
      </c>
      <c r="G22" s="66"/>
      <c r="H22" s="65">
        <v>3</v>
      </c>
      <c r="I22" s="61">
        <f t="shared" si="0"/>
        <v>75</v>
      </c>
    </row>
    <row r="23" spans="1:9" ht="15" customHeight="1">
      <c r="A23" s="64" t="s">
        <v>194</v>
      </c>
      <c r="B23" s="34">
        <f t="shared" si="2"/>
        <v>7</v>
      </c>
      <c r="C23" s="35">
        <f t="shared" si="3"/>
        <v>5.1094890510948909</v>
      </c>
      <c r="D23" s="34"/>
      <c r="E23" s="65">
        <v>3</v>
      </c>
      <c r="F23" s="61">
        <f t="shared" si="1"/>
        <v>42.857142857142854</v>
      </c>
      <c r="G23" s="66"/>
      <c r="H23" s="65">
        <v>4</v>
      </c>
      <c r="I23" s="61">
        <f t="shared" si="0"/>
        <v>57.142857142857139</v>
      </c>
    </row>
    <row r="24" spans="1:9" ht="15" customHeight="1">
      <c r="A24" s="64" t="s">
        <v>195</v>
      </c>
      <c r="B24" s="34">
        <f t="shared" si="2"/>
        <v>2</v>
      </c>
      <c r="C24" s="35">
        <f t="shared" si="3"/>
        <v>1.4598540145985401</v>
      </c>
      <c r="D24" s="34"/>
      <c r="E24" s="65">
        <v>2</v>
      </c>
      <c r="F24" s="61">
        <f t="shared" si="1"/>
        <v>100</v>
      </c>
      <c r="G24" s="66"/>
      <c r="H24" s="65">
        <v>0</v>
      </c>
      <c r="I24" s="61">
        <f t="shared" si="0"/>
        <v>0</v>
      </c>
    </row>
    <row r="25" spans="1:9" ht="15" customHeight="1">
      <c r="A25" s="64" t="s">
        <v>196</v>
      </c>
      <c r="B25" s="34">
        <f t="shared" si="2"/>
        <v>3</v>
      </c>
      <c r="C25" s="35">
        <f t="shared" si="3"/>
        <v>2.1897810218978102</v>
      </c>
      <c r="D25" s="34"/>
      <c r="E25" s="65">
        <v>2</v>
      </c>
      <c r="F25" s="61">
        <f t="shared" si="1"/>
        <v>66.666666666666657</v>
      </c>
      <c r="G25" s="66"/>
      <c r="H25" s="65">
        <v>1</v>
      </c>
      <c r="I25" s="61">
        <f t="shared" si="0"/>
        <v>33.333333333333329</v>
      </c>
    </row>
    <row r="26" spans="1:9" ht="15" customHeight="1">
      <c r="A26" s="64" t="s">
        <v>197</v>
      </c>
      <c r="B26" s="34">
        <f t="shared" si="2"/>
        <v>2</v>
      </c>
      <c r="C26" s="35">
        <f t="shared" si="3"/>
        <v>1.4598540145985401</v>
      </c>
      <c r="D26" s="34"/>
      <c r="E26" s="65">
        <v>1</v>
      </c>
      <c r="F26" s="61">
        <f t="shared" si="1"/>
        <v>50</v>
      </c>
      <c r="G26" s="66"/>
      <c r="H26" s="65">
        <v>1</v>
      </c>
      <c r="I26" s="61">
        <f t="shared" si="0"/>
        <v>50</v>
      </c>
    </row>
    <row r="27" spans="1:9" ht="15" customHeight="1">
      <c r="A27" s="69" t="s">
        <v>198</v>
      </c>
      <c r="B27" s="34">
        <f t="shared" si="2"/>
        <v>1</v>
      </c>
      <c r="C27" s="35">
        <f t="shared" si="3"/>
        <v>0.72992700729927007</v>
      </c>
      <c r="D27" s="34"/>
      <c r="E27" s="65">
        <v>1</v>
      </c>
      <c r="F27" s="61">
        <f t="shared" si="1"/>
        <v>100</v>
      </c>
      <c r="G27" s="66"/>
      <c r="H27" s="65">
        <v>0</v>
      </c>
      <c r="I27" s="61"/>
    </row>
    <row r="28" spans="1:9" ht="15" customHeight="1">
      <c r="A28" s="64" t="s">
        <v>199</v>
      </c>
      <c r="B28" s="34">
        <f t="shared" si="2"/>
        <v>2</v>
      </c>
      <c r="C28" s="35">
        <f t="shared" si="3"/>
        <v>1.4598540145985401</v>
      </c>
      <c r="D28" s="34"/>
      <c r="E28" s="65">
        <v>0</v>
      </c>
      <c r="F28" s="61">
        <f t="shared" si="1"/>
        <v>0</v>
      </c>
      <c r="G28" s="66"/>
      <c r="H28" s="65">
        <v>2</v>
      </c>
      <c r="I28" s="61">
        <f t="shared" si="0"/>
        <v>100</v>
      </c>
    </row>
    <row r="29" spans="1:9" ht="15" customHeight="1">
      <c r="A29" s="64" t="s">
        <v>200</v>
      </c>
      <c r="B29" s="34">
        <f t="shared" si="2"/>
        <v>11</v>
      </c>
      <c r="C29" s="35">
        <f t="shared" si="3"/>
        <v>8.0291970802919703</v>
      </c>
      <c r="D29" s="34"/>
      <c r="E29" s="65">
        <v>4</v>
      </c>
      <c r="F29" s="61">
        <f t="shared" si="1"/>
        <v>36.363636363636367</v>
      </c>
      <c r="G29" s="66"/>
      <c r="H29" s="65">
        <v>7</v>
      </c>
      <c r="I29" s="61">
        <f t="shared" si="0"/>
        <v>63.636363636363633</v>
      </c>
    </row>
    <row r="30" spans="1:9" ht="15" customHeight="1">
      <c r="A30" s="67" t="s">
        <v>201</v>
      </c>
      <c r="B30" s="34">
        <f t="shared" si="2"/>
        <v>1</v>
      </c>
      <c r="C30" s="35">
        <f t="shared" si="3"/>
        <v>0.72992700729927007</v>
      </c>
      <c r="D30" s="34"/>
      <c r="E30" s="65">
        <v>0</v>
      </c>
      <c r="F30" s="61"/>
      <c r="G30" s="66"/>
      <c r="H30" s="65">
        <v>1</v>
      </c>
      <c r="I30" s="61"/>
    </row>
    <row r="31" spans="1:9" ht="15" customHeight="1">
      <c r="A31" s="64" t="s">
        <v>202</v>
      </c>
      <c r="B31" s="34">
        <f t="shared" si="2"/>
        <v>2</v>
      </c>
      <c r="C31" s="35">
        <f t="shared" si="3"/>
        <v>1.4598540145985401</v>
      </c>
      <c r="D31" s="34"/>
      <c r="E31" s="65">
        <v>0</v>
      </c>
      <c r="F31" s="61">
        <f t="shared" si="1"/>
        <v>0</v>
      </c>
      <c r="G31" s="66"/>
      <c r="H31" s="65">
        <v>2</v>
      </c>
      <c r="I31" s="61">
        <f t="shared" si="0"/>
        <v>100</v>
      </c>
    </row>
    <row r="32" spans="1:9" ht="15" customHeight="1">
      <c r="A32" s="64" t="s">
        <v>203</v>
      </c>
      <c r="B32" s="34">
        <f t="shared" si="2"/>
        <v>3</v>
      </c>
      <c r="C32" s="35">
        <f t="shared" si="3"/>
        <v>2.1897810218978102</v>
      </c>
      <c r="D32" s="34"/>
      <c r="E32" s="65">
        <v>2</v>
      </c>
      <c r="F32" s="61">
        <f t="shared" si="1"/>
        <v>66.666666666666657</v>
      </c>
      <c r="G32" s="66"/>
      <c r="H32" s="65">
        <v>1</v>
      </c>
      <c r="I32" s="61">
        <f t="shared" si="0"/>
        <v>33.333333333333329</v>
      </c>
    </row>
    <row r="33" spans="1:9" ht="15" customHeight="1">
      <c r="A33" s="68" t="s">
        <v>204</v>
      </c>
      <c r="B33" s="34">
        <f t="shared" si="2"/>
        <v>5</v>
      </c>
      <c r="C33" s="35">
        <f t="shared" si="3"/>
        <v>3.6496350364963499</v>
      </c>
      <c r="D33" s="34"/>
      <c r="E33" s="65">
        <v>2</v>
      </c>
      <c r="F33" s="61">
        <f t="shared" si="1"/>
        <v>40</v>
      </c>
      <c r="G33" s="66"/>
      <c r="H33" s="65">
        <v>3</v>
      </c>
      <c r="I33" s="61">
        <f t="shared" si="0"/>
        <v>60</v>
      </c>
    </row>
    <row r="34" spans="1:9" ht="15" customHeight="1">
      <c r="A34" s="69" t="s">
        <v>205</v>
      </c>
      <c r="B34" s="34">
        <f t="shared" si="2"/>
        <v>1</v>
      </c>
      <c r="C34" s="35">
        <f t="shared" si="3"/>
        <v>0.72992700729927007</v>
      </c>
      <c r="D34" s="34"/>
      <c r="E34" s="65">
        <v>1</v>
      </c>
      <c r="F34" s="61">
        <f t="shared" si="1"/>
        <v>100</v>
      </c>
      <c r="G34" s="66"/>
      <c r="H34" s="65">
        <v>0</v>
      </c>
      <c r="I34" s="61"/>
    </row>
    <row r="35" spans="1:9" ht="15" customHeight="1">
      <c r="A35" s="64" t="s">
        <v>206</v>
      </c>
      <c r="B35" s="34">
        <f t="shared" si="2"/>
        <v>8</v>
      </c>
      <c r="C35" s="35">
        <f t="shared" si="3"/>
        <v>5.8394160583941606</v>
      </c>
      <c r="D35" s="34"/>
      <c r="E35" s="65">
        <v>8</v>
      </c>
      <c r="F35" s="61">
        <f t="shared" si="1"/>
        <v>100</v>
      </c>
      <c r="G35" s="66"/>
      <c r="H35" s="65">
        <v>0</v>
      </c>
      <c r="I35" s="61">
        <f t="shared" si="0"/>
        <v>0</v>
      </c>
    </row>
    <row r="36" spans="1:9" ht="15" customHeight="1">
      <c r="A36" s="64" t="s">
        <v>207</v>
      </c>
      <c r="B36" s="34">
        <f t="shared" si="2"/>
        <v>1</v>
      </c>
      <c r="C36" s="35">
        <f t="shared" si="3"/>
        <v>0.72992700729927007</v>
      </c>
      <c r="D36" s="34"/>
      <c r="E36" s="65">
        <v>1</v>
      </c>
      <c r="F36" s="61">
        <f t="shared" si="1"/>
        <v>100</v>
      </c>
      <c r="G36" s="66"/>
      <c r="H36" s="65">
        <v>0</v>
      </c>
      <c r="I36" s="61">
        <f t="shared" si="0"/>
        <v>0</v>
      </c>
    </row>
    <row r="37" spans="1:9" ht="15" customHeight="1">
      <c r="A37" s="64" t="s">
        <v>208</v>
      </c>
      <c r="B37" s="34">
        <f t="shared" si="2"/>
        <v>2</v>
      </c>
      <c r="C37" s="35">
        <f t="shared" si="3"/>
        <v>1.4598540145985401</v>
      </c>
      <c r="D37" s="34"/>
      <c r="E37" s="65">
        <v>2</v>
      </c>
      <c r="F37" s="61">
        <f t="shared" si="1"/>
        <v>100</v>
      </c>
      <c r="G37" s="66"/>
      <c r="H37" s="65">
        <v>0</v>
      </c>
      <c r="I37" s="61">
        <f t="shared" si="0"/>
        <v>0</v>
      </c>
    </row>
    <row r="38" spans="1:9" ht="15" customHeight="1">
      <c r="A38" s="64" t="s">
        <v>209</v>
      </c>
      <c r="B38" s="34">
        <f t="shared" si="2"/>
        <v>1</v>
      </c>
      <c r="C38" s="35">
        <f t="shared" si="3"/>
        <v>0.72992700729927007</v>
      </c>
      <c r="D38" s="34"/>
      <c r="E38" s="65">
        <v>0</v>
      </c>
      <c r="F38" s="61">
        <f t="shared" si="1"/>
        <v>0</v>
      </c>
      <c r="G38" s="66"/>
      <c r="H38" s="65">
        <v>1</v>
      </c>
      <c r="I38" s="61">
        <f t="shared" si="0"/>
        <v>100</v>
      </c>
    </row>
    <row r="39" spans="1:9" ht="15" customHeight="1">
      <c r="A39" s="68" t="s">
        <v>210</v>
      </c>
      <c r="B39" s="34">
        <f t="shared" si="2"/>
        <v>1</v>
      </c>
      <c r="C39" s="35">
        <f t="shared" si="3"/>
        <v>0.72992700729927007</v>
      </c>
      <c r="D39" s="34"/>
      <c r="E39" s="65">
        <v>1</v>
      </c>
      <c r="F39" s="61">
        <f t="shared" si="1"/>
        <v>100</v>
      </c>
      <c r="G39" s="66"/>
      <c r="H39" s="65">
        <v>0</v>
      </c>
      <c r="I39" s="61">
        <f t="shared" si="0"/>
        <v>0</v>
      </c>
    </row>
    <row r="40" spans="1:9" ht="15" customHeight="1">
      <c r="A40" s="64" t="s">
        <v>211</v>
      </c>
      <c r="B40" s="34">
        <f t="shared" si="2"/>
        <v>1</v>
      </c>
      <c r="C40" s="35">
        <f t="shared" si="3"/>
        <v>0.72992700729927007</v>
      </c>
      <c r="D40" s="34"/>
      <c r="E40" s="65">
        <v>1</v>
      </c>
      <c r="F40" s="61">
        <f t="shared" si="1"/>
        <v>100</v>
      </c>
      <c r="G40" s="66"/>
      <c r="H40" s="65">
        <v>0</v>
      </c>
      <c r="I40" s="61">
        <f t="shared" si="0"/>
        <v>0</v>
      </c>
    </row>
    <row r="41" spans="1:9" ht="15" customHeight="1">
      <c r="A41" s="64" t="s">
        <v>212</v>
      </c>
      <c r="B41" s="34">
        <f t="shared" si="2"/>
        <v>5</v>
      </c>
      <c r="C41" s="35">
        <f t="shared" si="3"/>
        <v>3.6496350364963499</v>
      </c>
      <c r="D41" s="34"/>
      <c r="E41" s="65">
        <v>3</v>
      </c>
      <c r="F41" s="61">
        <f t="shared" si="1"/>
        <v>60</v>
      </c>
      <c r="G41" s="66"/>
      <c r="H41" s="65">
        <v>2</v>
      </c>
      <c r="I41" s="61">
        <f t="shared" si="0"/>
        <v>40</v>
      </c>
    </row>
    <row r="42" spans="1:9" ht="15" customHeight="1">
      <c r="A42" s="64" t="s">
        <v>213</v>
      </c>
      <c r="B42" s="34">
        <f t="shared" si="2"/>
        <v>1</v>
      </c>
      <c r="C42" s="35">
        <f t="shared" si="3"/>
        <v>0.72992700729927007</v>
      </c>
      <c r="D42" s="34"/>
      <c r="E42" s="65">
        <v>1</v>
      </c>
      <c r="F42" s="61">
        <f t="shared" si="1"/>
        <v>100</v>
      </c>
      <c r="G42" s="66"/>
      <c r="H42" s="65">
        <v>0</v>
      </c>
      <c r="I42" s="61">
        <f t="shared" si="0"/>
        <v>0</v>
      </c>
    </row>
    <row r="43" spans="1:9" ht="15" customHeight="1">
      <c r="A43" s="67" t="s">
        <v>214</v>
      </c>
      <c r="B43" s="34">
        <f t="shared" si="2"/>
        <v>1</v>
      </c>
      <c r="C43" s="35">
        <f t="shared" si="3"/>
        <v>0.72992700729927007</v>
      </c>
      <c r="D43" s="34"/>
      <c r="E43" s="65">
        <v>1</v>
      </c>
      <c r="F43" s="61">
        <f t="shared" si="1"/>
        <v>100</v>
      </c>
      <c r="G43" s="66"/>
      <c r="H43" s="65">
        <v>0</v>
      </c>
      <c r="I43" s="61">
        <f t="shared" si="0"/>
        <v>0</v>
      </c>
    </row>
    <row r="44" spans="1:9" ht="15" customHeight="1">
      <c r="A44" s="67" t="s">
        <v>215</v>
      </c>
      <c r="B44" s="34">
        <f t="shared" si="2"/>
        <v>1</v>
      </c>
      <c r="C44" s="35">
        <f t="shared" si="3"/>
        <v>0.72992700729927007</v>
      </c>
      <c r="D44" s="34"/>
      <c r="E44" s="65">
        <v>1</v>
      </c>
      <c r="F44" s="61">
        <f t="shared" si="1"/>
        <v>100</v>
      </c>
      <c r="G44" s="66"/>
      <c r="H44" s="65">
        <v>0</v>
      </c>
      <c r="I44" s="61"/>
    </row>
    <row r="45" spans="1:9" ht="15" customHeight="1">
      <c r="A45" s="67" t="s">
        <v>216</v>
      </c>
      <c r="B45" s="34">
        <f t="shared" si="2"/>
        <v>1</v>
      </c>
      <c r="C45" s="35">
        <f t="shared" si="3"/>
        <v>0.72992700729927007</v>
      </c>
      <c r="D45" s="34"/>
      <c r="E45" s="65">
        <v>1</v>
      </c>
      <c r="F45" s="61">
        <f t="shared" si="1"/>
        <v>100</v>
      </c>
      <c r="G45" s="66"/>
      <c r="H45" s="65">
        <v>0</v>
      </c>
      <c r="I45" s="61"/>
    </row>
    <row r="46" spans="1:9" ht="15" customHeight="1">
      <c r="A46" s="67" t="s">
        <v>217</v>
      </c>
      <c r="B46" s="34">
        <f t="shared" si="2"/>
        <v>1</v>
      </c>
      <c r="C46" s="35">
        <f t="shared" si="3"/>
        <v>0.72992700729927007</v>
      </c>
      <c r="D46" s="34"/>
      <c r="E46" s="65">
        <v>1</v>
      </c>
      <c r="F46" s="61">
        <f t="shared" si="1"/>
        <v>100</v>
      </c>
      <c r="G46" s="66"/>
      <c r="H46" s="65">
        <v>0</v>
      </c>
      <c r="I46" s="61"/>
    </row>
    <row r="47" spans="1:9" ht="15" customHeight="1">
      <c r="A47" s="64" t="s">
        <v>218</v>
      </c>
      <c r="B47" s="34">
        <f t="shared" si="2"/>
        <v>8</v>
      </c>
      <c r="C47" s="35">
        <f t="shared" si="3"/>
        <v>5.8394160583941606</v>
      </c>
      <c r="D47" s="34"/>
      <c r="E47" s="65">
        <v>3</v>
      </c>
      <c r="F47" s="61">
        <f t="shared" si="1"/>
        <v>37.5</v>
      </c>
      <c r="G47" s="66"/>
      <c r="H47" s="65">
        <v>5</v>
      </c>
      <c r="I47" s="61">
        <f t="shared" si="0"/>
        <v>62.5</v>
      </c>
    </row>
    <row r="48" spans="1:9" ht="15" customHeight="1">
      <c r="A48" s="64" t="s">
        <v>219</v>
      </c>
      <c r="B48" s="34">
        <f t="shared" si="2"/>
        <v>15</v>
      </c>
      <c r="C48" s="35">
        <f t="shared" si="3"/>
        <v>10.948905109489052</v>
      </c>
      <c r="D48" s="34"/>
      <c r="E48" s="65">
        <v>8</v>
      </c>
      <c r="F48" s="61">
        <f t="shared" si="1"/>
        <v>53.333333333333336</v>
      </c>
      <c r="G48" s="66"/>
      <c r="H48" s="65">
        <v>7</v>
      </c>
      <c r="I48" s="61">
        <f t="shared" si="0"/>
        <v>46.666666666666664</v>
      </c>
    </row>
    <row r="49" spans="1:10" ht="15" customHeight="1">
      <c r="A49" s="69" t="s">
        <v>220</v>
      </c>
      <c r="B49" s="34">
        <f t="shared" si="2"/>
        <v>3</v>
      </c>
      <c r="C49" s="35">
        <f t="shared" si="3"/>
        <v>2.1897810218978102</v>
      </c>
      <c r="D49" s="34"/>
      <c r="E49" s="65">
        <v>3</v>
      </c>
      <c r="F49" s="61">
        <f t="shared" si="1"/>
        <v>100</v>
      </c>
      <c r="G49" s="66"/>
      <c r="H49" s="65">
        <v>0</v>
      </c>
      <c r="I49" s="61">
        <f t="shared" si="0"/>
        <v>0</v>
      </c>
    </row>
    <row r="50" spans="1:10" ht="15" customHeight="1">
      <c r="A50" s="64" t="s">
        <v>221</v>
      </c>
      <c r="B50" s="34">
        <f t="shared" si="2"/>
        <v>5</v>
      </c>
      <c r="C50" s="35">
        <f t="shared" si="3"/>
        <v>3.6496350364963499</v>
      </c>
      <c r="D50" s="34"/>
      <c r="E50" s="65">
        <v>4</v>
      </c>
      <c r="F50" s="61">
        <f t="shared" si="1"/>
        <v>80</v>
      </c>
      <c r="G50" s="66"/>
      <c r="H50" s="65">
        <v>1</v>
      </c>
      <c r="I50" s="61">
        <f t="shared" si="0"/>
        <v>20</v>
      </c>
    </row>
    <row r="51" spans="1:10" ht="15" customHeight="1">
      <c r="A51" s="64" t="s">
        <v>222</v>
      </c>
      <c r="B51" s="34">
        <f t="shared" si="2"/>
        <v>1</v>
      </c>
      <c r="C51" s="35">
        <f t="shared" si="3"/>
        <v>0.72992700729927007</v>
      </c>
      <c r="D51" s="34"/>
      <c r="E51" s="65">
        <v>0</v>
      </c>
      <c r="F51" s="61"/>
      <c r="G51" s="66"/>
      <c r="H51" s="65">
        <v>1</v>
      </c>
      <c r="I51" s="61">
        <f t="shared" si="0"/>
        <v>100</v>
      </c>
    </row>
    <row r="52" spans="1:10" ht="15" customHeight="1">
      <c r="A52" s="64" t="s">
        <v>223</v>
      </c>
      <c r="B52" s="34">
        <f t="shared" si="2"/>
        <v>2</v>
      </c>
      <c r="C52" s="35">
        <f t="shared" si="3"/>
        <v>1.4598540145985401</v>
      </c>
      <c r="D52" s="34"/>
      <c r="E52" s="65">
        <v>1</v>
      </c>
      <c r="F52" s="61">
        <f t="shared" si="1"/>
        <v>50</v>
      </c>
      <c r="G52" s="66"/>
      <c r="H52" s="65">
        <v>1</v>
      </c>
      <c r="I52" s="61">
        <f t="shared" si="0"/>
        <v>50</v>
      </c>
    </row>
    <row r="53" spans="1:10" ht="7.5" customHeight="1" thickBot="1">
      <c r="A53" s="21"/>
      <c r="B53" s="21"/>
      <c r="C53" s="21"/>
      <c r="D53" s="21"/>
      <c r="E53" s="21"/>
      <c r="F53" s="21"/>
      <c r="G53" s="21"/>
      <c r="H53" s="21"/>
      <c r="I53" s="21"/>
      <c r="J53" s="21"/>
    </row>
    <row r="54" spans="1:10" ht="9" customHeight="1">
      <c r="A54" s="23"/>
      <c r="H54" s="33"/>
      <c r="I54" s="33"/>
      <c r="J54" s="33"/>
    </row>
    <row r="55" spans="1:10">
      <c r="A55" s="9" t="s">
        <v>224</v>
      </c>
    </row>
    <row r="56" spans="1:10">
      <c r="A56" s="7" t="s">
        <v>176</v>
      </c>
    </row>
    <row r="58" spans="1:10">
      <c r="A58" s="7" t="s">
        <v>177</v>
      </c>
    </row>
    <row r="59" spans="1:10">
      <c r="A59" s="7" t="s">
        <v>178</v>
      </c>
    </row>
  </sheetData>
  <mergeCells count="3">
    <mergeCell ref="B7:C7"/>
    <mergeCell ref="E7:F7"/>
    <mergeCell ref="H7:I7"/>
  </mergeCells>
  <pageMargins left="0.70866141732283472" right="0.70866141732283472" top="0.55118110236220474" bottom="0.55118110236220474" header="0.31496062992125984" footer="0.31496062992125984"/>
  <pageSetup scale="85"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E8C3E-E731-469C-BC10-5C8DD5B00482}">
  <sheetPr>
    <tabColor rgb="FFFFC000"/>
  </sheetPr>
  <dimension ref="A1:I43"/>
  <sheetViews>
    <sheetView workbookViewId="0">
      <selection activeCell="K8" sqref="K8"/>
    </sheetView>
  </sheetViews>
  <sheetFormatPr baseColWidth="10" defaultRowHeight="14.5"/>
  <sheetData>
    <row r="1" spans="1:9">
      <c r="F1" s="70"/>
      <c r="G1" s="70"/>
    </row>
    <row r="2" spans="1:9">
      <c r="C2" s="9" t="s">
        <v>96</v>
      </c>
      <c r="D2" s="9" t="s">
        <v>182</v>
      </c>
      <c r="H2" s="71"/>
      <c r="I2" s="71"/>
    </row>
    <row r="3" spans="1:9">
      <c r="B3" s="9" t="s">
        <v>225</v>
      </c>
      <c r="C3" s="72">
        <v>74</v>
      </c>
      <c r="D3" s="72">
        <v>90</v>
      </c>
      <c r="G3" s="9"/>
      <c r="H3" s="72"/>
      <c r="I3" s="72"/>
    </row>
    <row r="4" spans="1:9">
      <c r="B4" s="9" t="s">
        <v>226</v>
      </c>
      <c r="C4" s="72">
        <v>375</v>
      </c>
      <c r="D4" s="72">
        <v>364</v>
      </c>
      <c r="E4" s="14"/>
      <c r="F4" s="73"/>
      <c r="G4" s="9"/>
      <c r="H4" s="72"/>
      <c r="I4" s="72"/>
    </row>
    <row r="5" spans="1:9">
      <c r="B5" s="9" t="s">
        <v>227</v>
      </c>
      <c r="C5" s="72">
        <v>408</v>
      </c>
      <c r="D5" s="72">
        <v>578</v>
      </c>
      <c r="E5" s="9"/>
      <c r="F5" s="72"/>
      <c r="G5" s="9"/>
      <c r="H5" s="72"/>
      <c r="I5" s="72"/>
    </row>
    <row r="6" spans="1:9">
      <c r="B6" s="9" t="s">
        <v>228</v>
      </c>
      <c r="C6">
        <v>432</v>
      </c>
      <c r="D6">
        <v>417</v>
      </c>
      <c r="E6" s="14"/>
      <c r="F6" s="72"/>
      <c r="G6" s="9"/>
    </row>
    <row r="7" spans="1:9">
      <c r="B7" s="9" t="s">
        <v>229</v>
      </c>
      <c r="C7" s="72">
        <v>821</v>
      </c>
      <c r="D7" s="72">
        <v>596</v>
      </c>
      <c r="E7" s="74"/>
      <c r="F7" s="72"/>
      <c r="G7" s="9"/>
      <c r="H7" s="72"/>
      <c r="I7" s="72"/>
    </row>
    <row r="8" spans="1:9">
      <c r="B8" s="9" t="s">
        <v>230</v>
      </c>
      <c r="C8" s="72">
        <v>874</v>
      </c>
      <c r="D8" s="72">
        <v>1810</v>
      </c>
      <c r="E8" s="9"/>
      <c r="F8" s="72"/>
      <c r="G8" s="9"/>
      <c r="H8" s="72"/>
      <c r="I8" s="72"/>
    </row>
    <row r="9" spans="1:9">
      <c r="B9" s="9" t="s">
        <v>49</v>
      </c>
      <c r="C9" s="72">
        <v>1282</v>
      </c>
      <c r="D9" s="72">
        <v>570</v>
      </c>
      <c r="E9" s="14"/>
      <c r="F9" s="72"/>
      <c r="G9" s="9"/>
      <c r="H9" s="72"/>
      <c r="I9" s="72"/>
    </row>
    <row r="10" spans="1:9">
      <c r="B10" s="9" t="s">
        <v>231</v>
      </c>
      <c r="C10" s="72">
        <v>3843</v>
      </c>
      <c r="D10" s="72">
        <v>2839</v>
      </c>
      <c r="E10" s="14"/>
      <c r="F10" s="72"/>
      <c r="G10" s="9"/>
      <c r="H10" s="72"/>
      <c r="I10" s="72"/>
    </row>
    <row r="11" spans="1:9">
      <c r="B11" s="9" t="s">
        <v>232</v>
      </c>
      <c r="C11" s="72">
        <v>4311</v>
      </c>
      <c r="D11" s="72">
        <v>3611</v>
      </c>
      <c r="E11" s="14"/>
      <c r="F11" s="72"/>
      <c r="G11" s="9"/>
      <c r="H11" s="72"/>
      <c r="I11" s="72"/>
    </row>
    <row r="12" spans="1:9">
      <c r="E12" s="9"/>
    </row>
    <row r="13" spans="1:9">
      <c r="E13" s="9"/>
    </row>
    <row r="15" spans="1:9">
      <c r="A15" s="14"/>
      <c r="B15" s="9"/>
      <c r="C15" s="60"/>
      <c r="D15" s="60"/>
    </row>
    <row r="16" spans="1:9">
      <c r="A16" s="14"/>
      <c r="B16" s="9"/>
      <c r="C16" s="72"/>
      <c r="D16" s="72"/>
    </row>
    <row r="17" spans="1:4">
      <c r="A17" s="9"/>
      <c r="B17" s="9"/>
      <c r="C17" s="75"/>
      <c r="D17" s="75"/>
    </row>
    <row r="18" spans="1:4">
      <c r="A18" s="14"/>
      <c r="B18" s="9"/>
      <c r="C18" s="72"/>
      <c r="D18" s="72"/>
    </row>
    <row r="19" spans="1:4">
      <c r="A19" s="14"/>
      <c r="B19" s="9"/>
      <c r="C19" s="72"/>
      <c r="D19" s="72"/>
    </row>
    <row r="20" spans="1:4">
      <c r="A20" s="14"/>
      <c r="B20" s="9"/>
      <c r="C20" s="72"/>
      <c r="D20" s="72"/>
    </row>
    <row r="21" spans="1:4">
      <c r="A21" s="14"/>
      <c r="B21" s="9"/>
      <c r="C21" s="72"/>
      <c r="D21" s="72"/>
    </row>
    <row r="22" spans="1:4">
      <c r="A22" s="14"/>
      <c r="B22" s="9"/>
      <c r="C22" s="72"/>
      <c r="D22" s="72"/>
    </row>
    <row r="23" spans="1:4">
      <c r="A23" s="14"/>
      <c r="B23" s="9"/>
      <c r="C23" s="72"/>
      <c r="D23" s="72"/>
    </row>
    <row r="32" spans="1:4">
      <c r="C32" s="9"/>
      <c r="D32" s="9"/>
    </row>
    <row r="35" spans="1:4">
      <c r="A35" s="14"/>
      <c r="C35" s="72"/>
      <c r="D35" s="72"/>
    </row>
    <row r="42" spans="1:4">
      <c r="C42" s="76"/>
      <c r="D42" s="76"/>
    </row>
    <row r="43" spans="1:4">
      <c r="C43" s="76"/>
      <c r="D43" s="7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B2D81-A1CB-45CC-A487-759FC75D48F0}">
  <sheetPr>
    <tabColor theme="4" tint="-0.249977111117893"/>
  </sheetPr>
  <dimension ref="A1:U108"/>
  <sheetViews>
    <sheetView topLeftCell="A34" workbookViewId="0">
      <selection activeCell="A57" sqref="A57"/>
    </sheetView>
  </sheetViews>
  <sheetFormatPr baseColWidth="10" defaultColWidth="9.1796875" defaultRowHeight="12.5"/>
  <cols>
    <col min="1" max="1" width="34.54296875" style="7" customWidth="1"/>
    <col min="2" max="2" width="7.81640625" style="63" customWidth="1"/>
    <col min="3" max="3" width="7.81640625" style="55" customWidth="1"/>
    <col min="4" max="4" width="1.81640625" style="9" customWidth="1"/>
    <col min="5" max="5" width="7.81640625" style="63" customWidth="1"/>
    <col min="6" max="6" width="8.54296875" style="55" customWidth="1"/>
    <col min="7" max="7" width="1.81640625" style="9" customWidth="1"/>
    <col min="8" max="8" width="7.81640625" style="63" customWidth="1"/>
    <col min="9" max="9" width="9" style="55" customWidth="1"/>
    <col min="10" max="10" width="1.81640625" style="55" customWidth="1"/>
    <col min="11" max="11" width="7.81640625" style="63" customWidth="1"/>
    <col min="12" max="12" width="8" style="9" customWidth="1"/>
    <col min="13" max="13" width="1.81640625" style="9" customWidth="1"/>
    <col min="14" max="14" width="7.81640625" style="63" customWidth="1"/>
    <col min="15" max="15" width="9" style="9" customWidth="1"/>
    <col min="16" max="16" width="1.81640625" style="9" customWidth="1"/>
    <col min="17" max="17" width="7.81640625" style="63" customWidth="1"/>
    <col min="18" max="18" width="7.81640625" style="7" customWidth="1"/>
    <col min="19" max="19" width="1.81640625" style="7" customWidth="1"/>
    <col min="20" max="256" width="9.1796875" style="7"/>
    <col min="257" max="257" width="34.54296875" style="7" customWidth="1"/>
    <col min="258" max="259" width="7.81640625" style="7" customWidth="1"/>
    <col min="260" max="260" width="1.81640625" style="7" customWidth="1"/>
    <col min="261" max="261" width="7.81640625" style="7" customWidth="1"/>
    <col min="262" max="262" width="8.54296875" style="7" customWidth="1"/>
    <col min="263" max="263" width="1.81640625" style="7" customWidth="1"/>
    <col min="264" max="264" width="7.81640625" style="7" customWidth="1"/>
    <col min="265" max="265" width="9" style="7" customWidth="1"/>
    <col min="266" max="266" width="1.81640625" style="7" customWidth="1"/>
    <col min="267" max="267" width="7.81640625" style="7" customWidth="1"/>
    <col min="268" max="268" width="8" style="7" customWidth="1"/>
    <col min="269" max="269" width="1.81640625" style="7" customWidth="1"/>
    <col min="270" max="270" width="7.81640625" style="7" customWidth="1"/>
    <col min="271" max="271" width="9" style="7" customWidth="1"/>
    <col min="272" max="272" width="1.81640625" style="7" customWidth="1"/>
    <col min="273" max="274" width="7.81640625" style="7" customWidth="1"/>
    <col min="275" max="275" width="1.81640625" style="7" customWidth="1"/>
    <col min="276" max="512" width="9.1796875" style="7"/>
    <col min="513" max="513" width="34.54296875" style="7" customWidth="1"/>
    <col min="514" max="515" width="7.81640625" style="7" customWidth="1"/>
    <col min="516" max="516" width="1.81640625" style="7" customWidth="1"/>
    <col min="517" max="517" width="7.81640625" style="7" customWidth="1"/>
    <col min="518" max="518" width="8.54296875" style="7" customWidth="1"/>
    <col min="519" max="519" width="1.81640625" style="7" customWidth="1"/>
    <col min="520" max="520" width="7.81640625" style="7" customWidth="1"/>
    <col min="521" max="521" width="9" style="7" customWidth="1"/>
    <col min="522" max="522" width="1.81640625" style="7" customWidth="1"/>
    <col min="523" max="523" width="7.81640625" style="7" customWidth="1"/>
    <col min="524" max="524" width="8" style="7" customWidth="1"/>
    <col min="525" max="525" width="1.81640625" style="7" customWidth="1"/>
    <col min="526" max="526" width="7.81640625" style="7" customWidth="1"/>
    <col min="527" max="527" width="9" style="7" customWidth="1"/>
    <col min="528" max="528" width="1.81640625" style="7" customWidth="1"/>
    <col min="529" max="530" width="7.81640625" style="7" customWidth="1"/>
    <col min="531" max="531" width="1.81640625" style="7" customWidth="1"/>
    <col min="532" max="768" width="9.1796875" style="7"/>
    <col min="769" max="769" width="34.54296875" style="7" customWidth="1"/>
    <col min="770" max="771" width="7.81640625" style="7" customWidth="1"/>
    <col min="772" max="772" width="1.81640625" style="7" customWidth="1"/>
    <col min="773" max="773" width="7.81640625" style="7" customWidth="1"/>
    <col min="774" max="774" width="8.54296875" style="7" customWidth="1"/>
    <col min="775" max="775" width="1.81640625" style="7" customWidth="1"/>
    <col min="776" max="776" width="7.81640625" style="7" customWidth="1"/>
    <col min="777" max="777" width="9" style="7" customWidth="1"/>
    <col min="778" max="778" width="1.81640625" style="7" customWidth="1"/>
    <col min="779" max="779" width="7.81640625" style="7" customWidth="1"/>
    <col min="780" max="780" width="8" style="7" customWidth="1"/>
    <col min="781" max="781" width="1.81640625" style="7" customWidth="1"/>
    <col min="782" max="782" width="7.81640625" style="7" customWidth="1"/>
    <col min="783" max="783" width="9" style="7" customWidth="1"/>
    <col min="784" max="784" width="1.81640625" style="7" customWidth="1"/>
    <col min="785" max="786" width="7.81640625" style="7" customWidth="1"/>
    <col min="787" max="787" width="1.81640625" style="7" customWidth="1"/>
    <col min="788" max="1024" width="9.1796875" style="7"/>
    <col min="1025" max="1025" width="34.54296875" style="7" customWidth="1"/>
    <col min="1026" max="1027" width="7.81640625" style="7" customWidth="1"/>
    <col min="1028" max="1028" width="1.81640625" style="7" customWidth="1"/>
    <col min="1029" max="1029" width="7.81640625" style="7" customWidth="1"/>
    <col min="1030" max="1030" width="8.54296875" style="7" customWidth="1"/>
    <col min="1031" max="1031" width="1.81640625" style="7" customWidth="1"/>
    <col min="1032" max="1032" width="7.81640625" style="7" customWidth="1"/>
    <col min="1033" max="1033" width="9" style="7" customWidth="1"/>
    <col min="1034" max="1034" width="1.81640625" style="7" customWidth="1"/>
    <col min="1035" max="1035" width="7.81640625" style="7" customWidth="1"/>
    <col min="1036" max="1036" width="8" style="7" customWidth="1"/>
    <col min="1037" max="1037" width="1.81640625" style="7" customWidth="1"/>
    <col min="1038" max="1038" width="7.81640625" style="7" customWidth="1"/>
    <col min="1039" max="1039" width="9" style="7" customWidth="1"/>
    <col min="1040" max="1040" width="1.81640625" style="7" customWidth="1"/>
    <col min="1041" max="1042" width="7.81640625" style="7" customWidth="1"/>
    <col min="1043" max="1043" width="1.81640625" style="7" customWidth="1"/>
    <col min="1044" max="1280" width="9.1796875" style="7"/>
    <col min="1281" max="1281" width="34.54296875" style="7" customWidth="1"/>
    <col min="1282" max="1283" width="7.81640625" style="7" customWidth="1"/>
    <col min="1284" max="1284" width="1.81640625" style="7" customWidth="1"/>
    <col min="1285" max="1285" width="7.81640625" style="7" customWidth="1"/>
    <col min="1286" max="1286" width="8.54296875" style="7" customWidth="1"/>
    <col min="1287" max="1287" width="1.81640625" style="7" customWidth="1"/>
    <col min="1288" max="1288" width="7.81640625" style="7" customWidth="1"/>
    <col min="1289" max="1289" width="9" style="7" customWidth="1"/>
    <col min="1290" max="1290" width="1.81640625" style="7" customWidth="1"/>
    <col min="1291" max="1291" width="7.81640625" style="7" customWidth="1"/>
    <col min="1292" max="1292" width="8" style="7" customWidth="1"/>
    <col min="1293" max="1293" width="1.81640625" style="7" customWidth="1"/>
    <col min="1294" max="1294" width="7.81640625" style="7" customWidth="1"/>
    <col min="1295" max="1295" width="9" style="7" customWidth="1"/>
    <col min="1296" max="1296" width="1.81640625" style="7" customWidth="1"/>
    <col min="1297" max="1298" width="7.81640625" style="7" customWidth="1"/>
    <col min="1299" max="1299" width="1.81640625" style="7" customWidth="1"/>
    <col min="1300" max="1536" width="9.1796875" style="7"/>
    <col min="1537" max="1537" width="34.54296875" style="7" customWidth="1"/>
    <col min="1538" max="1539" width="7.81640625" style="7" customWidth="1"/>
    <col min="1540" max="1540" width="1.81640625" style="7" customWidth="1"/>
    <col min="1541" max="1541" width="7.81640625" style="7" customWidth="1"/>
    <col min="1542" max="1542" width="8.54296875" style="7" customWidth="1"/>
    <col min="1543" max="1543" width="1.81640625" style="7" customWidth="1"/>
    <col min="1544" max="1544" width="7.81640625" style="7" customWidth="1"/>
    <col min="1545" max="1545" width="9" style="7" customWidth="1"/>
    <col min="1546" max="1546" width="1.81640625" style="7" customWidth="1"/>
    <col min="1547" max="1547" width="7.81640625" style="7" customWidth="1"/>
    <col min="1548" max="1548" width="8" style="7" customWidth="1"/>
    <col min="1549" max="1549" width="1.81640625" style="7" customWidth="1"/>
    <col min="1550" max="1550" width="7.81640625" style="7" customWidth="1"/>
    <col min="1551" max="1551" width="9" style="7" customWidth="1"/>
    <col min="1552" max="1552" width="1.81640625" style="7" customWidth="1"/>
    <col min="1553" max="1554" width="7.81640625" style="7" customWidth="1"/>
    <col min="1555" max="1555" width="1.81640625" style="7" customWidth="1"/>
    <col min="1556" max="1792" width="9.1796875" style="7"/>
    <col min="1793" max="1793" width="34.54296875" style="7" customWidth="1"/>
    <col min="1794" max="1795" width="7.81640625" style="7" customWidth="1"/>
    <col min="1796" max="1796" width="1.81640625" style="7" customWidth="1"/>
    <col min="1797" max="1797" width="7.81640625" style="7" customWidth="1"/>
    <col min="1798" max="1798" width="8.54296875" style="7" customWidth="1"/>
    <col min="1799" max="1799" width="1.81640625" style="7" customWidth="1"/>
    <col min="1800" max="1800" width="7.81640625" style="7" customWidth="1"/>
    <col min="1801" max="1801" width="9" style="7" customWidth="1"/>
    <col min="1802" max="1802" width="1.81640625" style="7" customWidth="1"/>
    <col min="1803" max="1803" width="7.81640625" style="7" customWidth="1"/>
    <col min="1804" max="1804" width="8" style="7" customWidth="1"/>
    <col min="1805" max="1805" width="1.81640625" style="7" customWidth="1"/>
    <col min="1806" max="1806" width="7.81640625" style="7" customWidth="1"/>
    <col min="1807" max="1807" width="9" style="7" customWidth="1"/>
    <col min="1808" max="1808" width="1.81640625" style="7" customWidth="1"/>
    <col min="1809" max="1810" width="7.81640625" style="7" customWidth="1"/>
    <col min="1811" max="1811" width="1.81640625" style="7" customWidth="1"/>
    <col min="1812" max="2048" width="9.1796875" style="7"/>
    <col min="2049" max="2049" width="34.54296875" style="7" customWidth="1"/>
    <col min="2050" max="2051" width="7.81640625" style="7" customWidth="1"/>
    <col min="2052" max="2052" width="1.81640625" style="7" customWidth="1"/>
    <col min="2053" max="2053" width="7.81640625" style="7" customWidth="1"/>
    <col min="2054" max="2054" width="8.54296875" style="7" customWidth="1"/>
    <col min="2055" max="2055" width="1.81640625" style="7" customWidth="1"/>
    <col min="2056" max="2056" width="7.81640625" style="7" customWidth="1"/>
    <col min="2057" max="2057" width="9" style="7" customWidth="1"/>
    <col min="2058" max="2058" width="1.81640625" style="7" customWidth="1"/>
    <col min="2059" max="2059" width="7.81640625" style="7" customWidth="1"/>
    <col min="2060" max="2060" width="8" style="7" customWidth="1"/>
    <col min="2061" max="2061" width="1.81640625" style="7" customWidth="1"/>
    <col min="2062" max="2062" width="7.81640625" style="7" customWidth="1"/>
    <col min="2063" max="2063" width="9" style="7" customWidth="1"/>
    <col min="2064" max="2064" width="1.81640625" style="7" customWidth="1"/>
    <col min="2065" max="2066" width="7.81640625" style="7" customWidth="1"/>
    <col min="2067" max="2067" width="1.81640625" style="7" customWidth="1"/>
    <col min="2068" max="2304" width="9.1796875" style="7"/>
    <col min="2305" max="2305" width="34.54296875" style="7" customWidth="1"/>
    <col min="2306" max="2307" width="7.81640625" style="7" customWidth="1"/>
    <col min="2308" max="2308" width="1.81640625" style="7" customWidth="1"/>
    <col min="2309" max="2309" width="7.81640625" style="7" customWidth="1"/>
    <col min="2310" max="2310" width="8.54296875" style="7" customWidth="1"/>
    <col min="2311" max="2311" width="1.81640625" style="7" customWidth="1"/>
    <col min="2312" max="2312" width="7.81640625" style="7" customWidth="1"/>
    <col min="2313" max="2313" width="9" style="7" customWidth="1"/>
    <col min="2314" max="2314" width="1.81640625" style="7" customWidth="1"/>
    <col min="2315" max="2315" width="7.81640625" style="7" customWidth="1"/>
    <col min="2316" max="2316" width="8" style="7" customWidth="1"/>
    <col min="2317" max="2317" width="1.81640625" style="7" customWidth="1"/>
    <col min="2318" max="2318" width="7.81640625" style="7" customWidth="1"/>
    <col min="2319" max="2319" width="9" style="7" customWidth="1"/>
    <col min="2320" max="2320" width="1.81640625" style="7" customWidth="1"/>
    <col min="2321" max="2322" width="7.81640625" style="7" customWidth="1"/>
    <col min="2323" max="2323" width="1.81640625" style="7" customWidth="1"/>
    <col min="2324" max="2560" width="9.1796875" style="7"/>
    <col min="2561" max="2561" width="34.54296875" style="7" customWidth="1"/>
    <col min="2562" max="2563" width="7.81640625" style="7" customWidth="1"/>
    <col min="2564" max="2564" width="1.81640625" style="7" customWidth="1"/>
    <col min="2565" max="2565" width="7.81640625" style="7" customWidth="1"/>
    <col min="2566" max="2566" width="8.54296875" style="7" customWidth="1"/>
    <col min="2567" max="2567" width="1.81640625" style="7" customWidth="1"/>
    <col min="2568" max="2568" width="7.81640625" style="7" customWidth="1"/>
    <col min="2569" max="2569" width="9" style="7" customWidth="1"/>
    <col min="2570" max="2570" width="1.81640625" style="7" customWidth="1"/>
    <col min="2571" max="2571" width="7.81640625" style="7" customWidth="1"/>
    <col min="2572" max="2572" width="8" style="7" customWidth="1"/>
    <col min="2573" max="2573" width="1.81640625" style="7" customWidth="1"/>
    <col min="2574" max="2574" width="7.81640625" style="7" customWidth="1"/>
    <col min="2575" max="2575" width="9" style="7" customWidth="1"/>
    <col min="2576" max="2576" width="1.81640625" style="7" customWidth="1"/>
    <col min="2577" max="2578" width="7.81640625" style="7" customWidth="1"/>
    <col min="2579" max="2579" width="1.81640625" style="7" customWidth="1"/>
    <col min="2580" max="2816" width="9.1796875" style="7"/>
    <col min="2817" max="2817" width="34.54296875" style="7" customWidth="1"/>
    <col min="2818" max="2819" width="7.81640625" style="7" customWidth="1"/>
    <col min="2820" max="2820" width="1.81640625" style="7" customWidth="1"/>
    <col min="2821" max="2821" width="7.81640625" style="7" customWidth="1"/>
    <col min="2822" max="2822" width="8.54296875" style="7" customWidth="1"/>
    <col min="2823" max="2823" width="1.81640625" style="7" customWidth="1"/>
    <col min="2824" max="2824" width="7.81640625" style="7" customWidth="1"/>
    <col min="2825" max="2825" width="9" style="7" customWidth="1"/>
    <col min="2826" max="2826" width="1.81640625" style="7" customWidth="1"/>
    <col min="2827" max="2827" width="7.81640625" style="7" customWidth="1"/>
    <col min="2828" max="2828" width="8" style="7" customWidth="1"/>
    <col min="2829" max="2829" width="1.81640625" style="7" customWidth="1"/>
    <col min="2830" max="2830" width="7.81640625" style="7" customWidth="1"/>
    <col min="2831" max="2831" width="9" style="7" customWidth="1"/>
    <col min="2832" max="2832" width="1.81640625" style="7" customWidth="1"/>
    <col min="2833" max="2834" width="7.81640625" style="7" customWidth="1"/>
    <col min="2835" max="2835" width="1.81640625" style="7" customWidth="1"/>
    <col min="2836" max="3072" width="9.1796875" style="7"/>
    <col min="3073" max="3073" width="34.54296875" style="7" customWidth="1"/>
    <col min="3074" max="3075" width="7.81640625" style="7" customWidth="1"/>
    <col min="3076" max="3076" width="1.81640625" style="7" customWidth="1"/>
    <col min="3077" max="3077" width="7.81640625" style="7" customWidth="1"/>
    <col min="3078" max="3078" width="8.54296875" style="7" customWidth="1"/>
    <col min="3079" max="3079" width="1.81640625" style="7" customWidth="1"/>
    <col min="3080" max="3080" width="7.81640625" style="7" customWidth="1"/>
    <col min="3081" max="3081" width="9" style="7" customWidth="1"/>
    <col min="3082" max="3082" width="1.81640625" style="7" customWidth="1"/>
    <col min="3083" max="3083" width="7.81640625" style="7" customWidth="1"/>
    <col min="3084" max="3084" width="8" style="7" customWidth="1"/>
    <col min="3085" max="3085" width="1.81640625" style="7" customWidth="1"/>
    <col min="3086" max="3086" width="7.81640625" style="7" customWidth="1"/>
    <col min="3087" max="3087" width="9" style="7" customWidth="1"/>
    <col min="3088" max="3088" width="1.81640625" style="7" customWidth="1"/>
    <col min="3089" max="3090" width="7.81640625" style="7" customWidth="1"/>
    <col min="3091" max="3091" width="1.81640625" style="7" customWidth="1"/>
    <col min="3092" max="3328" width="9.1796875" style="7"/>
    <col min="3329" max="3329" width="34.54296875" style="7" customWidth="1"/>
    <col min="3330" max="3331" width="7.81640625" style="7" customWidth="1"/>
    <col min="3332" max="3332" width="1.81640625" style="7" customWidth="1"/>
    <col min="3333" max="3333" width="7.81640625" style="7" customWidth="1"/>
    <col min="3334" max="3334" width="8.54296875" style="7" customWidth="1"/>
    <col min="3335" max="3335" width="1.81640625" style="7" customWidth="1"/>
    <col min="3336" max="3336" width="7.81640625" style="7" customWidth="1"/>
    <col min="3337" max="3337" width="9" style="7" customWidth="1"/>
    <col min="3338" max="3338" width="1.81640625" style="7" customWidth="1"/>
    <col min="3339" max="3339" width="7.81640625" style="7" customWidth="1"/>
    <col min="3340" max="3340" width="8" style="7" customWidth="1"/>
    <col min="3341" max="3341" width="1.81640625" style="7" customWidth="1"/>
    <col min="3342" max="3342" width="7.81640625" style="7" customWidth="1"/>
    <col min="3343" max="3343" width="9" style="7" customWidth="1"/>
    <col min="3344" max="3344" width="1.81640625" style="7" customWidth="1"/>
    <col min="3345" max="3346" width="7.81640625" style="7" customWidth="1"/>
    <col min="3347" max="3347" width="1.81640625" style="7" customWidth="1"/>
    <col min="3348" max="3584" width="9.1796875" style="7"/>
    <col min="3585" max="3585" width="34.54296875" style="7" customWidth="1"/>
    <col min="3586" max="3587" width="7.81640625" style="7" customWidth="1"/>
    <col min="3588" max="3588" width="1.81640625" style="7" customWidth="1"/>
    <col min="3589" max="3589" width="7.81640625" style="7" customWidth="1"/>
    <col min="3590" max="3590" width="8.54296875" style="7" customWidth="1"/>
    <col min="3591" max="3591" width="1.81640625" style="7" customWidth="1"/>
    <col min="3592" max="3592" width="7.81640625" style="7" customWidth="1"/>
    <col min="3593" max="3593" width="9" style="7" customWidth="1"/>
    <col min="3594" max="3594" width="1.81640625" style="7" customWidth="1"/>
    <col min="3595" max="3595" width="7.81640625" style="7" customWidth="1"/>
    <col min="3596" max="3596" width="8" style="7" customWidth="1"/>
    <col min="3597" max="3597" width="1.81640625" style="7" customWidth="1"/>
    <col min="3598" max="3598" width="7.81640625" style="7" customWidth="1"/>
    <col min="3599" max="3599" width="9" style="7" customWidth="1"/>
    <col min="3600" max="3600" width="1.81640625" style="7" customWidth="1"/>
    <col min="3601" max="3602" width="7.81640625" style="7" customWidth="1"/>
    <col min="3603" max="3603" width="1.81640625" style="7" customWidth="1"/>
    <col min="3604" max="3840" width="9.1796875" style="7"/>
    <col min="3841" max="3841" width="34.54296875" style="7" customWidth="1"/>
    <col min="3842" max="3843" width="7.81640625" style="7" customWidth="1"/>
    <col min="3844" max="3844" width="1.81640625" style="7" customWidth="1"/>
    <col min="3845" max="3845" width="7.81640625" style="7" customWidth="1"/>
    <col min="3846" max="3846" width="8.54296875" style="7" customWidth="1"/>
    <col min="3847" max="3847" width="1.81640625" style="7" customWidth="1"/>
    <col min="3848" max="3848" width="7.81640625" style="7" customWidth="1"/>
    <col min="3849" max="3849" width="9" style="7" customWidth="1"/>
    <col min="3850" max="3850" width="1.81640625" style="7" customWidth="1"/>
    <col min="3851" max="3851" width="7.81640625" style="7" customWidth="1"/>
    <col min="3852" max="3852" width="8" style="7" customWidth="1"/>
    <col min="3853" max="3853" width="1.81640625" style="7" customWidth="1"/>
    <col min="3854" max="3854" width="7.81640625" style="7" customWidth="1"/>
    <col min="3855" max="3855" width="9" style="7" customWidth="1"/>
    <col min="3856" max="3856" width="1.81640625" style="7" customWidth="1"/>
    <col min="3857" max="3858" width="7.81640625" style="7" customWidth="1"/>
    <col min="3859" max="3859" width="1.81640625" style="7" customWidth="1"/>
    <col min="3860" max="4096" width="9.1796875" style="7"/>
    <col min="4097" max="4097" width="34.54296875" style="7" customWidth="1"/>
    <col min="4098" max="4099" width="7.81640625" style="7" customWidth="1"/>
    <col min="4100" max="4100" width="1.81640625" style="7" customWidth="1"/>
    <col min="4101" max="4101" width="7.81640625" style="7" customWidth="1"/>
    <col min="4102" max="4102" width="8.54296875" style="7" customWidth="1"/>
    <col min="4103" max="4103" width="1.81640625" style="7" customWidth="1"/>
    <col min="4104" max="4104" width="7.81640625" style="7" customWidth="1"/>
    <col min="4105" max="4105" width="9" style="7" customWidth="1"/>
    <col min="4106" max="4106" width="1.81640625" style="7" customWidth="1"/>
    <col min="4107" max="4107" width="7.81640625" style="7" customWidth="1"/>
    <col min="4108" max="4108" width="8" style="7" customWidth="1"/>
    <col min="4109" max="4109" width="1.81640625" style="7" customWidth="1"/>
    <col min="4110" max="4110" width="7.81640625" style="7" customWidth="1"/>
    <col min="4111" max="4111" width="9" style="7" customWidth="1"/>
    <col min="4112" max="4112" width="1.81640625" style="7" customWidth="1"/>
    <col min="4113" max="4114" width="7.81640625" style="7" customWidth="1"/>
    <col min="4115" max="4115" width="1.81640625" style="7" customWidth="1"/>
    <col min="4116" max="4352" width="9.1796875" style="7"/>
    <col min="4353" max="4353" width="34.54296875" style="7" customWidth="1"/>
    <col min="4354" max="4355" width="7.81640625" style="7" customWidth="1"/>
    <col min="4356" max="4356" width="1.81640625" style="7" customWidth="1"/>
    <col min="4357" max="4357" width="7.81640625" style="7" customWidth="1"/>
    <col min="4358" max="4358" width="8.54296875" style="7" customWidth="1"/>
    <col min="4359" max="4359" width="1.81640625" style="7" customWidth="1"/>
    <col min="4360" max="4360" width="7.81640625" style="7" customWidth="1"/>
    <col min="4361" max="4361" width="9" style="7" customWidth="1"/>
    <col min="4362" max="4362" width="1.81640625" style="7" customWidth="1"/>
    <col min="4363" max="4363" width="7.81640625" style="7" customWidth="1"/>
    <col min="4364" max="4364" width="8" style="7" customWidth="1"/>
    <col min="4365" max="4365" width="1.81640625" style="7" customWidth="1"/>
    <col min="4366" max="4366" width="7.81640625" style="7" customWidth="1"/>
    <col min="4367" max="4367" width="9" style="7" customWidth="1"/>
    <col min="4368" max="4368" width="1.81640625" style="7" customWidth="1"/>
    <col min="4369" max="4370" width="7.81640625" style="7" customWidth="1"/>
    <col min="4371" max="4371" width="1.81640625" style="7" customWidth="1"/>
    <col min="4372" max="4608" width="9.1796875" style="7"/>
    <col min="4609" max="4609" width="34.54296875" style="7" customWidth="1"/>
    <col min="4610" max="4611" width="7.81640625" style="7" customWidth="1"/>
    <col min="4612" max="4612" width="1.81640625" style="7" customWidth="1"/>
    <col min="4613" max="4613" width="7.81640625" style="7" customWidth="1"/>
    <col min="4614" max="4614" width="8.54296875" style="7" customWidth="1"/>
    <col min="4615" max="4615" width="1.81640625" style="7" customWidth="1"/>
    <col min="4616" max="4616" width="7.81640625" style="7" customWidth="1"/>
    <col min="4617" max="4617" width="9" style="7" customWidth="1"/>
    <col min="4618" max="4618" width="1.81640625" style="7" customWidth="1"/>
    <col min="4619" max="4619" width="7.81640625" style="7" customWidth="1"/>
    <col min="4620" max="4620" width="8" style="7" customWidth="1"/>
    <col min="4621" max="4621" width="1.81640625" style="7" customWidth="1"/>
    <col min="4622" max="4622" width="7.81640625" style="7" customWidth="1"/>
    <col min="4623" max="4623" width="9" style="7" customWidth="1"/>
    <col min="4624" max="4624" width="1.81640625" style="7" customWidth="1"/>
    <col min="4625" max="4626" width="7.81640625" style="7" customWidth="1"/>
    <col min="4627" max="4627" width="1.81640625" style="7" customWidth="1"/>
    <col min="4628" max="4864" width="9.1796875" style="7"/>
    <col min="4865" max="4865" width="34.54296875" style="7" customWidth="1"/>
    <col min="4866" max="4867" width="7.81640625" style="7" customWidth="1"/>
    <col min="4868" max="4868" width="1.81640625" style="7" customWidth="1"/>
    <col min="4869" max="4869" width="7.81640625" style="7" customWidth="1"/>
    <col min="4870" max="4870" width="8.54296875" style="7" customWidth="1"/>
    <col min="4871" max="4871" width="1.81640625" style="7" customWidth="1"/>
    <col min="4872" max="4872" width="7.81640625" style="7" customWidth="1"/>
    <col min="4873" max="4873" width="9" style="7" customWidth="1"/>
    <col min="4874" max="4874" width="1.81640625" style="7" customWidth="1"/>
    <col min="4875" max="4875" width="7.81640625" style="7" customWidth="1"/>
    <col min="4876" max="4876" width="8" style="7" customWidth="1"/>
    <col min="4877" max="4877" width="1.81640625" style="7" customWidth="1"/>
    <col min="4878" max="4878" width="7.81640625" style="7" customWidth="1"/>
    <col min="4879" max="4879" width="9" style="7" customWidth="1"/>
    <col min="4880" max="4880" width="1.81640625" style="7" customWidth="1"/>
    <col min="4881" max="4882" width="7.81640625" style="7" customWidth="1"/>
    <col min="4883" max="4883" width="1.81640625" style="7" customWidth="1"/>
    <col min="4884" max="5120" width="9.1796875" style="7"/>
    <col min="5121" max="5121" width="34.54296875" style="7" customWidth="1"/>
    <col min="5122" max="5123" width="7.81640625" style="7" customWidth="1"/>
    <col min="5124" max="5124" width="1.81640625" style="7" customWidth="1"/>
    <col min="5125" max="5125" width="7.81640625" style="7" customWidth="1"/>
    <col min="5126" max="5126" width="8.54296875" style="7" customWidth="1"/>
    <col min="5127" max="5127" width="1.81640625" style="7" customWidth="1"/>
    <col min="5128" max="5128" width="7.81640625" style="7" customWidth="1"/>
    <col min="5129" max="5129" width="9" style="7" customWidth="1"/>
    <col min="5130" max="5130" width="1.81640625" style="7" customWidth="1"/>
    <col min="5131" max="5131" width="7.81640625" style="7" customWidth="1"/>
    <col min="5132" max="5132" width="8" style="7" customWidth="1"/>
    <col min="5133" max="5133" width="1.81640625" style="7" customWidth="1"/>
    <col min="5134" max="5134" width="7.81640625" style="7" customWidth="1"/>
    <col min="5135" max="5135" width="9" style="7" customWidth="1"/>
    <col min="5136" max="5136" width="1.81640625" style="7" customWidth="1"/>
    <col min="5137" max="5138" width="7.81640625" style="7" customWidth="1"/>
    <col min="5139" max="5139" width="1.81640625" style="7" customWidth="1"/>
    <col min="5140" max="5376" width="9.1796875" style="7"/>
    <col min="5377" max="5377" width="34.54296875" style="7" customWidth="1"/>
    <col min="5378" max="5379" width="7.81640625" style="7" customWidth="1"/>
    <col min="5380" max="5380" width="1.81640625" style="7" customWidth="1"/>
    <col min="5381" max="5381" width="7.81640625" style="7" customWidth="1"/>
    <col min="5382" max="5382" width="8.54296875" style="7" customWidth="1"/>
    <col min="5383" max="5383" width="1.81640625" style="7" customWidth="1"/>
    <col min="5384" max="5384" width="7.81640625" style="7" customWidth="1"/>
    <col min="5385" max="5385" width="9" style="7" customWidth="1"/>
    <col min="5386" max="5386" width="1.81640625" style="7" customWidth="1"/>
    <col min="5387" max="5387" width="7.81640625" style="7" customWidth="1"/>
    <col min="5388" max="5388" width="8" style="7" customWidth="1"/>
    <col min="5389" max="5389" width="1.81640625" style="7" customWidth="1"/>
    <col min="5390" max="5390" width="7.81640625" style="7" customWidth="1"/>
    <col min="5391" max="5391" width="9" style="7" customWidth="1"/>
    <col min="5392" max="5392" width="1.81640625" style="7" customWidth="1"/>
    <col min="5393" max="5394" width="7.81640625" style="7" customWidth="1"/>
    <col min="5395" max="5395" width="1.81640625" style="7" customWidth="1"/>
    <col min="5396" max="5632" width="9.1796875" style="7"/>
    <col min="5633" max="5633" width="34.54296875" style="7" customWidth="1"/>
    <col min="5634" max="5635" width="7.81640625" style="7" customWidth="1"/>
    <col min="5636" max="5636" width="1.81640625" style="7" customWidth="1"/>
    <col min="5637" max="5637" width="7.81640625" style="7" customWidth="1"/>
    <col min="5638" max="5638" width="8.54296875" style="7" customWidth="1"/>
    <col min="5639" max="5639" width="1.81640625" style="7" customWidth="1"/>
    <col min="5640" max="5640" width="7.81640625" style="7" customWidth="1"/>
    <col min="5641" max="5641" width="9" style="7" customWidth="1"/>
    <col min="5642" max="5642" width="1.81640625" style="7" customWidth="1"/>
    <col min="5643" max="5643" width="7.81640625" style="7" customWidth="1"/>
    <col min="5644" max="5644" width="8" style="7" customWidth="1"/>
    <col min="5645" max="5645" width="1.81640625" style="7" customWidth="1"/>
    <col min="5646" max="5646" width="7.81640625" style="7" customWidth="1"/>
    <col min="5647" max="5647" width="9" style="7" customWidth="1"/>
    <col min="5648" max="5648" width="1.81640625" style="7" customWidth="1"/>
    <col min="5649" max="5650" width="7.81640625" style="7" customWidth="1"/>
    <col min="5651" max="5651" width="1.81640625" style="7" customWidth="1"/>
    <col min="5652" max="5888" width="9.1796875" style="7"/>
    <col min="5889" max="5889" width="34.54296875" style="7" customWidth="1"/>
    <col min="5890" max="5891" width="7.81640625" style="7" customWidth="1"/>
    <col min="5892" max="5892" width="1.81640625" style="7" customWidth="1"/>
    <col min="5893" max="5893" width="7.81640625" style="7" customWidth="1"/>
    <col min="5894" max="5894" width="8.54296875" style="7" customWidth="1"/>
    <col min="5895" max="5895" width="1.81640625" style="7" customWidth="1"/>
    <col min="5896" max="5896" width="7.81640625" style="7" customWidth="1"/>
    <col min="5897" max="5897" width="9" style="7" customWidth="1"/>
    <col min="5898" max="5898" width="1.81640625" style="7" customWidth="1"/>
    <col min="5899" max="5899" width="7.81640625" style="7" customWidth="1"/>
    <col min="5900" max="5900" width="8" style="7" customWidth="1"/>
    <col min="5901" max="5901" width="1.81640625" style="7" customWidth="1"/>
    <col min="5902" max="5902" width="7.81640625" style="7" customWidth="1"/>
    <col min="5903" max="5903" width="9" style="7" customWidth="1"/>
    <col min="5904" max="5904" width="1.81640625" style="7" customWidth="1"/>
    <col min="5905" max="5906" width="7.81640625" style="7" customWidth="1"/>
    <col min="5907" max="5907" width="1.81640625" style="7" customWidth="1"/>
    <col min="5908" max="6144" width="9.1796875" style="7"/>
    <col min="6145" max="6145" width="34.54296875" style="7" customWidth="1"/>
    <col min="6146" max="6147" width="7.81640625" style="7" customWidth="1"/>
    <col min="6148" max="6148" width="1.81640625" style="7" customWidth="1"/>
    <col min="6149" max="6149" width="7.81640625" style="7" customWidth="1"/>
    <col min="6150" max="6150" width="8.54296875" style="7" customWidth="1"/>
    <col min="6151" max="6151" width="1.81640625" style="7" customWidth="1"/>
    <col min="6152" max="6152" width="7.81640625" style="7" customWidth="1"/>
    <col min="6153" max="6153" width="9" style="7" customWidth="1"/>
    <col min="6154" max="6154" width="1.81640625" style="7" customWidth="1"/>
    <col min="6155" max="6155" width="7.81640625" style="7" customWidth="1"/>
    <col min="6156" max="6156" width="8" style="7" customWidth="1"/>
    <col min="6157" max="6157" width="1.81640625" style="7" customWidth="1"/>
    <col min="6158" max="6158" width="7.81640625" style="7" customWidth="1"/>
    <col min="6159" max="6159" width="9" style="7" customWidth="1"/>
    <col min="6160" max="6160" width="1.81640625" style="7" customWidth="1"/>
    <col min="6161" max="6162" width="7.81640625" style="7" customWidth="1"/>
    <col min="6163" max="6163" width="1.81640625" style="7" customWidth="1"/>
    <col min="6164" max="6400" width="9.1796875" style="7"/>
    <col min="6401" max="6401" width="34.54296875" style="7" customWidth="1"/>
    <col min="6402" max="6403" width="7.81640625" style="7" customWidth="1"/>
    <col min="6404" max="6404" width="1.81640625" style="7" customWidth="1"/>
    <col min="6405" max="6405" width="7.81640625" style="7" customWidth="1"/>
    <col min="6406" max="6406" width="8.54296875" style="7" customWidth="1"/>
    <col min="6407" max="6407" width="1.81640625" style="7" customWidth="1"/>
    <col min="6408" max="6408" width="7.81640625" style="7" customWidth="1"/>
    <col min="6409" max="6409" width="9" style="7" customWidth="1"/>
    <col min="6410" max="6410" width="1.81640625" style="7" customWidth="1"/>
    <col min="6411" max="6411" width="7.81640625" style="7" customWidth="1"/>
    <col min="6412" max="6412" width="8" style="7" customWidth="1"/>
    <col min="6413" max="6413" width="1.81640625" style="7" customWidth="1"/>
    <col min="6414" max="6414" width="7.81640625" style="7" customWidth="1"/>
    <col min="6415" max="6415" width="9" style="7" customWidth="1"/>
    <col min="6416" max="6416" width="1.81640625" style="7" customWidth="1"/>
    <col min="6417" max="6418" width="7.81640625" style="7" customWidth="1"/>
    <col min="6419" max="6419" width="1.81640625" style="7" customWidth="1"/>
    <col min="6420" max="6656" width="9.1796875" style="7"/>
    <col min="6657" max="6657" width="34.54296875" style="7" customWidth="1"/>
    <col min="6658" max="6659" width="7.81640625" style="7" customWidth="1"/>
    <col min="6660" max="6660" width="1.81640625" style="7" customWidth="1"/>
    <col min="6661" max="6661" width="7.81640625" style="7" customWidth="1"/>
    <col min="6662" max="6662" width="8.54296875" style="7" customWidth="1"/>
    <col min="6663" max="6663" width="1.81640625" style="7" customWidth="1"/>
    <col min="6664" max="6664" width="7.81640625" style="7" customWidth="1"/>
    <col min="6665" max="6665" width="9" style="7" customWidth="1"/>
    <col min="6666" max="6666" width="1.81640625" style="7" customWidth="1"/>
    <col min="6667" max="6667" width="7.81640625" style="7" customWidth="1"/>
    <col min="6668" max="6668" width="8" style="7" customWidth="1"/>
    <col min="6669" max="6669" width="1.81640625" style="7" customWidth="1"/>
    <col min="6670" max="6670" width="7.81640625" style="7" customWidth="1"/>
    <col min="6671" max="6671" width="9" style="7" customWidth="1"/>
    <col min="6672" max="6672" width="1.81640625" style="7" customWidth="1"/>
    <col min="6673" max="6674" width="7.81640625" style="7" customWidth="1"/>
    <col min="6675" max="6675" width="1.81640625" style="7" customWidth="1"/>
    <col min="6676" max="6912" width="9.1796875" style="7"/>
    <col min="6913" max="6913" width="34.54296875" style="7" customWidth="1"/>
    <col min="6914" max="6915" width="7.81640625" style="7" customWidth="1"/>
    <col min="6916" max="6916" width="1.81640625" style="7" customWidth="1"/>
    <col min="6917" max="6917" width="7.81640625" style="7" customWidth="1"/>
    <col min="6918" max="6918" width="8.54296875" style="7" customWidth="1"/>
    <col min="6919" max="6919" width="1.81640625" style="7" customWidth="1"/>
    <col min="6920" max="6920" width="7.81640625" style="7" customWidth="1"/>
    <col min="6921" max="6921" width="9" style="7" customWidth="1"/>
    <col min="6922" max="6922" width="1.81640625" style="7" customWidth="1"/>
    <col min="6923" max="6923" width="7.81640625" style="7" customWidth="1"/>
    <col min="6924" max="6924" width="8" style="7" customWidth="1"/>
    <col min="6925" max="6925" width="1.81640625" style="7" customWidth="1"/>
    <col min="6926" max="6926" width="7.81640625" style="7" customWidth="1"/>
    <col min="6927" max="6927" width="9" style="7" customWidth="1"/>
    <col min="6928" max="6928" width="1.81640625" style="7" customWidth="1"/>
    <col min="6929" max="6930" width="7.81640625" style="7" customWidth="1"/>
    <col min="6931" max="6931" width="1.81640625" style="7" customWidth="1"/>
    <col min="6932" max="7168" width="9.1796875" style="7"/>
    <col min="7169" max="7169" width="34.54296875" style="7" customWidth="1"/>
    <col min="7170" max="7171" width="7.81640625" style="7" customWidth="1"/>
    <col min="7172" max="7172" width="1.81640625" style="7" customWidth="1"/>
    <col min="7173" max="7173" width="7.81640625" style="7" customWidth="1"/>
    <col min="7174" max="7174" width="8.54296875" style="7" customWidth="1"/>
    <col min="7175" max="7175" width="1.81640625" style="7" customWidth="1"/>
    <col min="7176" max="7176" width="7.81640625" style="7" customWidth="1"/>
    <col min="7177" max="7177" width="9" style="7" customWidth="1"/>
    <col min="7178" max="7178" width="1.81640625" style="7" customWidth="1"/>
    <col min="7179" max="7179" width="7.81640625" style="7" customWidth="1"/>
    <col min="7180" max="7180" width="8" style="7" customWidth="1"/>
    <col min="7181" max="7181" width="1.81640625" style="7" customWidth="1"/>
    <col min="7182" max="7182" width="7.81640625" style="7" customWidth="1"/>
    <col min="7183" max="7183" width="9" style="7" customWidth="1"/>
    <col min="7184" max="7184" width="1.81640625" style="7" customWidth="1"/>
    <col min="7185" max="7186" width="7.81640625" style="7" customWidth="1"/>
    <col min="7187" max="7187" width="1.81640625" style="7" customWidth="1"/>
    <col min="7188" max="7424" width="9.1796875" style="7"/>
    <col min="7425" max="7425" width="34.54296875" style="7" customWidth="1"/>
    <col min="7426" max="7427" width="7.81640625" style="7" customWidth="1"/>
    <col min="7428" max="7428" width="1.81640625" style="7" customWidth="1"/>
    <col min="7429" max="7429" width="7.81640625" style="7" customWidth="1"/>
    <col min="7430" max="7430" width="8.54296875" style="7" customWidth="1"/>
    <col min="7431" max="7431" width="1.81640625" style="7" customWidth="1"/>
    <col min="7432" max="7432" width="7.81640625" style="7" customWidth="1"/>
    <col min="7433" max="7433" width="9" style="7" customWidth="1"/>
    <col min="7434" max="7434" width="1.81640625" style="7" customWidth="1"/>
    <col min="7435" max="7435" width="7.81640625" style="7" customWidth="1"/>
    <col min="7436" max="7436" width="8" style="7" customWidth="1"/>
    <col min="7437" max="7437" width="1.81640625" style="7" customWidth="1"/>
    <col min="7438" max="7438" width="7.81640625" style="7" customWidth="1"/>
    <col min="7439" max="7439" width="9" style="7" customWidth="1"/>
    <col min="7440" max="7440" width="1.81640625" style="7" customWidth="1"/>
    <col min="7441" max="7442" width="7.81640625" style="7" customWidth="1"/>
    <col min="7443" max="7443" width="1.81640625" style="7" customWidth="1"/>
    <col min="7444" max="7680" width="9.1796875" style="7"/>
    <col min="7681" max="7681" width="34.54296875" style="7" customWidth="1"/>
    <col min="7682" max="7683" width="7.81640625" style="7" customWidth="1"/>
    <col min="7684" max="7684" width="1.81640625" style="7" customWidth="1"/>
    <col min="7685" max="7685" width="7.81640625" style="7" customWidth="1"/>
    <col min="7686" max="7686" width="8.54296875" style="7" customWidth="1"/>
    <col min="7687" max="7687" width="1.81640625" style="7" customWidth="1"/>
    <col min="7688" max="7688" width="7.81640625" style="7" customWidth="1"/>
    <col min="7689" max="7689" width="9" style="7" customWidth="1"/>
    <col min="7690" max="7690" width="1.81640625" style="7" customWidth="1"/>
    <col min="7691" max="7691" width="7.81640625" style="7" customWidth="1"/>
    <col min="7692" max="7692" width="8" style="7" customWidth="1"/>
    <col min="7693" max="7693" width="1.81640625" style="7" customWidth="1"/>
    <col min="7694" max="7694" width="7.81640625" style="7" customWidth="1"/>
    <col min="7695" max="7695" width="9" style="7" customWidth="1"/>
    <col min="7696" max="7696" width="1.81640625" style="7" customWidth="1"/>
    <col min="7697" max="7698" width="7.81640625" style="7" customWidth="1"/>
    <col min="7699" max="7699" width="1.81640625" style="7" customWidth="1"/>
    <col min="7700" max="7936" width="9.1796875" style="7"/>
    <col min="7937" max="7937" width="34.54296875" style="7" customWidth="1"/>
    <col min="7938" max="7939" width="7.81640625" style="7" customWidth="1"/>
    <col min="7940" max="7940" width="1.81640625" style="7" customWidth="1"/>
    <col min="7941" max="7941" width="7.81640625" style="7" customWidth="1"/>
    <col min="7942" max="7942" width="8.54296875" style="7" customWidth="1"/>
    <col min="7943" max="7943" width="1.81640625" style="7" customWidth="1"/>
    <col min="7944" max="7944" width="7.81640625" style="7" customWidth="1"/>
    <col min="7945" max="7945" width="9" style="7" customWidth="1"/>
    <col min="7946" max="7946" width="1.81640625" style="7" customWidth="1"/>
    <col min="7947" max="7947" width="7.81640625" style="7" customWidth="1"/>
    <col min="7948" max="7948" width="8" style="7" customWidth="1"/>
    <col min="7949" max="7949" width="1.81640625" style="7" customWidth="1"/>
    <col min="7950" max="7950" width="7.81640625" style="7" customWidth="1"/>
    <col min="7951" max="7951" width="9" style="7" customWidth="1"/>
    <col min="7952" max="7952" width="1.81640625" style="7" customWidth="1"/>
    <col min="7953" max="7954" width="7.81640625" style="7" customWidth="1"/>
    <col min="7955" max="7955" width="1.81640625" style="7" customWidth="1"/>
    <col min="7956" max="8192" width="9.1796875" style="7"/>
    <col min="8193" max="8193" width="34.54296875" style="7" customWidth="1"/>
    <col min="8194" max="8195" width="7.81640625" style="7" customWidth="1"/>
    <col min="8196" max="8196" width="1.81640625" style="7" customWidth="1"/>
    <col min="8197" max="8197" width="7.81640625" style="7" customWidth="1"/>
    <col min="8198" max="8198" width="8.54296875" style="7" customWidth="1"/>
    <col min="8199" max="8199" width="1.81640625" style="7" customWidth="1"/>
    <col min="8200" max="8200" width="7.81640625" style="7" customWidth="1"/>
    <col min="8201" max="8201" width="9" style="7" customWidth="1"/>
    <col min="8202" max="8202" width="1.81640625" style="7" customWidth="1"/>
    <col min="8203" max="8203" width="7.81640625" style="7" customWidth="1"/>
    <col min="8204" max="8204" width="8" style="7" customWidth="1"/>
    <col min="8205" max="8205" width="1.81640625" style="7" customWidth="1"/>
    <col min="8206" max="8206" width="7.81640625" style="7" customWidth="1"/>
    <col min="8207" max="8207" width="9" style="7" customWidth="1"/>
    <col min="8208" max="8208" width="1.81640625" style="7" customWidth="1"/>
    <col min="8209" max="8210" width="7.81640625" style="7" customWidth="1"/>
    <col min="8211" max="8211" width="1.81640625" style="7" customWidth="1"/>
    <col min="8212" max="8448" width="9.1796875" style="7"/>
    <col min="8449" max="8449" width="34.54296875" style="7" customWidth="1"/>
    <col min="8450" max="8451" width="7.81640625" style="7" customWidth="1"/>
    <col min="8452" max="8452" width="1.81640625" style="7" customWidth="1"/>
    <col min="8453" max="8453" width="7.81640625" style="7" customWidth="1"/>
    <col min="8454" max="8454" width="8.54296875" style="7" customWidth="1"/>
    <col min="8455" max="8455" width="1.81640625" style="7" customWidth="1"/>
    <col min="8456" max="8456" width="7.81640625" style="7" customWidth="1"/>
    <col min="8457" max="8457" width="9" style="7" customWidth="1"/>
    <col min="8458" max="8458" width="1.81640625" style="7" customWidth="1"/>
    <col min="8459" max="8459" width="7.81640625" style="7" customWidth="1"/>
    <col min="8460" max="8460" width="8" style="7" customWidth="1"/>
    <col min="8461" max="8461" width="1.81640625" style="7" customWidth="1"/>
    <col min="8462" max="8462" width="7.81640625" style="7" customWidth="1"/>
    <col min="8463" max="8463" width="9" style="7" customWidth="1"/>
    <col min="8464" max="8464" width="1.81640625" style="7" customWidth="1"/>
    <col min="8465" max="8466" width="7.81640625" style="7" customWidth="1"/>
    <col min="8467" max="8467" width="1.81640625" style="7" customWidth="1"/>
    <col min="8468" max="8704" width="9.1796875" style="7"/>
    <col min="8705" max="8705" width="34.54296875" style="7" customWidth="1"/>
    <col min="8706" max="8707" width="7.81640625" style="7" customWidth="1"/>
    <col min="8708" max="8708" width="1.81640625" style="7" customWidth="1"/>
    <col min="8709" max="8709" width="7.81640625" style="7" customWidth="1"/>
    <col min="8710" max="8710" width="8.54296875" style="7" customWidth="1"/>
    <col min="8711" max="8711" width="1.81640625" style="7" customWidth="1"/>
    <col min="8712" max="8712" width="7.81640625" style="7" customWidth="1"/>
    <col min="8713" max="8713" width="9" style="7" customWidth="1"/>
    <col min="8714" max="8714" width="1.81640625" style="7" customWidth="1"/>
    <col min="8715" max="8715" width="7.81640625" style="7" customWidth="1"/>
    <col min="8716" max="8716" width="8" style="7" customWidth="1"/>
    <col min="8717" max="8717" width="1.81640625" style="7" customWidth="1"/>
    <col min="8718" max="8718" width="7.81640625" style="7" customWidth="1"/>
    <col min="8719" max="8719" width="9" style="7" customWidth="1"/>
    <col min="8720" max="8720" width="1.81640625" style="7" customWidth="1"/>
    <col min="8721" max="8722" width="7.81640625" style="7" customWidth="1"/>
    <col min="8723" max="8723" width="1.81640625" style="7" customWidth="1"/>
    <col min="8724" max="8960" width="9.1796875" style="7"/>
    <col min="8961" max="8961" width="34.54296875" style="7" customWidth="1"/>
    <col min="8962" max="8963" width="7.81640625" style="7" customWidth="1"/>
    <col min="8964" max="8964" width="1.81640625" style="7" customWidth="1"/>
    <col min="8965" max="8965" width="7.81640625" style="7" customWidth="1"/>
    <col min="8966" max="8966" width="8.54296875" style="7" customWidth="1"/>
    <col min="8967" max="8967" width="1.81640625" style="7" customWidth="1"/>
    <col min="8968" max="8968" width="7.81640625" style="7" customWidth="1"/>
    <col min="8969" max="8969" width="9" style="7" customWidth="1"/>
    <col min="8970" max="8970" width="1.81640625" style="7" customWidth="1"/>
    <col min="8971" max="8971" width="7.81640625" style="7" customWidth="1"/>
    <col min="8972" max="8972" width="8" style="7" customWidth="1"/>
    <col min="8973" max="8973" width="1.81640625" style="7" customWidth="1"/>
    <col min="8974" max="8974" width="7.81640625" style="7" customWidth="1"/>
    <col min="8975" max="8975" width="9" style="7" customWidth="1"/>
    <col min="8976" max="8976" width="1.81640625" style="7" customWidth="1"/>
    <col min="8977" max="8978" width="7.81640625" style="7" customWidth="1"/>
    <col min="8979" max="8979" width="1.81640625" style="7" customWidth="1"/>
    <col min="8980" max="9216" width="9.1796875" style="7"/>
    <col min="9217" max="9217" width="34.54296875" style="7" customWidth="1"/>
    <col min="9218" max="9219" width="7.81640625" style="7" customWidth="1"/>
    <col min="9220" max="9220" width="1.81640625" style="7" customWidth="1"/>
    <col min="9221" max="9221" width="7.81640625" style="7" customWidth="1"/>
    <col min="9222" max="9222" width="8.54296875" style="7" customWidth="1"/>
    <col min="9223" max="9223" width="1.81640625" style="7" customWidth="1"/>
    <col min="9224" max="9224" width="7.81640625" style="7" customWidth="1"/>
    <col min="9225" max="9225" width="9" style="7" customWidth="1"/>
    <col min="9226" max="9226" width="1.81640625" style="7" customWidth="1"/>
    <col min="9227" max="9227" width="7.81640625" style="7" customWidth="1"/>
    <col min="9228" max="9228" width="8" style="7" customWidth="1"/>
    <col min="9229" max="9229" width="1.81640625" style="7" customWidth="1"/>
    <col min="9230" max="9230" width="7.81640625" style="7" customWidth="1"/>
    <col min="9231" max="9231" width="9" style="7" customWidth="1"/>
    <col min="9232" max="9232" width="1.81640625" style="7" customWidth="1"/>
    <col min="9233" max="9234" width="7.81640625" style="7" customWidth="1"/>
    <col min="9235" max="9235" width="1.81640625" style="7" customWidth="1"/>
    <col min="9236" max="9472" width="9.1796875" style="7"/>
    <col min="9473" max="9473" width="34.54296875" style="7" customWidth="1"/>
    <col min="9474" max="9475" width="7.81640625" style="7" customWidth="1"/>
    <col min="9476" max="9476" width="1.81640625" style="7" customWidth="1"/>
    <col min="9477" max="9477" width="7.81640625" style="7" customWidth="1"/>
    <col min="9478" max="9478" width="8.54296875" style="7" customWidth="1"/>
    <col min="9479" max="9479" width="1.81640625" style="7" customWidth="1"/>
    <col min="9480" max="9480" width="7.81640625" style="7" customWidth="1"/>
    <col min="9481" max="9481" width="9" style="7" customWidth="1"/>
    <col min="9482" max="9482" width="1.81640625" style="7" customWidth="1"/>
    <col min="9483" max="9483" width="7.81640625" style="7" customWidth="1"/>
    <col min="9484" max="9484" width="8" style="7" customWidth="1"/>
    <col min="9485" max="9485" width="1.81640625" style="7" customWidth="1"/>
    <col min="9486" max="9486" width="7.81640625" style="7" customWidth="1"/>
    <col min="9487" max="9487" width="9" style="7" customWidth="1"/>
    <col min="9488" max="9488" width="1.81640625" style="7" customWidth="1"/>
    <col min="9489" max="9490" width="7.81640625" style="7" customWidth="1"/>
    <col min="9491" max="9491" width="1.81640625" style="7" customWidth="1"/>
    <col min="9492" max="9728" width="9.1796875" style="7"/>
    <col min="9729" max="9729" width="34.54296875" style="7" customWidth="1"/>
    <col min="9730" max="9731" width="7.81640625" style="7" customWidth="1"/>
    <col min="9732" max="9732" width="1.81640625" style="7" customWidth="1"/>
    <col min="9733" max="9733" width="7.81640625" style="7" customWidth="1"/>
    <col min="9734" max="9734" width="8.54296875" style="7" customWidth="1"/>
    <col min="9735" max="9735" width="1.81640625" style="7" customWidth="1"/>
    <col min="9736" max="9736" width="7.81640625" style="7" customWidth="1"/>
    <col min="9737" max="9737" width="9" style="7" customWidth="1"/>
    <col min="9738" max="9738" width="1.81640625" style="7" customWidth="1"/>
    <col min="9739" max="9739" width="7.81640625" style="7" customWidth="1"/>
    <col min="9740" max="9740" width="8" style="7" customWidth="1"/>
    <col min="9741" max="9741" width="1.81640625" style="7" customWidth="1"/>
    <col min="9742" max="9742" width="7.81640625" style="7" customWidth="1"/>
    <col min="9743" max="9743" width="9" style="7" customWidth="1"/>
    <col min="9744" max="9744" width="1.81640625" style="7" customWidth="1"/>
    <col min="9745" max="9746" width="7.81640625" style="7" customWidth="1"/>
    <col min="9747" max="9747" width="1.81640625" style="7" customWidth="1"/>
    <col min="9748" max="9984" width="9.1796875" style="7"/>
    <col min="9985" max="9985" width="34.54296875" style="7" customWidth="1"/>
    <col min="9986" max="9987" width="7.81640625" style="7" customWidth="1"/>
    <col min="9988" max="9988" width="1.81640625" style="7" customWidth="1"/>
    <col min="9989" max="9989" width="7.81640625" style="7" customWidth="1"/>
    <col min="9990" max="9990" width="8.54296875" style="7" customWidth="1"/>
    <col min="9991" max="9991" width="1.81640625" style="7" customWidth="1"/>
    <col min="9992" max="9992" width="7.81640625" style="7" customWidth="1"/>
    <col min="9993" max="9993" width="9" style="7" customWidth="1"/>
    <col min="9994" max="9994" width="1.81640625" style="7" customWidth="1"/>
    <col min="9995" max="9995" width="7.81640625" style="7" customWidth="1"/>
    <col min="9996" max="9996" width="8" style="7" customWidth="1"/>
    <col min="9997" max="9997" width="1.81640625" style="7" customWidth="1"/>
    <col min="9998" max="9998" width="7.81640625" style="7" customWidth="1"/>
    <col min="9999" max="9999" width="9" style="7" customWidth="1"/>
    <col min="10000" max="10000" width="1.81640625" style="7" customWidth="1"/>
    <col min="10001" max="10002" width="7.81640625" style="7" customWidth="1"/>
    <col min="10003" max="10003" width="1.81640625" style="7" customWidth="1"/>
    <col min="10004" max="10240" width="9.1796875" style="7"/>
    <col min="10241" max="10241" width="34.54296875" style="7" customWidth="1"/>
    <col min="10242" max="10243" width="7.81640625" style="7" customWidth="1"/>
    <col min="10244" max="10244" width="1.81640625" style="7" customWidth="1"/>
    <col min="10245" max="10245" width="7.81640625" style="7" customWidth="1"/>
    <col min="10246" max="10246" width="8.54296875" style="7" customWidth="1"/>
    <col min="10247" max="10247" width="1.81640625" style="7" customWidth="1"/>
    <col min="10248" max="10248" width="7.81640625" style="7" customWidth="1"/>
    <col min="10249" max="10249" width="9" style="7" customWidth="1"/>
    <col min="10250" max="10250" width="1.81640625" style="7" customWidth="1"/>
    <col min="10251" max="10251" width="7.81640625" style="7" customWidth="1"/>
    <col min="10252" max="10252" width="8" style="7" customWidth="1"/>
    <col min="10253" max="10253" width="1.81640625" style="7" customWidth="1"/>
    <col min="10254" max="10254" width="7.81640625" style="7" customWidth="1"/>
    <col min="10255" max="10255" width="9" style="7" customWidth="1"/>
    <col min="10256" max="10256" width="1.81640625" style="7" customWidth="1"/>
    <col min="10257" max="10258" width="7.81640625" style="7" customWidth="1"/>
    <col min="10259" max="10259" width="1.81640625" style="7" customWidth="1"/>
    <col min="10260" max="10496" width="9.1796875" style="7"/>
    <col min="10497" max="10497" width="34.54296875" style="7" customWidth="1"/>
    <col min="10498" max="10499" width="7.81640625" style="7" customWidth="1"/>
    <col min="10500" max="10500" width="1.81640625" style="7" customWidth="1"/>
    <col min="10501" max="10501" width="7.81640625" style="7" customWidth="1"/>
    <col min="10502" max="10502" width="8.54296875" style="7" customWidth="1"/>
    <col min="10503" max="10503" width="1.81640625" style="7" customWidth="1"/>
    <col min="10504" max="10504" width="7.81640625" style="7" customWidth="1"/>
    <col min="10505" max="10505" width="9" style="7" customWidth="1"/>
    <col min="10506" max="10506" width="1.81640625" style="7" customWidth="1"/>
    <col min="10507" max="10507" width="7.81640625" style="7" customWidth="1"/>
    <col min="10508" max="10508" width="8" style="7" customWidth="1"/>
    <col min="10509" max="10509" width="1.81640625" style="7" customWidth="1"/>
    <col min="10510" max="10510" width="7.81640625" style="7" customWidth="1"/>
    <col min="10511" max="10511" width="9" style="7" customWidth="1"/>
    <col min="10512" max="10512" width="1.81640625" style="7" customWidth="1"/>
    <col min="10513" max="10514" width="7.81640625" style="7" customWidth="1"/>
    <col min="10515" max="10515" width="1.81640625" style="7" customWidth="1"/>
    <col min="10516" max="10752" width="9.1796875" style="7"/>
    <col min="10753" max="10753" width="34.54296875" style="7" customWidth="1"/>
    <col min="10754" max="10755" width="7.81640625" style="7" customWidth="1"/>
    <col min="10756" max="10756" width="1.81640625" style="7" customWidth="1"/>
    <col min="10757" max="10757" width="7.81640625" style="7" customWidth="1"/>
    <col min="10758" max="10758" width="8.54296875" style="7" customWidth="1"/>
    <col min="10759" max="10759" width="1.81640625" style="7" customWidth="1"/>
    <col min="10760" max="10760" width="7.81640625" style="7" customWidth="1"/>
    <col min="10761" max="10761" width="9" style="7" customWidth="1"/>
    <col min="10762" max="10762" width="1.81640625" style="7" customWidth="1"/>
    <col min="10763" max="10763" width="7.81640625" style="7" customWidth="1"/>
    <col min="10764" max="10764" width="8" style="7" customWidth="1"/>
    <col min="10765" max="10765" width="1.81640625" style="7" customWidth="1"/>
    <col min="10766" max="10766" width="7.81640625" style="7" customWidth="1"/>
    <col min="10767" max="10767" width="9" style="7" customWidth="1"/>
    <col min="10768" max="10768" width="1.81640625" style="7" customWidth="1"/>
    <col min="10769" max="10770" width="7.81640625" style="7" customWidth="1"/>
    <col min="10771" max="10771" width="1.81640625" style="7" customWidth="1"/>
    <col min="10772" max="11008" width="9.1796875" style="7"/>
    <col min="11009" max="11009" width="34.54296875" style="7" customWidth="1"/>
    <col min="11010" max="11011" width="7.81640625" style="7" customWidth="1"/>
    <col min="11012" max="11012" width="1.81640625" style="7" customWidth="1"/>
    <col min="11013" max="11013" width="7.81640625" style="7" customWidth="1"/>
    <col min="11014" max="11014" width="8.54296875" style="7" customWidth="1"/>
    <col min="11015" max="11015" width="1.81640625" style="7" customWidth="1"/>
    <col min="11016" max="11016" width="7.81640625" style="7" customWidth="1"/>
    <col min="11017" max="11017" width="9" style="7" customWidth="1"/>
    <col min="11018" max="11018" width="1.81640625" style="7" customWidth="1"/>
    <col min="11019" max="11019" width="7.81640625" style="7" customWidth="1"/>
    <col min="11020" max="11020" width="8" style="7" customWidth="1"/>
    <col min="11021" max="11021" width="1.81640625" style="7" customWidth="1"/>
    <col min="11022" max="11022" width="7.81640625" style="7" customWidth="1"/>
    <col min="11023" max="11023" width="9" style="7" customWidth="1"/>
    <col min="11024" max="11024" width="1.81640625" style="7" customWidth="1"/>
    <col min="11025" max="11026" width="7.81640625" style="7" customWidth="1"/>
    <col min="11027" max="11027" width="1.81640625" style="7" customWidth="1"/>
    <col min="11028" max="11264" width="9.1796875" style="7"/>
    <col min="11265" max="11265" width="34.54296875" style="7" customWidth="1"/>
    <col min="11266" max="11267" width="7.81640625" style="7" customWidth="1"/>
    <col min="11268" max="11268" width="1.81640625" style="7" customWidth="1"/>
    <col min="11269" max="11269" width="7.81640625" style="7" customWidth="1"/>
    <col min="11270" max="11270" width="8.54296875" style="7" customWidth="1"/>
    <col min="11271" max="11271" width="1.81640625" style="7" customWidth="1"/>
    <col min="11272" max="11272" width="7.81640625" style="7" customWidth="1"/>
    <col min="11273" max="11273" width="9" style="7" customWidth="1"/>
    <col min="11274" max="11274" width="1.81640625" style="7" customWidth="1"/>
    <col min="11275" max="11275" width="7.81640625" style="7" customWidth="1"/>
    <col min="11276" max="11276" width="8" style="7" customWidth="1"/>
    <col min="11277" max="11277" width="1.81640625" style="7" customWidth="1"/>
    <col min="11278" max="11278" width="7.81640625" style="7" customWidth="1"/>
    <col min="11279" max="11279" width="9" style="7" customWidth="1"/>
    <col min="11280" max="11280" width="1.81640625" style="7" customWidth="1"/>
    <col min="11281" max="11282" width="7.81640625" style="7" customWidth="1"/>
    <col min="11283" max="11283" width="1.81640625" style="7" customWidth="1"/>
    <col min="11284" max="11520" width="9.1796875" style="7"/>
    <col min="11521" max="11521" width="34.54296875" style="7" customWidth="1"/>
    <col min="11522" max="11523" width="7.81640625" style="7" customWidth="1"/>
    <col min="11524" max="11524" width="1.81640625" style="7" customWidth="1"/>
    <col min="11525" max="11525" width="7.81640625" style="7" customWidth="1"/>
    <col min="11526" max="11526" width="8.54296875" style="7" customWidth="1"/>
    <col min="11527" max="11527" width="1.81640625" style="7" customWidth="1"/>
    <col min="11528" max="11528" width="7.81640625" style="7" customWidth="1"/>
    <col min="11529" max="11529" width="9" style="7" customWidth="1"/>
    <col min="11530" max="11530" width="1.81640625" style="7" customWidth="1"/>
    <col min="11531" max="11531" width="7.81640625" style="7" customWidth="1"/>
    <col min="11532" max="11532" width="8" style="7" customWidth="1"/>
    <col min="11533" max="11533" width="1.81640625" style="7" customWidth="1"/>
    <col min="11534" max="11534" width="7.81640625" style="7" customWidth="1"/>
    <col min="11535" max="11535" width="9" style="7" customWidth="1"/>
    <col min="11536" max="11536" width="1.81640625" style="7" customWidth="1"/>
    <col min="11537" max="11538" width="7.81640625" style="7" customWidth="1"/>
    <col min="11539" max="11539" width="1.81640625" style="7" customWidth="1"/>
    <col min="11540" max="11776" width="9.1796875" style="7"/>
    <col min="11777" max="11777" width="34.54296875" style="7" customWidth="1"/>
    <col min="11778" max="11779" width="7.81640625" style="7" customWidth="1"/>
    <col min="11780" max="11780" width="1.81640625" style="7" customWidth="1"/>
    <col min="11781" max="11781" width="7.81640625" style="7" customWidth="1"/>
    <col min="11782" max="11782" width="8.54296875" style="7" customWidth="1"/>
    <col min="11783" max="11783" width="1.81640625" style="7" customWidth="1"/>
    <col min="11784" max="11784" width="7.81640625" style="7" customWidth="1"/>
    <col min="11785" max="11785" width="9" style="7" customWidth="1"/>
    <col min="11786" max="11786" width="1.81640625" style="7" customWidth="1"/>
    <col min="11787" max="11787" width="7.81640625" style="7" customWidth="1"/>
    <col min="11788" max="11788" width="8" style="7" customWidth="1"/>
    <col min="11789" max="11789" width="1.81640625" style="7" customWidth="1"/>
    <col min="11790" max="11790" width="7.81640625" style="7" customWidth="1"/>
    <col min="11791" max="11791" width="9" style="7" customWidth="1"/>
    <col min="11792" max="11792" width="1.81640625" style="7" customWidth="1"/>
    <col min="11793" max="11794" width="7.81640625" style="7" customWidth="1"/>
    <col min="11795" max="11795" width="1.81640625" style="7" customWidth="1"/>
    <col min="11796" max="12032" width="9.1796875" style="7"/>
    <col min="12033" max="12033" width="34.54296875" style="7" customWidth="1"/>
    <col min="12034" max="12035" width="7.81640625" style="7" customWidth="1"/>
    <col min="12036" max="12036" width="1.81640625" style="7" customWidth="1"/>
    <col min="12037" max="12037" width="7.81640625" style="7" customWidth="1"/>
    <col min="12038" max="12038" width="8.54296875" style="7" customWidth="1"/>
    <col min="12039" max="12039" width="1.81640625" style="7" customWidth="1"/>
    <col min="12040" max="12040" width="7.81640625" style="7" customWidth="1"/>
    <col min="12041" max="12041" width="9" style="7" customWidth="1"/>
    <col min="12042" max="12042" width="1.81640625" style="7" customWidth="1"/>
    <col min="12043" max="12043" width="7.81640625" style="7" customWidth="1"/>
    <col min="12044" max="12044" width="8" style="7" customWidth="1"/>
    <col min="12045" max="12045" width="1.81640625" style="7" customWidth="1"/>
    <col min="12046" max="12046" width="7.81640625" style="7" customWidth="1"/>
    <col min="12047" max="12047" width="9" style="7" customWidth="1"/>
    <col min="12048" max="12048" width="1.81640625" style="7" customWidth="1"/>
    <col min="12049" max="12050" width="7.81640625" style="7" customWidth="1"/>
    <col min="12051" max="12051" width="1.81640625" style="7" customWidth="1"/>
    <col min="12052" max="12288" width="9.1796875" style="7"/>
    <col min="12289" max="12289" width="34.54296875" style="7" customWidth="1"/>
    <col min="12290" max="12291" width="7.81640625" style="7" customWidth="1"/>
    <col min="12292" max="12292" width="1.81640625" style="7" customWidth="1"/>
    <col min="12293" max="12293" width="7.81640625" style="7" customWidth="1"/>
    <col min="12294" max="12294" width="8.54296875" style="7" customWidth="1"/>
    <col min="12295" max="12295" width="1.81640625" style="7" customWidth="1"/>
    <col min="12296" max="12296" width="7.81640625" style="7" customWidth="1"/>
    <col min="12297" max="12297" width="9" style="7" customWidth="1"/>
    <col min="12298" max="12298" width="1.81640625" style="7" customWidth="1"/>
    <col min="12299" max="12299" width="7.81640625" style="7" customWidth="1"/>
    <col min="12300" max="12300" width="8" style="7" customWidth="1"/>
    <col min="12301" max="12301" width="1.81640625" style="7" customWidth="1"/>
    <col min="12302" max="12302" width="7.81640625" style="7" customWidth="1"/>
    <col min="12303" max="12303" width="9" style="7" customWidth="1"/>
    <col min="12304" max="12304" width="1.81640625" style="7" customWidth="1"/>
    <col min="12305" max="12306" width="7.81640625" style="7" customWidth="1"/>
    <col min="12307" max="12307" width="1.81640625" style="7" customWidth="1"/>
    <col min="12308" max="12544" width="9.1796875" style="7"/>
    <col min="12545" max="12545" width="34.54296875" style="7" customWidth="1"/>
    <col min="12546" max="12547" width="7.81640625" style="7" customWidth="1"/>
    <col min="12548" max="12548" width="1.81640625" style="7" customWidth="1"/>
    <col min="12549" max="12549" width="7.81640625" style="7" customWidth="1"/>
    <col min="12550" max="12550" width="8.54296875" style="7" customWidth="1"/>
    <col min="12551" max="12551" width="1.81640625" style="7" customWidth="1"/>
    <col min="12552" max="12552" width="7.81640625" style="7" customWidth="1"/>
    <col min="12553" max="12553" width="9" style="7" customWidth="1"/>
    <col min="12554" max="12554" width="1.81640625" style="7" customWidth="1"/>
    <col min="12555" max="12555" width="7.81640625" style="7" customWidth="1"/>
    <col min="12556" max="12556" width="8" style="7" customWidth="1"/>
    <col min="12557" max="12557" width="1.81640625" style="7" customWidth="1"/>
    <col min="12558" max="12558" width="7.81640625" style="7" customWidth="1"/>
    <col min="12559" max="12559" width="9" style="7" customWidth="1"/>
    <col min="12560" max="12560" width="1.81640625" style="7" customWidth="1"/>
    <col min="12561" max="12562" width="7.81640625" style="7" customWidth="1"/>
    <col min="12563" max="12563" width="1.81640625" style="7" customWidth="1"/>
    <col min="12564" max="12800" width="9.1796875" style="7"/>
    <col min="12801" max="12801" width="34.54296875" style="7" customWidth="1"/>
    <col min="12802" max="12803" width="7.81640625" style="7" customWidth="1"/>
    <col min="12804" max="12804" width="1.81640625" style="7" customWidth="1"/>
    <col min="12805" max="12805" width="7.81640625" style="7" customWidth="1"/>
    <col min="12806" max="12806" width="8.54296875" style="7" customWidth="1"/>
    <col min="12807" max="12807" width="1.81640625" style="7" customWidth="1"/>
    <col min="12808" max="12808" width="7.81640625" style="7" customWidth="1"/>
    <col min="12809" max="12809" width="9" style="7" customWidth="1"/>
    <col min="12810" max="12810" width="1.81640625" style="7" customWidth="1"/>
    <col min="12811" max="12811" width="7.81640625" style="7" customWidth="1"/>
    <col min="12812" max="12812" width="8" style="7" customWidth="1"/>
    <col min="12813" max="12813" width="1.81640625" style="7" customWidth="1"/>
    <col min="12814" max="12814" width="7.81640625" style="7" customWidth="1"/>
    <col min="12815" max="12815" width="9" style="7" customWidth="1"/>
    <col min="12816" max="12816" width="1.81640625" style="7" customWidth="1"/>
    <col min="12817" max="12818" width="7.81640625" style="7" customWidth="1"/>
    <col min="12819" max="12819" width="1.81640625" style="7" customWidth="1"/>
    <col min="12820" max="13056" width="9.1796875" style="7"/>
    <col min="13057" max="13057" width="34.54296875" style="7" customWidth="1"/>
    <col min="13058" max="13059" width="7.81640625" style="7" customWidth="1"/>
    <col min="13060" max="13060" width="1.81640625" style="7" customWidth="1"/>
    <col min="13061" max="13061" width="7.81640625" style="7" customWidth="1"/>
    <col min="13062" max="13062" width="8.54296875" style="7" customWidth="1"/>
    <col min="13063" max="13063" width="1.81640625" style="7" customWidth="1"/>
    <col min="13064" max="13064" width="7.81640625" style="7" customWidth="1"/>
    <col min="13065" max="13065" width="9" style="7" customWidth="1"/>
    <col min="13066" max="13066" width="1.81640625" style="7" customWidth="1"/>
    <col min="13067" max="13067" width="7.81640625" style="7" customWidth="1"/>
    <col min="13068" max="13068" width="8" style="7" customWidth="1"/>
    <col min="13069" max="13069" width="1.81640625" style="7" customWidth="1"/>
    <col min="13070" max="13070" width="7.81640625" style="7" customWidth="1"/>
    <col min="13071" max="13071" width="9" style="7" customWidth="1"/>
    <col min="13072" max="13072" width="1.81640625" style="7" customWidth="1"/>
    <col min="13073" max="13074" width="7.81640625" style="7" customWidth="1"/>
    <col min="13075" max="13075" width="1.81640625" style="7" customWidth="1"/>
    <col min="13076" max="13312" width="9.1796875" style="7"/>
    <col min="13313" max="13313" width="34.54296875" style="7" customWidth="1"/>
    <col min="13314" max="13315" width="7.81640625" style="7" customWidth="1"/>
    <col min="13316" max="13316" width="1.81640625" style="7" customWidth="1"/>
    <col min="13317" max="13317" width="7.81640625" style="7" customWidth="1"/>
    <col min="13318" max="13318" width="8.54296875" style="7" customWidth="1"/>
    <col min="13319" max="13319" width="1.81640625" style="7" customWidth="1"/>
    <col min="13320" max="13320" width="7.81640625" style="7" customWidth="1"/>
    <col min="13321" max="13321" width="9" style="7" customWidth="1"/>
    <col min="13322" max="13322" width="1.81640625" style="7" customWidth="1"/>
    <col min="13323" max="13323" width="7.81640625" style="7" customWidth="1"/>
    <col min="13324" max="13324" width="8" style="7" customWidth="1"/>
    <col min="13325" max="13325" width="1.81640625" style="7" customWidth="1"/>
    <col min="13326" max="13326" width="7.81640625" style="7" customWidth="1"/>
    <col min="13327" max="13327" width="9" style="7" customWidth="1"/>
    <col min="13328" max="13328" width="1.81640625" style="7" customWidth="1"/>
    <col min="13329" max="13330" width="7.81640625" style="7" customWidth="1"/>
    <col min="13331" max="13331" width="1.81640625" style="7" customWidth="1"/>
    <col min="13332" max="13568" width="9.1796875" style="7"/>
    <col min="13569" max="13569" width="34.54296875" style="7" customWidth="1"/>
    <col min="13570" max="13571" width="7.81640625" style="7" customWidth="1"/>
    <col min="13572" max="13572" width="1.81640625" style="7" customWidth="1"/>
    <col min="13573" max="13573" width="7.81640625" style="7" customWidth="1"/>
    <col min="13574" max="13574" width="8.54296875" style="7" customWidth="1"/>
    <col min="13575" max="13575" width="1.81640625" style="7" customWidth="1"/>
    <col min="13576" max="13576" width="7.81640625" style="7" customWidth="1"/>
    <col min="13577" max="13577" width="9" style="7" customWidth="1"/>
    <col min="13578" max="13578" width="1.81640625" style="7" customWidth="1"/>
    <col min="13579" max="13579" width="7.81640625" style="7" customWidth="1"/>
    <col min="13580" max="13580" width="8" style="7" customWidth="1"/>
    <col min="13581" max="13581" width="1.81640625" style="7" customWidth="1"/>
    <col min="13582" max="13582" width="7.81640625" style="7" customWidth="1"/>
    <col min="13583" max="13583" width="9" style="7" customWidth="1"/>
    <col min="13584" max="13584" width="1.81640625" style="7" customWidth="1"/>
    <col min="13585" max="13586" width="7.81640625" style="7" customWidth="1"/>
    <col min="13587" max="13587" width="1.81640625" style="7" customWidth="1"/>
    <col min="13588" max="13824" width="9.1796875" style="7"/>
    <col min="13825" max="13825" width="34.54296875" style="7" customWidth="1"/>
    <col min="13826" max="13827" width="7.81640625" style="7" customWidth="1"/>
    <col min="13828" max="13828" width="1.81640625" style="7" customWidth="1"/>
    <col min="13829" max="13829" width="7.81640625" style="7" customWidth="1"/>
    <col min="13830" max="13830" width="8.54296875" style="7" customWidth="1"/>
    <col min="13831" max="13831" width="1.81640625" style="7" customWidth="1"/>
    <col min="13832" max="13832" width="7.81640625" style="7" customWidth="1"/>
    <col min="13833" max="13833" width="9" style="7" customWidth="1"/>
    <col min="13834" max="13834" width="1.81640625" style="7" customWidth="1"/>
    <col min="13835" max="13835" width="7.81640625" style="7" customWidth="1"/>
    <col min="13836" max="13836" width="8" style="7" customWidth="1"/>
    <col min="13837" max="13837" width="1.81640625" style="7" customWidth="1"/>
    <col min="13838" max="13838" width="7.81640625" style="7" customWidth="1"/>
    <col min="13839" max="13839" width="9" style="7" customWidth="1"/>
    <col min="13840" max="13840" width="1.81640625" style="7" customWidth="1"/>
    <col min="13841" max="13842" width="7.81640625" style="7" customWidth="1"/>
    <col min="13843" max="13843" width="1.81640625" style="7" customWidth="1"/>
    <col min="13844" max="14080" width="9.1796875" style="7"/>
    <col min="14081" max="14081" width="34.54296875" style="7" customWidth="1"/>
    <col min="14082" max="14083" width="7.81640625" style="7" customWidth="1"/>
    <col min="14084" max="14084" width="1.81640625" style="7" customWidth="1"/>
    <col min="14085" max="14085" width="7.81640625" style="7" customWidth="1"/>
    <col min="14086" max="14086" width="8.54296875" style="7" customWidth="1"/>
    <col min="14087" max="14087" width="1.81640625" style="7" customWidth="1"/>
    <col min="14088" max="14088" width="7.81640625" style="7" customWidth="1"/>
    <col min="14089" max="14089" width="9" style="7" customWidth="1"/>
    <col min="14090" max="14090" width="1.81640625" style="7" customWidth="1"/>
    <col min="14091" max="14091" width="7.81640625" style="7" customWidth="1"/>
    <col min="14092" max="14092" width="8" style="7" customWidth="1"/>
    <col min="14093" max="14093" width="1.81640625" style="7" customWidth="1"/>
    <col min="14094" max="14094" width="7.81640625" style="7" customWidth="1"/>
    <col min="14095" max="14095" width="9" style="7" customWidth="1"/>
    <col min="14096" max="14096" width="1.81640625" style="7" customWidth="1"/>
    <col min="14097" max="14098" width="7.81640625" style="7" customWidth="1"/>
    <col min="14099" max="14099" width="1.81640625" style="7" customWidth="1"/>
    <col min="14100" max="14336" width="9.1796875" style="7"/>
    <col min="14337" max="14337" width="34.54296875" style="7" customWidth="1"/>
    <col min="14338" max="14339" width="7.81640625" style="7" customWidth="1"/>
    <col min="14340" max="14340" width="1.81640625" style="7" customWidth="1"/>
    <col min="14341" max="14341" width="7.81640625" style="7" customWidth="1"/>
    <col min="14342" max="14342" width="8.54296875" style="7" customWidth="1"/>
    <col min="14343" max="14343" width="1.81640625" style="7" customWidth="1"/>
    <col min="14344" max="14344" width="7.81640625" style="7" customWidth="1"/>
    <col min="14345" max="14345" width="9" style="7" customWidth="1"/>
    <col min="14346" max="14346" width="1.81640625" style="7" customWidth="1"/>
    <col min="14347" max="14347" width="7.81640625" style="7" customWidth="1"/>
    <col min="14348" max="14348" width="8" style="7" customWidth="1"/>
    <col min="14349" max="14349" width="1.81640625" style="7" customWidth="1"/>
    <col min="14350" max="14350" width="7.81640625" style="7" customWidth="1"/>
    <col min="14351" max="14351" width="9" style="7" customWidth="1"/>
    <col min="14352" max="14352" width="1.81640625" style="7" customWidth="1"/>
    <col min="14353" max="14354" width="7.81640625" style="7" customWidth="1"/>
    <col min="14355" max="14355" width="1.81640625" style="7" customWidth="1"/>
    <col min="14356" max="14592" width="9.1796875" style="7"/>
    <col min="14593" max="14593" width="34.54296875" style="7" customWidth="1"/>
    <col min="14594" max="14595" width="7.81640625" style="7" customWidth="1"/>
    <col min="14596" max="14596" width="1.81640625" style="7" customWidth="1"/>
    <col min="14597" max="14597" width="7.81640625" style="7" customWidth="1"/>
    <col min="14598" max="14598" width="8.54296875" style="7" customWidth="1"/>
    <col min="14599" max="14599" width="1.81640625" style="7" customWidth="1"/>
    <col min="14600" max="14600" width="7.81640625" style="7" customWidth="1"/>
    <col min="14601" max="14601" width="9" style="7" customWidth="1"/>
    <col min="14602" max="14602" width="1.81640625" style="7" customWidth="1"/>
    <col min="14603" max="14603" width="7.81640625" style="7" customWidth="1"/>
    <col min="14604" max="14604" width="8" style="7" customWidth="1"/>
    <col min="14605" max="14605" width="1.81640625" style="7" customWidth="1"/>
    <col min="14606" max="14606" width="7.81640625" style="7" customWidth="1"/>
    <col min="14607" max="14607" width="9" style="7" customWidth="1"/>
    <col min="14608" max="14608" width="1.81640625" style="7" customWidth="1"/>
    <col min="14609" max="14610" width="7.81640625" style="7" customWidth="1"/>
    <col min="14611" max="14611" width="1.81640625" style="7" customWidth="1"/>
    <col min="14612" max="14848" width="9.1796875" style="7"/>
    <col min="14849" max="14849" width="34.54296875" style="7" customWidth="1"/>
    <col min="14850" max="14851" width="7.81640625" style="7" customWidth="1"/>
    <col min="14852" max="14852" width="1.81640625" style="7" customWidth="1"/>
    <col min="14853" max="14853" width="7.81640625" style="7" customWidth="1"/>
    <col min="14854" max="14854" width="8.54296875" style="7" customWidth="1"/>
    <col min="14855" max="14855" width="1.81640625" style="7" customWidth="1"/>
    <col min="14856" max="14856" width="7.81640625" style="7" customWidth="1"/>
    <col min="14857" max="14857" width="9" style="7" customWidth="1"/>
    <col min="14858" max="14858" width="1.81640625" style="7" customWidth="1"/>
    <col min="14859" max="14859" width="7.81640625" style="7" customWidth="1"/>
    <col min="14860" max="14860" width="8" style="7" customWidth="1"/>
    <col min="14861" max="14861" width="1.81640625" style="7" customWidth="1"/>
    <col min="14862" max="14862" width="7.81640625" style="7" customWidth="1"/>
    <col min="14863" max="14863" width="9" style="7" customWidth="1"/>
    <col min="14864" max="14864" width="1.81640625" style="7" customWidth="1"/>
    <col min="14865" max="14866" width="7.81640625" style="7" customWidth="1"/>
    <col min="14867" max="14867" width="1.81640625" style="7" customWidth="1"/>
    <col min="14868" max="15104" width="9.1796875" style="7"/>
    <col min="15105" max="15105" width="34.54296875" style="7" customWidth="1"/>
    <col min="15106" max="15107" width="7.81640625" style="7" customWidth="1"/>
    <col min="15108" max="15108" width="1.81640625" style="7" customWidth="1"/>
    <col min="15109" max="15109" width="7.81640625" style="7" customWidth="1"/>
    <col min="15110" max="15110" width="8.54296875" style="7" customWidth="1"/>
    <col min="15111" max="15111" width="1.81640625" style="7" customWidth="1"/>
    <col min="15112" max="15112" width="7.81640625" style="7" customWidth="1"/>
    <col min="15113" max="15113" width="9" style="7" customWidth="1"/>
    <col min="15114" max="15114" width="1.81640625" style="7" customWidth="1"/>
    <col min="15115" max="15115" width="7.81640625" style="7" customWidth="1"/>
    <col min="15116" max="15116" width="8" style="7" customWidth="1"/>
    <col min="15117" max="15117" width="1.81640625" style="7" customWidth="1"/>
    <col min="15118" max="15118" width="7.81640625" style="7" customWidth="1"/>
    <col min="15119" max="15119" width="9" style="7" customWidth="1"/>
    <col min="15120" max="15120" width="1.81640625" style="7" customWidth="1"/>
    <col min="15121" max="15122" width="7.81640625" style="7" customWidth="1"/>
    <col min="15123" max="15123" width="1.81640625" style="7" customWidth="1"/>
    <col min="15124" max="15360" width="9.1796875" style="7"/>
    <col min="15361" max="15361" width="34.54296875" style="7" customWidth="1"/>
    <col min="15362" max="15363" width="7.81640625" style="7" customWidth="1"/>
    <col min="15364" max="15364" width="1.81640625" style="7" customWidth="1"/>
    <col min="15365" max="15365" width="7.81640625" style="7" customWidth="1"/>
    <col min="15366" max="15366" width="8.54296875" style="7" customWidth="1"/>
    <col min="15367" max="15367" width="1.81640625" style="7" customWidth="1"/>
    <col min="15368" max="15368" width="7.81640625" style="7" customWidth="1"/>
    <col min="15369" max="15369" width="9" style="7" customWidth="1"/>
    <col min="15370" max="15370" width="1.81640625" style="7" customWidth="1"/>
    <col min="15371" max="15371" width="7.81640625" style="7" customWidth="1"/>
    <col min="15372" max="15372" width="8" style="7" customWidth="1"/>
    <col min="15373" max="15373" width="1.81640625" style="7" customWidth="1"/>
    <col min="15374" max="15374" width="7.81640625" style="7" customWidth="1"/>
    <col min="15375" max="15375" width="9" style="7" customWidth="1"/>
    <col min="15376" max="15376" width="1.81640625" style="7" customWidth="1"/>
    <col min="15377" max="15378" width="7.81640625" style="7" customWidth="1"/>
    <col min="15379" max="15379" width="1.81640625" style="7" customWidth="1"/>
    <col min="15380" max="15616" width="9.1796875" style="7"/>
    <col min="15617" max="15617" width="34.54296875" style="7" customWidth="1"/>
    <col min="15618" max="15619" width="7.81640625" style="7" customWidth="1"/>
    <col min="15620" max="15620" width="1.81640625" style="7" customWidth="1"/>
    <col min="15621" max="15621" width="7.81640625" style="7" customWidth="1"/>
    <col min="15622" max="15622" width="8.54296875" style="7" customWidth="1"/>
    <col min="15623" max="15623" width="1.81640625" style="7" customWidth="1"/>
    <col min="15624" max="15624" width="7.81640625" style="7" customWidth="1"/>
    <col min="15625" max="15625" width="9" style="7" customWidth="1"/>
    <col min="15626" max="15626" width="1.81640625" style="7" customWidth="1"/>
    <col min="15627" max="15627" width="7.81640625" style="7" customWidth="1"/>
    <col min="15628" max="15628" width="8" style="7" customWidth="1"/>
    <col min="15629" max="15629" width="1.81640625" style="7" customWidth="1"/>
    <col min="15630" max="15630" width="7.81640625" style="7" customWidth="1"/>
    <col min="15631" max="15631" width="9" style="7" customWidth="1"/>
    <col min="15632" max="15632" width="1.81640625" style="7" customWidth="1"/>
    <col min="15633" max="15634" width="7.81640625" style="7" customWidth="1"/>
    <col min="15635" max="15635" width="1.81640625" style="7" customWidth="1"/>
    <col min="15636" max="15872" width="9.1796875" style="7"/>
    <col min="15873" max="15873" width="34.54296875" style="7" customWidth="1"/>
    <col min="15874" max="15875" width="7.81640625" style="7" customWidth="1"/>
    <col min="15876" max="15876" width="1.81640625" style="7" customWidth="1"/>
    <col min="15877" max="15877" width="7.81640625" style="7" customWidth="1"/>
    <col min="15878" max="15878" width="8.54296875" style="7" customWidth="1"/>
    <col min="15879" max="15879" width="1.81640625" style="7" customWidth="1"/>
    <col min="15880" max="15880" width="7.81640625" style="7" customWidth="1"/>
    <col min="15881" max="15881" width="9" style="7" customWidth="1"/>
    <col min="15882" max="15882" width="1.81640625" style="7" customWidth="1"/>
    <col min="15883" max="15883" width="7.81640625" style="7" customWidth="1"/>
    <col min="15884" max="15884" width="8" style="7" customWidth="1"/>
    <col min="15885" max="15885" width="1.81640625" style="7" customWidth="1"/>
    <col min="15886" max="15886" width="7.81640625" style="7" customWidth="1"/>
    <col min="15887" max="15887" width="9" style="7" customWidth="1"/>
    <col min="15888" max="15888" width="1.81640625" style="7" customWidth="1"/>
    <col min="15889" max="15890" width="7.81640625" style="7" customWidth="1"/>
    <col min="15891" max="15891" width="1.81640625" style="7" customWidth="1"/>
    <col min="15892" max="16128" width="9.1796875" style="7"/>
    <col min="16129" max="16129" width="34.54296875" style="7" customWidth="1"/>
    <col min="16130" max="16131" width="7.81640625" style="7" customWidth="1"/>
    <col min="16132" max="16132" width="1.81640625" style="7" customWidth="1"/>
    <col min="16133" max="16133" width="7.81640625" style="7" customWidth="1"/>
    <col min="16134" max="16134" width="8.54296875" style="7" customWidth="1"/>
    <col min="16135" max="16135" width="1.81640625" style="7" customWidth="1"/>
    <col min="16136" max="16136" width="7.81640625" style="7" customWidth="1"/>
    <col min="16137" max="16137" width="9" style="7" customWidth="1"/>
    <col min="16138" max="16138" width="1.81640625" style="7" customWidth="1"/>
    <col min="16139" max="16139" width="7.81640625" style="7" customWidth="1"/>
    <col min="16140" max="16140" width="8" style="7" customWidth="1"/>
    <col min="16141" max="16141" width="1.81640625" style="7" customWidth="1"/>
    <col min="16142" max="16142" width="7.81640625" style="7" customWidth="1"/>
    <col min="16143" max="16143" width="9" style="7" customWidth="1"/>
    <col min="16144" max="16144" width="1.81640625" style="7" customWidth="1"/>
    <col min="16145" max="16146" width="7.81640625" style="7" customWidth="1"/>
    <col min="16147" max="16147" width="1.81640625" style="7" customWidth="1"/>
    <col min="16148" max="16384" width="9.1796875" style="7"/>
  </cols>
  <sheetData>
    <row r="1" spans="1:21">
      <c r="A1" s="7" t="s">
        <v>233</v>
      </c>
    </row>
    <row r="2" spans="1:21">
      <c r="A2" s="7" t="s">
        <v>234</v>
      </c>
    </row>
    <row r="3" spans="1:21" ht="10.5" customHeight="1"/>
    <row r="4" spans="1:21">
      <c r="A4" s="9" t="s">
        <v>235</v>
      </c>
    </row>
    <row r="5" spans="1:21" ht="10.5" customHeight="1" thickBot="1">
      <c r="L5" s="55"/>
      <c r="O5" s="55"/>
      <c r="P5" s="55"/>
      <c r="R5" s="23"/>
      <c r="S5" s="23"/>
    </row>
    <row r="6" spans="1:21" ht="10.5" customHeight="1">
      <c r="A6" s="10"/>
      <c r="B6" s="77"/>
      <c r="C6" s="78"/>
      <c r="D6" s="79"/>
      <c r="E6" s="77"/>
      <c r="F6" s="78"/>
      <c r="G6" s="79"/>
      <c r="H6" s="77"/>
      <c r="I6" s="78"/>
      <c r="J6" s="78"/>
      <c r="K6" s="77"/>
      <c r="L6" s="78"/>
      <c r="M6" s="79"/>
      <c r="N6" s="77"/>
      <c r="O6" s="78"/>
      <c r="P6" s="78"/>
      <c r="Q6" s="77"/>
      <c r="R6" s="37"/>
      <c r="S6" s="37"/>
    </row>
    <row r="7" spans="1:21">
      <c r="A7" s="7" t="s">
        <v>236</v>
      </c>
      <c r="B7" s="63" t="s">
        <v>237</v>
      </c>
      <c r="E7" s="58" t="s">
        <v>238</v>
      </c>
      <c r="F7" s="58"/>
      <c r="H7" s="58" t="s">
        <v>239</v>
      </c>
      <c r="I7" s="58"/>
      <c r="K7" s="58" t="s">
        <v>240</v>
      </c>
      <c r="L7" s="58"/>
      <c r="N7" s="58" t="s">
        <v>241</v>
      </c>
      <c r="O7" s="58"/>
      <c r="Q7" s="40" t="s">
        <v>242</v>
      </c>
      <c r="R7" s="40"/>
    </row>
    <row r="8" spans="1:21">
      <c r="A8" s="7" t="s">
        <v>243</v>
      </c>
      <c r="B8" s="80" t="s">
        <v>98</v>
      </c>
      <c r="C8" s="81" t="s">
        <v>99</v>
      </c>
      <c r="E8" s="80" t="s">
        <v>98</v>
      </c>
      <c r="F8" s="81" t="s">
        <v>99</v>
      </c>
      <c r="H8" s="80" t="s">
        <v>98</v>
      </c>
      <c r="I8" s="81" t="s">
        <v>99</v>
      </c>
      <c r="J8" s="81"/>
      <c r="K8" s="80" t="s">
        <v>98</v>
      </c>
      <c r="L8" s="81" t="s">
        <v>99</v>
      </c>
      <c r="N8" s="80" t="s">
        <v>98</v>
      </c>
      <c r="O8" s="81" t="s">
        <v>99</v>
      </c>
      <c r="Q8" s="80" t="s">
        <v>98</v>
      </c>
      <c r="R8" s="42" t="s">
        <v>99</v>
      </c>
    </row>
    <row r="9" spans="1:21" ht="10.5" customHeight="1" thickBot="1">
      <c r="A9" s="21"/>
      <c r="B9" s="82"/>
      <c r="C9" s="83"/>
      <c r="D9" s="84"/>
      <c r="E9" s="82"/>
      <c r="F9" s="83"/>
      <c r="G9" s="84"/>
      <c r="H9" s="82"/>
      <c r="I9" s="83"/>
      <c r="J9" s="83"/>
      <c r="K9" s="82"/>
      <c r="L9" s="83"/>
      <c r="M9" s="84"/>
      <c r="N9" s="82"/>
      <c r="O9" s="83"/>
      <c r="P9" s="83"/>
      <c r="Q9" s="82"/>
      <c r="R9" s="46"/>
      <c r="S9" s="46"/>
    </row>
    <row r="10" spans="1:21" ht="10" customHeight="1">
      <c r="L10" s="55"/>
      <c r="O10" s="55"/>
      <c r="R10" s="23"/>
    </row>
    <row r="11" spans="1:21" ht="13">
      <c r="A11" s="14" t="s">
        <v>100</v>
      </c>
      <c r="B11" s="63">
        <f>IF(A11&lt;&gt;0,E11+H11+K11+N11+Q11,"")</f>
        <v>23308</v>
      </c>
      <c r="C11" s="55">
        <f>SUM(C13+C95)</f>
        <v>100</v>
      </c>
      <c r="E11" s="62">
        <f>SUM(E13+E95)</f>
        <v>8774</v>
      </c>
      <c r="F11" s="61">
        <f>IF(A11&lt;&gt;0,E11/B11*100,"")</f>
        <v>37.643727475544878</v>
      </c>
      <c r="G11" s="85"/>
      <c r="H11" s="62">
        <f>SUM(H13+H95)</f>
        <v>11557</v>
      </c>
      <c r="I11" s="61">
        <f>IF(A11&lt;&gt;0,H11/B11*100,"")</f>
        <v>49.583833876780503</v>
      </c>
      <c r="J11" s="61"/>
      <c r="K11" s="62">
        <f>SUM(K13+K95)</f>
        <v>2417</v>
      </c>
      <c r="L11" s="61">
        <f>IF(A11&lt;&gt;0,K11/B11*100,"")</f>
        <v>10.36983010125279</v>
      </c>
      <c r="M11" s="85"/>
      <c r="N11" s="62">
        <f>SUM(N13+N95)</f>
        <v>363</v>
      </c>
      <c r="O11" s="61">
        <f>IF(A11&lt;&gt;0,N11/B11*100,"")</f>
        <v>1.5574051827698645</v>
      </c>
      <c r="P11" s="85"/>
      <c r="Q11" s="62">
        <f>SUM(Q13+Q95)</f>
        <v>197</v>
      </c>
      <c r="R11" s="35">
        <f>IF(A11&lt;&gt;0,Q11/B11*100,"")</f>
        <v>0.84520336365196502</v>
      </c>
      <c r="U11" s="62"/>
    </row>
    <row r="12" spans="1:21">
      <c r="B12" s="63" t="str">
        <f t="shared" ref="B12:B75" si="0">IF(A12&lt;&gt;0,E12+H12+K12+N12+Q12,"")</f>
        <v/>
      </c>
      <c r="C12" s="55" t="str">
        <f t="shared" ref="C12:C75" si="1">IF(A12&lt;&gt;0,B12/$B$11*100,"")</f>
        <v/>
      </c>
      <c r="E12" s="62"/>
      <c r="F12" s="61" t="str">
        <f t="shared" ref="F12:F75" si="2">IF(A12&lt;&gt;0,E12/B12*100,"")</f>
        <v/>
      </c>
      <c r="G12" s="85"/>
      <c r="H12" s="62"/>
      <c r="I12" s="61" t="str">
        <f t="shared" ref="I12:I75" si="3">IF(A12&lt;&gt;0,H12/B12*100,"")</f>
        <v/>
      </c>
      <c r="J12" s="61"/>
      <c r="K12" s="62"/>
      <c r="L12" s="61" t="str">
        <f t="shared" ref="L12:L75" si="4">IF(A12&lt;&gt;0,K12/B12*100,"")</f>
        <v/>
      </c>
      <c r="M12" s="85"/>
      <c r="N12" s="62"/>
      <c r="O12" s="61" t="str">
        <f t="shared" ref="O12:O75" si="5">IF(A12&lt;&gt;0,N12/B12*100,"")</f>
        <v/>
      </c>
      <c r="P12" s="85"/>
      <c r="Q12" s="62"/>
      <c r="R12" s="35" t="str">
        <f t="shared" ref="R12:R75" si="6">IF(A12&lt;&gt;0,Q12/B12*100,"")</f>
        <v/>
      </c>
      <c r="U12" s="62"/>
    </row>
    <row r="13" spans="1:21" ht="13">
      <c r="A13" s="14" t="s">
        <v>71</v>
      </c>
      <c r="B13" s="63">
        <f t="shared" si="0"/>
        <v>14885</v>
      </c>
      <c r="C13" s="55">
        <f t="shared" si="1"/>
        <v>63.862193238373088</v>
      </c>
      <c r="E13" s="62">
        <f>SUM(E15+E26+E34+E74+E60+E81+E93)</f>
        <v>5368</v>
      </c>
      <c r="F13" s="61">
        <f t="shared" si="2"/>
        <v>36.063150822976148</v>
      </c>
      <c r="G13" s="85"/>
      <c r="H13" s="62">
        <f>SUM(H15+H26+H34+H74+H60+H81+H93)</f>
        <v>7507</v>
      </c>
      <c r="I13" s="61">
        <f t="shared" si="3"/>
        <v>50.433322136378898</v>
      </c>
      <c r="J13" s="61"/>
      <c r="K13" s="62">
        <f>SUM(K15+K26+K34+K74+K60+K81+K93)</f>
        <v>1642</v>
      </c>
      <c r="L13" s="61">
        <f t="shared" si="4"/>
        <v>11.031239502855223</v>
      </c>
      <c r="M13" s="85"/>
      <c r="N13" s="62">
        <f>SUM(N15+N26+N34+N74+N60+N81+N93)</f>
        <v>241</v>
      </c>
      <c r="O13" s="61">
        <f t="shared" si="5"/>
        <v>1.6190796103459859</v>
      </c>
      <c r="P13" s="85"/>
      <c r="Q13" s="62">
        <f>SUM(Q15+Q26+Q34+Q74+Q60+Q81+Q93)</f>
        <v>127</v>
      </c>
      <c r="R13" s="35">
        <f t="shared" si="6"/>
        <v>0.8532079274437353</v>
      </c>
      <c r="U13" s="62"/>
    </row>
    <row r="14" spans="1:21" ht="13">
      <c r="A14" s="14"/>
      <c r="B14" s="63" t="str">
        <f t="shared" si="0"/>
        <v/>
      </c>
      <c r="E14" s="62"/>
      <c r="F14" s="61" t="str">
        <f t="shared" si="2"/>
        <v/>
      </c>
      <c r="G14" s="85"/>
      <c r="H14" s="62"/>
      <c r="I14" s="61" t="str">
        <f t="shared" si="3"/>
        <v/>
      </c>
      <c r="J14" s="61"/>
      <c r="K14" s="62"/>
      <c r="L14" s="61" t="str">
        <f t="shared" si="4"/>
        <v/>
      </c>
      <c r="M14" s="85"/>
      <c r="N14" s="62"/>
      <c r="O14" s="61" t="str">
        <f t="shared" si="5"/>
        <v/>
      </c>
      <c r="P14" s="85"/>
      <c r="Q14" s="62"/>
      <c r="R14" s="35"/>
    </row>
    <row r="15" spans="1:21" ht="13">
      <c r="A15" s="14" t="s">
        <v>102</v>
      </c>
      <c r="B15" s="63">
        <f t="shared" si="0"/>
        <v>1395</v>
      </c>
      <c r="C15" s="55">
        <f t="shared" si="1"/>
        <v>5.9850695040329498</v>
      </c>
      <c r="E15" s="62">
        <f>SUM(E16+E21)</f>
        <v>451</v>
      </c>
      <c r="F15" s="61">
        <f t="shared" si="2"/>
        <v>32.329749103942653</v>
      </c>
      <c r="G15" s="85"/>
      <c r="H15" s="62">
        <f>SUM(H16+H21)</f>
        <v>688</v>
      </c>
      <c r="I15" s="61">
        <f t="shared" si="3"/>
        <v>49.318996415770613</v>
      </c>
      <c r="J15" s="61"/>
      <c r="K15" s="62">
        <f>SUM(K16+K21)</f>
        <v>208</v>
      </c>
      <c r="L15" s="61">
        <f t="shared" si="4"/>
        <v>14.910394265232977</v>
      </c>
      <c r="M15" s="85"/>
      <c r="N15" s="62">
        <f>SUM(N16+N21)</f>
        <v>28</v>
      </c>
      <c r="O15" s="61">
        <f t="shared" si="5"/>
        <v>2.0071684587813619</v>
      </c>
      <c r="P15" s="85"/>
      <c r="Q15" s="62">
        <f>SUM(Q16+Q21)</f>
        <v>20</v>
      </c>
      <c r="R15" s="35">
        <f t="shared" si="6"/>
        <v>1.4336917562724014</v>
      </c>
    </row>
    <row r="16" spans="1:21">
      <c r="A16" s="7" t="s">
        <v>103</v>
      </c>
      <c r="B16" s="63">
        <f t="shared" si="0"/>
        <v>432</v>
      </c>
      <c r="C16" s="55">
        <f t="shared" si="1"/>
        <v>1.8534408786682683</v>
      </c>
      <c r="E16" s="62">
        <f>SUM(E17:E19)</f>
        <v>106</v>
      </c>
      <c r="F16" s="61">
        <f t="shared" si="2"/>
        <v>24.537037037037038</v>
      </c>
      <c r="G16" s="85"/>
      <c r="H16" s="62">
        <f>SUM(H17:H19)</f>
        <v>224</v>
      </c>
      <c r="I16" s="61">
        <f t="shared" si="3"/>
        <v>51.851851851851848</v>
      </c>
      <c r="J16" s="61"/>
      <c r="K16" s="62">
        <f>SUM(K17:K19)</f>
        <v>82</v>
      </c>
      <c r="L16" s="61">
        <f t="shared" si="4"/>
        <v>18.981481481481481</v>
      </c>
      <c r="M16" s="85"/>
      <c r="N16" s="62">
        <f>SUM(N17:N19)</f>
        <v>12</v>
      </c>
      <c r="O16" s="61">
        <f t="shared" si="5"/>
        <v>2.7777777777777777</v>
      </c>
      <c r="P16" s="85"/>
      <c r="Q16" s="62">
        <f>SUM(Q17:Q19)</f>
        <v>8</v>
      </c>
      <c r="R16" s="35">
        <f t="shared" si="6"/>
        <v>1.8518518518518516</v>
      </c>
    </row>
    <row r="17" spans="1:18">
      <c r="A17" s="7" t="s">
        <v>104</v>
      </c>
      <c r="B17" s="63">
        <f>IF(A17&lt;&gt;0,E17+H17+K17+N17+Q17,"")</f>
        <v>68</v>
      </c>
      <c r="C17" s="55">
        <f t="shared" si="1"/>
        <v>0.29174532349407928</v>
      </c>
      <c r="E17" s="86">
        <v>14</v>
      </c>
      <c r="F17" s="61">
        <f t="shared" si="2"/>
        <v>20.588235294117645</v>
      </c>
      <c r="G17" s="87"/>
      <c r="H17" s="86">
        <v>36</v>
      </c>
      <c r="I17" s="61">
        <f t="shared" si="3"/>
        <v>52.941176470588239</v>
      </c>
      <c r="J17" s="87"/>
      <c r="K17" s="86">
        <v>15</v>
      </c>
      <c r="L17" s="61">
        <f t="shared" si="4"/>
        <v>22.058823529411764</v>
      </c>
      <c r="M17" s="87"/>
      <c r="N17" s="86">
        <v>3</v>
      </c>
      <c r="O17" s="61">
        <f t="shared" si="5"/>
        <v>4.4117647058823533</v>
      </c>
      <c r="P17" s="87"/>
      <c r="Q17" s="86">
        <v>0</v>
      </c>
      <c r="R17" s="35">
        <f t="shared" si="6"/>
        <v>0</v>
      </c>
    </row>
    <row r="18" spans="1:18">
      <c r="A18" s="7" t="s">
        <v>106</v>
      </c>
      <c r="B18" s="63">
        <f>IF(A18&lt;&gt;0,E18+H18+K18+N18+Q18,"")</f>
        <v>106</v>
      </c>
      <c r="C18" s="55">
        <f t="shared" si="1"/>
        <v>0.45477947485841774</v>
      </c>
      <c r="E18" s="86">
        <v>24</v>
      </c>
      <c r="F18" s="61">
        <f t="shared" si="2"/>
        <v>22.641509433962266</v>
      </c>
      <c r="G18" s="87"/>
      <c r="H18" s="86">
        <v>56</v>
      </c>
      <c r="I18" s="61">
        <f t="shared" si="3"/>
        <v>52.830188679245282</v>
      </c>
      <c r="J18" s="87"/>
      <c r="K18" s="86">
        <v>24</v>
      </c>
      <c r="L18" s="61">
        <f t="shared" si="4"/>
        <v>22.641509433962266</v>
      </c>
      <c r="M18" s="87"/>
      <c r="N18" s="86">
        <v>2</v>
      </c>
      <c r="O18" s="61">
        <f t="shared" si="5"/>
        <v>1.8867924528301887</v>
      </c>
      <c r="P18" s="87"/>
      <c r="Q18" s="86">
        <v>0</v>
      </c>
      <c r="R18" s="35">
        <f t="shared" si="6"/>
        <v>0</v>
      </c>
    </row>
    <row r="19" spans="1:18">
      <c r="A19" s="7" t="s">
        <v>105</v>
      </c>
      <c r="B19" s="63">
        <f>IF(A19&lt;&gt;0,E19+H19+K19+N19+Q19,"")</f>
        <v>258</v>
      </c>
      <c r="C19" s="55">
        <f t="shared" si="1"/>
        <v>1.1069160803157714</v>
      </c>
      <c r="E19" s="86">
        <v>68</v>
      </c>
      <c r="F19" s="61">
        <f t="shared" si="2"/>
        <v>26.356589147286826</v>
      </c>
      <c r="G19" s="87"/>
      <c r="H19" s="86">
        <v>132</v>
      </c>
      <c r="I19" s="61">
        <f t="shared" si="3"/>
        <v>51.162790697674424</v>
      </c>
      <c r="J19" s="87"/>
      <c r="K19" s="86">
        <v>43</v>
      </c>
      <c r="L19" s="61">
        <f t="shared" si="4"/>
        <v>16.666666666666664</v>
      </c>
      <c r="M19" s="87"/>
      <c r="N19" s="86">
        <v>7</v>
      </c>
      <c r="O19" s="61">
        <f t="shared" si="5"/>
        <v>2.7131782945736433</v>
      </c>
      <c r="P19" s="87"/>
      <c r="Q19" s="86">
        <v>8</v>
      </c>
      <c r="R19" s="35">
        <f t="shared" si="6"/>
        <v>3.1007751937984498</v>
      </c>
    </row>
    <row r="20" spans="1:18">
      <c r="B20" s="63" t="str">
        <f t="shared" si="0"/>
        <v/>
      </c>
      <c r="C20" s="55" t="str">
        <f t="shared" si="1"/>
        <v/>
      </c>
      <c r="E20" s="62"/>
      <c r="F20" s="61" t="str">
        <f t="shared" si="2"/>
        <v/>
      </c>
      <c r="G20" s="85"/>
      <c r="H20" s="62"/>
      <c r="I20" s="61" t="str">
        <f t="shared" si="3"/>
        <v/>
      </c>
      <c r="J20" s="61"/>
      <c r="K20" s="62"/>
      <c r="L20" s="61" t="str">
        <f t="shared" si="4"/>
        <v/>
      </c>
      <c r="M20" s="85"/>
      <c r="N20" s="62"/>
      <c r="O20" s="61" t="str">
        <f t="shared" si="5"/>
        <v/>
      </c>
      <c r="P20" s="85"/>
      <c r="Q20" s="62"/>
      <c r="R20" s="35" t="str">
        <f t="shared" si="6"/>
        <v/>
      </c>
    </row>
    <row r="21" spans="1:18">
      <c r="A21" s="7" t="s">
        <v>107</v>
      </c>
      <c r="B21" s="63">
        <f t="shared" si="0"/>
        <v>963</v>
      </c>
      <c r="C21" s="55">
        <f t="shared" si="1"/>
        <v>4.1316286253646819</v>
      </c>
      <c r="E21" s="62">
        <f>SUM(E22:E24)</f>
        <v>345</v>
      </c>
      <c r="F21" s="61">
        <f t="shared" si="2"/>
        <v>35.825545171339563</v>
      </c>
      <c r="G21" s="85"/>
      <c r="H21" s="62">
        <f>SUM(H22:H24)</f>
        <v>464</v>
      </c>
      <c r="I21" s="61">
        <f t="shared" si="3"/>
        <v>48.182762201453791</v>
      </c>
      <c r="J21" s="61"/>
      <c r="K21" s="62">
        <f>SUM(K22:K24)</f>
        <v>126</v>
      </c>
      <c r="L21" s="61">
        <f t="shared" si="4"/>
        <v>13.084112149532709</v>
      </c>
      <c r="M21" s="85"/>
      <c r="N21" s="62">
        <f>SUM(N22:N24)</f>
        <v>16</v>
      </c>
      <c r="O21" s="61">
        <f t="shared" si="5"/>
        <v>1.6614745586708204</v>
      </c>
      <c r="P21" s="85"/>
      <c r="Q21" s="62">
        <f>SUM(Q22:Q24)</f>
        <v>12</v>
      </c>
      <c r="R21" s="35">
        <f t="shared" si="6"/>
        <v>1.2461059190031152</v>
      </c>
    </row>
    <row r="22" spans="1:18">
      <c r="A22" s="7" t="s">
        <v>108</v>
      </c>
      <c r="B22" s="63">
        <f>IF(A22&lt;&gt;0,E22+H22+K22+N22+Q22,"")</f>
        <v>329</v>
      </c>
      <c r="C22" s="55">
        <f t="shared" si="1"/>
        <v>1.4115325210228247</v>
      </c>
      <c r="E22" s="86">
        <v>103</v>
      </c>
      <c r="F22" s="61">
        <f t="shared" si="2"/>
        <v>31.306990881458969</v>
      </c>
      <c r="G22" s="87"/>
      <c r="H22" s="86">
        <v>165</v>
      </c>
      <c r="I22" s="61">
        <f t="shared" si="3"/>
        <v>50.151975683890583</v>
      </c>
      <c r="J22" s="87"/>
      <c r="K22" s="86">
        <v>50</v>
      </c>
      <c r="L22" s="61">
        <f t="shared" si="4"/>
        <v>15.19756838905775</v>
      </c>
      <c r="M22" s="87"/>
      <c r="N22" s="86">
        <v>7</v>
      </c>
      <c r="O22" s="61">
        <f t="shared" si="5"/>
        <v>2.1276595744680851</v>
      </c>
      <c r="P22" s="87"/>
      <c r="Q22" s="86">
        <v>4</v>
      </c>
      <c r="R22" s="35">
        <f t="shared" si="6"/>
        <v>1.21580547112462</v>
      </c>
    </row>
    <row r="23" spans="1:18">
      <c r="A23" s="7" t="s">
        <v>109</v>
      </c>
      <c r="B23" s="63">
        <f>IF(A23&lt;&gt;0,E23+H23+K23+N23+Q23,"")</f>
        <v>100</v>
      </c>
      <c r="C23" s="55">
        <f t="shared" si="1"/>
        <v>0.42903724043246949</v>
      </c>
      <c r="E23" s="86">
        <v>20</v>
      </c>
      <c r="F23" s="61">
        <f t="shared" si="2"/>
        <v>20</v>
      </c>
      <c r="G23" s="87"/>
      <c r="H23" s="86">
        <v>44</v>
      </c>
      <c r="I23" s="61">
        <f t="shared" si="3"/>
        <v>44</v>
      </c>
      <c r="J23" s="87"/>
      <c r="K23" s="86">
        <v>27</v>
      </c>
      <c r="L23" s="61">
        <f t="shared" si="4"/>
        <v>27</v>
      </c>
      <c r="M23" s="87"/>
      <c r="N23" s="86">
        <v>4</v>
      </c>
      <c r="O23" s="61">
        <f t="shared" si="5"/>
        <v>4</v>
      </c>
      <c r="P23" s="87"/>
      <c r="Q23" s="86">
        <v>5</v>
      </c>
      <c r="R23" s="35">
        <f t="shared" si="6"/>
        <v>5</v>
      </c>
    </row>
    <row r="24" spans="1:18">
      <c r="A24" s="7" t="s">
        <v>110</v>
      </c>
      <c r="B24" s="63">
        <f>IF(A24&lt;&gt;0,E24+H24+K24+N24+Q24,"")</f>
        <v>534</v>
      </c>
      <c r="C24" s="55">
        <f t="shared" si="1"/>
        <v>2.2910588639093876</v>
      </c>
      <c r="E24" s="86">
        <v>222</v>
      </c>
      <c r="F24" s="61">
        <f t="shared" si="2"/>
        <v>41.573033707865171</v>
      </c>
      <c r="G24" s="87"/>
      <c r="H24" s="86">
        <v>255</v>
      </c>
      <c r="I24" s="61">
        <f t="shared" si="3"/>
        <v>47.752808988764045</v>
      </c>
      <c r="J24" s="87"/>
      <c r="K24" s="86">
        <v>49</v>
      </c>
      <c r="L24" s="61">
        <f t="shared" si="4"/>
        <v>9.1760299625468171</v>
      </c>
      <c r="M24" s="87"/>
      <c r="N24" s="86">
        <v>5</v>
      </c>
      <c r="O24" s="61">
        <f t="shared" si="5"/>
        <v>0.93632958801498134</v>
      </c>
      <c r="P24" s="87"/>
      <c r="Q24" s="86">
        <v>3</v>
      </c>
      <c r="R24" s="35">
        <f t="shared" si="6"/>
        <v>0.5617977528089888</v>
      </c>
    </row>
    <row r="25" spans="1:18">
      <c r="B25" s="63" t="str">
        <f t="shared" si="0"/>
        <v/>
      </c>
      <c r="C25" s="55" t="str">
        <f t="shared" si="1"/>
        <v/>
      </c>
      <c r="E25" s="62"/>
      <c r="F25" s="61" t="str">
        <f t="shared" si="2"/>
        <v/>
      </c>
      <c r="G25" s="85"/>
      <c r="H25" s="62"/>
      <c r="I25" s="61" t="str">
        <f t="shared" si="3"/>
        <v/>
      </c>
      <c r="J25" s="61"/>
      <c r="K25" s="62"/>
      <c r="L25" s="61" t="str">
        <f t="shared" si="4"/>
        <v/>
      </c>
      <c r="M25" s="85"/>
      <c r="N25" s="62"/>
      <c r="O25" s="61" t="str">
        <f t="shared" si="5"/>
        <v/>
      </c>
      <c r="P25" s="85"/>
      <c r="Q25" s="62"/>
      <c r="R25" s="35" t="str">
        <f t="shared" si="6"/>
        <v/>
      </c>
    </row>
    <row r="26" spans="1:18" ht="13">
      <c r="A26" s="14" t="s">
        <v>111</v>
      </c>
      <c r="B26" s="63">
        <f t="shared" si="0"/>
        <v>1033</v>
      </c>
      <c r="C26" s="55">
        <f t="shared" si="1"/>
        <v>4.4319546936674099</v>
      </c>
      <c r="E26" s="62">
        <f>SUM(E27)</f>
        <v>458</v>
      </c>
      <c r="F26" s="61">
        <f t="shared" si="2"/>
        <v>44.336882865440465</v>
      </c>
      <c r="G26" s="85"/>
      <c r="H26" s="62">
        <f>SUM(H27)</f>
        <v>461</v>
      </c>
      <c r="I26" s="61">
        <f t="shared" si="3"/>
        <v>44.627299128751204</v>
      </c>
      <c r="J26" s="61"/>
      <c r="K26" s="62">
        <f>SUM(K27)</f>
        <v>100</v>
      </c>
      <c r="L26" s="61">
        <f t="shared" si="4"/>
        <v>9.6805421103581804</v>
      </c>
      <c r="M26" s="85"/>
      <c r="N26" s="62">
        <f>SUM(N27)</f>
        <v>11</v>
      </c>
      <c r="O26" s="61">
        <f t="shared" si="5"/>
        <v>1.0648596321393997</v>
      </c>
      <c r="P26" s="85"/>
      <c r="Q26" s="62">
        <f>SUM(Q27)</f>
        <v>3</v>
      </c>
      <c r="R26" s="35">
        <f t="shared" si="6"/>
        <v>0.29041626331074544</v>
      </c>
    </row>
    <row r="27" spans="1:18">
      <c r="A27" s="7" t="s">
        <v>112</v>
      </c>
      <c r="B27" s="63">
        <f t="shared" si="0"/>
        <v>1033</v>
      </c>
      <c r="C27" s="55">
        <f t="shared" si="1"/>
        <v>4.4319546936674099</v>
      </c>
      <c r="E27" s="62">
        <f>SUM(E28:E32)</f>
        <v>458</v>
      </c>
      <c r="F27" s="61">
        <f t="shared" si="2"/>
        <v>44.336882865440465</v>
      </c>
      <c r="G27" s="85"/>
      <c r="H27" s="62">
        <f>SUM(H28:H32)</f>
        <v>461</v>
      </c>
      <c r="I27" s="61">
        <f t="shared" si="3"/>
        <v>44.627299128751204</v>
      </c>
      <c r="J27" s="61"/>
      <c r="K27" s="62">
        <f>SUM(K28:K32)</f>
        <v>100</v>
      </c>
      <c r="L27" s="61">
        <f t="shared" si="4"/>
        <v>9.6805421103581804</v>
      </c>
      <c r="M27" s="85"/>
      <c r="N27" s="62">
        <f>SUM(N28:N32)</f>
        <v>11</v>
      </c>
      <c r="O27" s="61">
        <f t="shared" si="5"/>
        <v>1.0648596321393997</v>
      </c>
      <c r="P27" s="85"/>
      <c r="Q27" s="62">
        <f>SUM(Q28:Q32)</f>
        <v>3</v>
      </c>
      <c r="R27" s="35">
        <f t="shared" si="6"/>
        <v>0.29041626331074544</v>
      </c>
    </row>
    <row r="28" spans="1:18">
      <c r="A28" s="7" t="s">
        <v>113</v>
      </c>
      <c r="B28" s="63">
        <f t="shared" si="0"/>
        <v>139</v>
      </c>
      <c r="C28" s="55">
        <f t="shared" si="1"/>
        <v>0.59636176420113274</v>
      </c>
      <c r="E28" s="86">
        <v>46</v>
      </c>
      <c r="F28" s="61">
        <f t="shared" si="2"/>
        <v>33.093525179856115</v>
      </c>
      <c r="G28" s="87"/>
      <c r="H28" s="86">
        <v>70</v>
      </c>
      <c r="I28" s="61">
        <f t="shared" si="3"/>
        <v>50.359712230215827</v>
      </c>
      <c r="J28" s="87"/>
      <c r="K28" s="86">
        <v>21</v>
      </c>
      <c r="L28" s="61">
        <f t="shared" si="4"/>
        <v>15.107913669064748</v>
      </c>
      <c r="M28" s="87"/>
      <c r="N28" s="86">
        <v>2</v>
      </c>
      <c r="O28" s="61">
        <f t="shared" si="5"/>
        <v>1.4388489208633095</v>
      </c>
      <c r="P28" s="87"/>
      <c r="Q28" s="86">
        <v>0</v>
      </c>
      <c r="R28" s="35">
        <f t="shared" si="6"/>
        <v>0</v>
      </c>
    </row>
    <row r="29" spans="1:18">
      <c r="A29" s="7" t="s">
        <v>114</v>
      </c>
      <c r="B29" s="63">
        <f t="shared" si="0"/>
        <v>258</v>
      </c>
      <c r="C29" s="55">
        <f t="shared" si="1"/>
        <v>1.1069160803157714</v>
      </c>
      <c r="E29" s="86">
        <v>118</v>
      </c>
      <c r="F29" s="61">
        <f t="shared" si="2"/>
        <v>45.736434108527128</v>
      </c>
      <c r="G29" s="87"/>
      <c r="H29" s="86">
        <v>106</v>
      </c>
      <c r="I29" s="61">
        <f t="shared" si="3"/>
        <v>41.085271317829459</v>
      </c>
      <c r="J29" s="87"/>
      <c r="K29" s="86">
        <v>28</v>
      </c>
      <c r="L29" s="61">
        <f t="shared" si="4"/>
        <v>10.852713178294573</v>
      </c>
      <c r="M29" s="87"/>
      <c r="N29" s="86">
        <v>4</v>
      </c>
      <c r="O29" s="61">
        <f t="shared" si="5"/>
        <v>1.5503875968992249</v>
      </c>
      <c r="P29" s="87"/>
      <c r="Q29" s="86">
        <v>2</v>
      </c>
      <c r="R29" s="35">
        <f t="shared" si="6"/>
        <v>0.77519379844961245</v>
      </c>
    </row>
    <row r="30" spans="1:18">
      <c r="A30" s="7" t="s">
        <v>115</v>
      </c>
      <c r="B30" s="63">
        <f t="shared" si="0"/>
        <v>175</v>
      </c>
      <c r="C30" s="55">
        <f t="shared" si="1"/>
        <v>0.75081517075682169</v>
      </c>
      <c r="E30" s="86">
        <v>81</v>
      </c>
      <c r="F30" s="61">
        <f t="shared" si="2"/>
        <v>46.285714285714285</v>
      </c>
      <c r="G30" s="87"/>
      <c r="H30" s="86">
        <v>76</v>
      </c>
      <c r="I30" s="61">
        <f t="shared" si="3"/>
        <v>43.428571428571431</v>
      </c>
      <c r="J30" s="87"/>
      <c r="K30" s="86">
        <v>14</v>
      </c>
      <c r="L30" s="61">
        <f t="shared" si="4"/>
        <v>8</v>
      </c>
      <c r="M30" s="87"/>
      <c r="N30" s="86">
        <v>4</v>
      </c>
      <c r="O30" s="61">
        <f t="shared" si="5"/>
        <v>2.2857142857142856</v>
      </c>
      <c r="P30" s="87"/>
      <c r="Q30" s="86">
        <v>0</v>
      </c>
      <c r="R30" s="35">
        <f t="shared" si="6"/>
        <v>0</v>
      </c>
    </row>
    <row r="31" spans="1:18">
      <c r="A31" s="7" t="s">
        <v>116</v>
      </c>
      <c r="B31" s="63">
        <f t="shared" si="0"/>
        <v>268</v>
      </c>
      <c r="C31" s="55">
        <f t="shared" si="1"/>
        <v>1.1498198043590182</v>
      </c>
      <c r="E31" s="86">
        <v>128</v>
      </c>
      <c r="F31" s="61">
        <f t="shared" si="2"/>
        <v>47.761194029850742</v>
      </c>
      <c r="G31" s="87"/>
      <c r="H31" s="86">
        <v>120</v>
      </c>
      <c r="I31" s="61">
        <f t="shared" si="3"/>
        <v>44.776119402985074</v>
      </c>
      <c r="J31" s="87"/>
      <c r="K31" s="86">
        <v>18</v>
      </c>
      <c r="L31" s="61">
        <f t="shared" si="4"/>
        <v>6.7164179104477615</v>
      </c>
      <c r="M31" s="87"/>
      <c r="N31" s="86">
        <v>1</v>
      </c>
      <c r="O31" s="61">
        <f t="shared" si="5"/>
        <v>0.37313432835820892</v>
      </c>
      <c r="P31" s="87"/>
      <c r="Q31" s="86">
        <v>1</v>
      </c>
      <c r="R31" s="35">
        <f t="shared" si="6"/>
        <v>0.37313432835820892</v>
      </c>
    </row>
    <row r="32" spans="1:18">
      <c r="A32" s="7" t="s">
        <v>117</v>
      </c>
      <c r="B32" s="63">
        <f t="shared" si="0"/>
        <v>193</v>
      </c>
      <c r="C32" s="55">
        <f t="shared" si="1"/>
        <v>0.82804187403466623</v>
      </c>
      <c r="E32" s="86">
        <v>85</v>
      </c>
      <c r="F32" s="61">
        <f t="shared" si="2"/>
        <v>44.041450777202073</v>
      </c>
      <c r="G32" s="87"/>
      <c r="H32" s="86">
        <v>89</v>
      </c>
      <c r="I32" s="61">
        <f t="shared" si="3"/>
        <v>46.1139896373057</v>
      </c>
      <c r="J32" s="87"/>
      <c r="K32" s="86">
        <v>19</v>
      </c>
      <c r="L32" s="61">
        <f t="shared" si="4"/>
        <v>9.8445595854922274</v>
      </c>
      <c r="M32" s="87"/>
      <c r="N32" s="86">
        <v>0</v>
      </c>
      <c r="O32" s="61">
        <f t="shared" si="5"/>
        <v>0</v>
      </c>
      <c r="P32" s="87"/>
      <c r="Q32" s="86">
        <v>0</v>
      </c>
      <c r="R32" s="35">
        <f t="shared" si="6"/>
        <v>0</v>
      </c>
    </row>
    <row r="33" spans="1:18">
      <c r="B33" s="63" t="str">
        <f t="shared" si="0"/>
        <v/>
      </c>
      <c r="C33" s="55" t="str">
        <f t="shared" si="1"/>
        <v/>
      </c>
      <c r="E33" s="62"/>
      <c r="F33" s="61" t="str">
        <f t="shared" si="2"/>
        <v/>
      </c>
      <c r="G33" s="85"/>
      <c r="H33" s="62"/>
      <c r="I33" s="61" t="str">
        <f t="shared" si="3"/>
        <v/>
      </c>
      <c r="J33" s="61"/>
      <c r="K33" s="62"/>
      <c r="L33" s="61" t="str">
        <f t="shared" si="4"/>
        <v/>
      </c>
      <c r="M33" s="85"/>
      <c r="N33" s="62"/>
      <c r="O33" s="61" t="str">
        <f t="shared" si="5"/>
        <v/>
      </c>
      <c r="P33" s="85"/>
      <c r="Q33" s="62"/>
      <c r="R33" s="35" t="str">
        <f t="shared" si="6"/>
        <v/>
      </c>
    </row>
    <row r="34" spans="1:18" ht="13">
      <c r="A34" s="14" t="s">
        <v>118</v>
      </c>
      <c r="B34" s="63">
        <f t="shared" si="0"/>
        <v>6692</v>
      </c>
      <c r="C34" s="55">
        <f t="shared" si="1"/>
        <v>28.711172129740863</v>
      </c>
      <c r="E34" s="62">
        <f>SUM(E35+E41+E51+E53)</f>
        <v>2309</v>
      </c>
      <c r="F34" s="61">
        <f t="shared" si="2"/>
        <v>34.503885236102811</v>
      </c>
      <c r="G34" s="85"/>
      <c r="H34" s="62">
        <f>SUM(H35+H41+H51+H53)</f>
        <v>3377</v>
      </c>
      <c r="I34" s="61">
        <f t="shared" si="3"/>
        <v>50.463239689181115</v>
      </c>
      <c r="J34" s="61"/>
      <c r="K34" s="62">
        <f>SUM(K35+K41+K51+K53)</f>
        <v>783</v>
      </c>
      <c r="L34" s="61">
        <f t="shared" si="4"/>
        <v>11.70053795576808</v>
      </c>
      <c r="M34" s="85"/>
      <c r="N34" s="62">
        <f>SUM(N35+N41+N51+N53)</f>
        <v>139</v>
      </c>
      <c r="O34" s="61">
        <f t="shared" si="5"/>
        <v>2.0771069934249851</v>
      </c>
      <c r="P34" s="85"/>
      <c r="Q34" s="62">
        <f>SUM(Q35+Q41+Q51+Q53)</f>
        <v>84</v>
      </c>
      <c r="R34" s="35">
        <f t="shared" si="6"/>
        <v>1.2552301255230125</v>
      </c>
    </row>
    <row r="35" spans="1:18">
      <c r="A35" s="7" t="s">
        <v>244</v>
      </c>
      <c r="B35" s="63">
        <f t="shared" si="0"/>
        <v>2303</v>
      </c>
      <c r="C35" s="55">
        <f t="shared" si="1"/>
        <v>9.8807276471597731</v>
      </c>
      <c r="E35" s="62">
        <f>SUM(E36:E39)</f>
        <v>875</v>
      </c>
      <c r="F35" s="61">
        <f t="shared" si="2"/>
        <v>37.993920972644382</v>
      </c>
      <c r="G35" s="85"/>
      <c r="H35" s="62">
        <f>SUM(H36:H39)</f>
        <v>1220</v>
      </c>
      <c r="I35" s="61">
        <f t="shared" si="3"/>
        <v>52.974381241858445</v>
      </c>
      <c r="J35" s="61"/>
      <c r="K35" s="62">
        <f>SUM(K36:K39)</f>
        <v>172</v>
      </c>
      <c r="L35" s="61">
        <f t="shared" si="4"/>
        <v>7.468519322622666</v>
      </c>
      <c r="M35" s="85"/>
      <c r="N35" s="62">
        <f>SUM(N36:N39)</f>
        <v>23</v>
      </c>
      <c r="O35" s="61">
        <f t="shared" si="5"/>
        <v>0.99869735128093795</v>
      </c>
      <c r="P35" s="85"/>
      <c r="Q35" s="62">
        <f>SUM(Q36:Q39)</f>
        <v>13</v>
      </c>
      <c r="R35" s="35">
        <f t="shared" si="6"/>
        <v>0.56448111159357361</v>
      </c>
    </row>
    <row r="36" spans="1:18">
      <c r="A36" s="7" t="s">
        <v>120</v>
      </c>
      <c r="B36" s="63">
        <f t="shared" si="0"/>
        <v>1212</v>
      </c>
      <c r="C36" s="55">
        <f t="shared" si="1"/>
        <v>5.1999313540415306</v>
      </c>
      <c r="E36" s="86">
        <v>465</v>
      </c>
      <c r="F36" s="61">
        <f t="shared" si="2"/>
        <v>38.366336633663366</v>
      </c>
      <c r="G36" s="87"/>
      <c r="H36" s="86">
        <v>641</v>
      </c>
      <c r="I36" s="61">
        <f t="shared" si="3"/>
        <v>52.887788778877884</v>
      </c>
      <c r="J36" s="87"/>
      <c r="K36" s="86">
        <v>89</v>
      </c>
      <c r="L36" s="61">
        <f t="shared" si="4"/>
        <v>7.3432343234323429</v>
      </c>
      <c r="M36" s="87"/>
      <c r="N36" s="86">
        <v>10</v>
      </c>
      <c r="O36" s="61">
        <f t="shared" si="5"/>
        <v>0.82508250825082496</v>
      </c>
      <c r="P36" s="87"/>
      <c r="Q36" s="86">
        <v>7</v>
      </c>
      <c r="R36" s="35">
        <f t="shared" si="6"/>
        <v>0.57755775577557755</v>
      </c>
    </row>
    <row r="37" spans="1:18">
      <c r="A37" s="7" t="s">
        <v>121</v>
      </c>
      <c r="B37" s="63">
        <f t="shared" si="0"/>
        <v>663</v>
      </c>
      <c r="C37" s="55">
        <f t="shared" si="1"/>
        <v>2.8445169040672731</v>
      </c>
      <c r="E37" s="86">
        <v>236</v>
      </c>
      <c r="F37" s="61">
        <f t="shared" si="2"/>
        <v>35.595776772247362</v>
      </c>
      <c r="G37" s="87"/>
      <c r="H37" s="86">
        <v>370</v>
      </c>
      <c r="I37" s="61">
        <f t="shared" si="3"/>
        <v>55.806938159879337</v>
      </c>
      <c r="J37" s="87"/>
      <c r="K37" s="86">
        <v>45</v>
      </c>
      <c r="L37" s="61">
        <f t="shared" si="4"/>
        <v>6.7873303167420813</v>
      </c>
      <c r="M37" s="87"/>
      <c r="N37" s="86">
        <v>6</v>
      </c>
      <c r="O37" s="61">
        <f t="shared" si="5"/>
        <v>0.90497737556561098</v>
      </c>
      <c r="P37" s="87"/>
      <c r="Q37" s="86">
        <v>6</v>
      </c>
      <c r="R37" s="35">
        <f t="shared" si="6"/>
        <v>0.90497737556561098</v>
      </c>
    </row>
    <row r="38" spans="1:18">
      <c r="A38" s="7" t="s">
        <v>122</v>
      </c>
      <c r="B38" s="63">
        <f t="shared" si="0"/>
        <v>184</v>
      </c>
      <c r="C38" s="55">
        <f t="shared" si="1"/>
        <v>0.78942852239574401</v>
      </c>
      <c r="E38" s="86">
        <v>83</v>
      </c>
      <c r="F38" s="61">
        <f t="shared" si="2"/>
        <v>45.108695652173914</v>
      </c>
      <c r="G38" s="87"/>
      <c r="H38" s="86">
        <v>90</v>
      </c>
      <c r="I38" s="61">
        <f t="shared" si="3"/>
        <v>48.913043478260867</v>
      </c>
      <c r="J38" s="87"/>
      <c r="K38" s="86">
        <v>9</v>
      </c>
      <c r="L38" s="61">
        <f t="shared" si="4"/>
        <v>4.8913043478260869</v>
      </c>
      <c r="M38" s="87"/>
      <c r="N38" s="86">
        <v>2</v>
      </c>
      <c r="O38" s="61">
        <f t="shared" si="5"/>
        <v>1.0869565217391304</v>
      </c>
      <c r="P38" s="87"/>
      <c r="Q38" s="86">
        <v>0</v>
      </c>
      <c r="R38" s="35">
        <f t="shared" si="6"/>
        <v>0</v>
      </c>
    </row>
    <row r="39" spans="1:18">
      <c r="A39" s="7" t="s">
        <v>123</v>
      </c>
      <c r="B39" s="63">
        <f t="shared" si="0"/>
        <v>244</v>
      </c>
      <c r="C39" s="55">
        <f t="shared" si="1"/>
        <v>1.0468508666552256</v>
      </c>
      <c r="E39" s="86">
        <v>91</v>
      </c>
      <c r="F39" s="61">
        <f t="shared" si="2"/>
        <v>37.295081967213115</v>
      </c>
      <c r="G39" s="87"/>
      <c r="H39" s="86">
        <v>119</v>
      </c>
      <c r="I39" s="61">
        <f t="shared" si="3"/>
        <v>48.770491803278688</v>
      </c>
      <c r="J39" s="87"/>
      <c r="K39" s="86">
        <v>29</v>
      </c>
      <c r="L39" s="61">
        <f t="shared" si="4"/>
        <v>11.885245901639344</v>
      </c>
      <c r="M39" s="87"/>
      <c r="N39" s="86">
        <v>5</v>
      </c>
      <c r="O39" s="61">
        <f t="shared" si="5"/>
        <v>2.0491803278688523</v>
      </c>
      <c r="P39" s="87"/>
      <c r="Q39" s="86">
        <v>0</v>
      </c>
      <c r="R39" s="35">
        <f t="shared" si="6"/>
        <v>0</v>
      </c>
    </row>
    <row r="40" spans="1:18">
      <c r="B40" s="63" t="str">
        <f t="shared" si="0"/>
        <v/>
      </c>
      <c r="C40" s="55" t="str">
        <f t="shared" si="1"/>
        <v/>
      </c>
      <c r="E40" s="62"/>
      <c r="F40" s="61" t="str">
        <f t="shared" si="2"/>
        <v/>
      </c>
      <c r="G40" s="85"/>
      <c r="H40" s="62"/>
      <c r="I40" s="61" t="str">
        <f t="shared" si="3"/>
        <v/>
      </c>
      <c r="J40" s="61"/>
      <c r="K40" s="62"/>
      <c r="L40" s="61" t="str">
        <f t="shared" si="4"/>
        <v/>
      </c>
      <c r="M40" s="85"/>
      <c r="N40" s="62"/>
      <c r="O40" s="61" t="str">
        <f t="shared" si="5"/>
        <v/>
      </c>
      <c r="P40" s="85"/>
      <c r="Q40" s="62"/>
      <c r="R40" s="35" t="str">
        <f t="shared" si="6"/>
        <v/>
      </c>
    </row>
    <row r="41" spans="1:18">
      <c r="A41" s="7" t="s">
        <v>124</v>
      </c>
      <c r="B41" s="63">
        <f t="shared" si="0"/>
        <v>1945</v>
      </c>
      <c r="C41" s="55">
        <f t="shared" si="1"/>
        <v>8.3447743264115335</v>
      </c>
      <c r="E41" s="62">
        <f>SUM(E42:E49)</f>
        <v>688</v>
      </c>
      <c r="F41" s="61">
        <f t="shared" si="2"/>
        <v>35.372750642673523</v>
      </c>
      <c r="G41" s="85"/>
      <c r="H41" s="62">
        <f>SUM(H42:H49)</f>
        <v>934</v>
      </c>
      <c r="I41" s="61">
        <f t="shared" si="3"/>
        <v>48.020565552699232</v>
      </c>
      <c r="J41" s="61"/>
      <c r="K41" s="62">
        <f>SUM(K42:K49)</f>
        <v>248</v>
      </c>
      <c r="L41" s="61">
        <f t="shared" si="4"/>
        <v>12.750642673521851</v>
      </c>
      <c r="M41" s="85"/>
      <c r="N41" s="62">
        <f>SUM(N42:N49)</f>
        <v>45</v>
      </c>
      <c r="O41" s="61">
        <f t="shared" si="5"/>
        <v>2.3136246786632388</v>
      </c>
      <c r="P41" s="85"/>
      <c r="Q41" s="62">
        <f>SUM(Q42:Q49)</f>
        <v>30</v>
      </c>
      <c r="R41" s="35">
        <f t="shared" si="6"/>
        <v>1.5424164524421593</v>
      </c>
    </row>
    <row r="42" spans="1:18">
      <c r="A42" s="7" t="s">
        <v>245</v>
      </c>
      <c r="B42" s="63">
        <f t="shared" si="0"/>
        <v>202</v>
      </c>
      <c r="C42" s="55">
        <f t="shared" si="1"/>
        <v>0.86665522567358855</v>
      </c>
      <c r="E42" s="86">
        <v>59</v>
      </c>
      <c r="F42" s="61">
        <f t="shared" si="2"/>
        <v>29.207920792079207</v>
      </c>
      <c r="G42" s="87"/>
      <c r="H42" s="86">
        <v>95</v>
      </c>
      <c r="I42" s="61">
        <f t="shared" si="3"/>
        <v>47.029702970297024</v>
      </c>
      <c r="J42" s="87"/>
      <c r="K42" s="86">
        <v>40</v>
      </c>
      <c r="L42" s="61">
        <f t="shared" si="4"/>
        <v>19.801980198019802</v>
      </c>
      <c r="M42" s="87"/>
      <c r="N42" s="86">
        <v>3</v>
      </c>
      <c r="O42" s="61">
        <f t="shared" si="5"/>
        <v>1.4851485148514851</v>
      </c>
      <c r="P42" s="87"/>
      <c r="Q42" s="86">
        <v>5</v>
      </c>
      <c r="R42" s="35">
        <f t="shared" si="6"/>
        <v>2.4752475247524752</v>
      </c>
    </row>
    <row r="43" spans="1:18">
      <c r="A43" s="9" t="s">
        <v>125</v>
      </c>
      <c r="B43" s="63">
        <f t="shared" si="0"/>
        <v>229</v>
      </c>
      <c r="C43" s="55">
        <f t="shared" si="1"/>
        <v>0.98249528059035518</v>
      </c>
      <c r="E43" s="86">
        <v>71</v>
      </c>
      <c r="F43" s="61">
        <f t="shared" si="2"/>
        <v>31.004366812227076</v>
      </c>
      <c r="G43" s="87"/>
      <c r="H43" s="86">
        <v>121</v>
      </c>
      <c r="I43" s="61">
        <f t="shared" si="3"/>
        <v>52.838427947598255</v>
      </c>
      <c r="J43" s="87"/>
      <c r="K43" s="86">
        <v>29</v>
      </c>
      <c r="L43" s="61">
        <f t="shared" si="4"/>
        <v>12.663755458515283</v>
      </c>
      <c r="M43" s="87"/>
      <c r="N43" s="86">
        <v>5</v>
      </c>
      <c r="O43" s="61">
        <f t="shared" si="5"/>
        <v>2.1834061135371177</v>
      </c>
      <c r="P43" s="87"/>
      <c r="Q43" s="86">
        <v>3</v>
      </c>
      <c r="R43" s="35">
        <f t="shared" si="6"/>
        <v>1.3100436681222707</v>
      </c>
    </row>
    <row r="44" spans="1:18">
      <c r="A44" s="7" t="s">
        <v>127</v>
      </c>
      <c r="B44" s="63">
        <f t="shared" si="0"/>
        <v>116</v>
      </c>
      <c r="C44" s="55">
        <f t="shared" si="1"/>
        <v>0.49768319890166463</v>
      </c>
      <c r="E44" s="86">
        <v>51</v>
      </c>
      <c r="F44" s="61">
        <f t="shared" si="2"/>
        <v>43.96551724137931</v>
      </c>
      <c r="G44" s="87"/>
      <c r="H44" s="86">
        <v>57</v>
      </c>
      <c r="I44" s="61">
        <f t="shared" si="3"/>
        <v>49.137931034482754</v>
      </c>
      <c r="J44" s="87"/>
      <c r="K44" s="86">
        <v>6</v>
      </c>
      <c r="L44" s="61">
        <f t="shared" si="4"/>
        <v>5.1724137931034484</v>
      </c>
      <c r="M44" s="87"/>
      <c r="N44" s="86">
        <v>2</v>
      </c>
      <c r="O44" s="61">
        <f t="shared" si="5"/>
        <v>1.7241379310344827</v>
      </c>
      <c r="P44" s="87"/>
      <c r="Q44" s="86">
        <v>0</v>
      </c>
      <c r="R44" s="35">
        <f t="shared" si="6"/>
        <v>0</v>
      </c>
    </row>
    <row r="45" spans="1:18">
      <c r="A45" s="7" t="s">
        <v>128</v>
      </c>
      <c r="B45" s="63">
        <f t="shared" si="0"/>
        <v>298</v>
      </c>
      <c r="C45" s="55">
        <f t="shared" si="1"/>
        <v>1.2785309764887591</v>
      </c>
      <c r="E45" s="86">
        <v>130</v>
      </c>
      <c r="F45" s="61">
        <f t="shared" si="2"/>
        <v>43.624161073825505</v>
      </c>
      <c r="G45" s="87"/>
      <c r="H45" s="86">
        <v>141</v>
      </c>
      <c r="I45" s="61">
        <f t="shared" si="3"/>
        <v>47.315436241610733</v>
      </c>
      <c r="J45" s="87"/>
      <c r="K45" s="86">
        <v>21</v>
      </c>
      <c r="L45" s="61">
        <f t="shared" si="4"/>
        <v>7.0469798657718119</v>
      </c>
      <c r="M45" s="87"/>
      <c r="N45" s="86">
        <v>5</v>
      </c>
      <c r="O45" s="61">
        <f t="shared" si="5"/>
        <v>1.6778523489932886</v>
      </c>
      <c r="P45" s="87"/>
      <c r="Q45" s="86">
        <v>1</v>
      </c>
      <c r="R45" s="35">
        <f t="shared" si="6"/>
        <v>0.33557046979865773</v>
      </c>
    </row>
    <row r="46" spans="1:18">
      <c r="A46" s="7" t="s">
        <v>129</v>
      </c>
      <c r="B46" s="63">
        <f t="shared" si="0"/>
        <v>226</v>
      </c>
      <c r="C46" s="55">
        <f t="shared" si="1"/>
        <v>0.96962416337738111</v>
      </c>
      <c r="E46" s="86">
        <v>64</v>
      </c>
      <c r="F46" s="61">
        <f t="shared" si="2"/>
        <v>28.318584070796462</v>
      </c>
      <c r="G46" s="87"/>
      <c r="H46" s="86">
        <v>113</v>
      </c>
      <c r="I46" s="61">
        <f t="shared" si="3"/>
        <v>50</v>
      </c>
      <c r="J46" s="87"/>
      <c r="K46" s="86">
        <v>43</v>
      </c>
      <c r="L46" s="61">
        <f t="shared" si="4"/>
        <v>19.026548672566371</v>
      </c>
      <c r="M46" s="87"/>
      <c r="N46" s="86">
        <v>4</v>
      </c>
      <c r="O46" s="61">
        <f t="shared" si="5"/>
        <v>1.7699115044247788</v>
      </c>
      <c r="P46" s="87"/>
      <c r="Q46" s="86">
        <v>2</v>
      </c>
      <c r="R46" s="35">
        <f t="shared" si="6"/>
        <v>0.88495575221238942</v>
      </c>
    </row>
    <row r="47" spans="1:18">
      <c r="A47" s="7" t="s">
        <v>130</v>
      </c>
      <c r="B47" s="63">
        <f t="shared" si="0"/>
        <v>411</v>
      </c>
      <c r="C47" s="55">
        <f>IF(A47&lt;&gt;0,B47/$B$11*100,"")</f>
        <v>1.7633430581774499</v>
      </c>
      <c r="E47" s="86">
        <v>142</v>
      </c>
      <c r="F47" s="61">
        <f t="shared" si="2"/>
        <v>34.549878345498783</v>
      </c>
      <c r="G47" s="87"/>
      <c r="H47" s="86">
        <v>182</v>
      </c>
      <c r="I47" s="61">
        <f t="shared" si="3"/>
        <v>44.282238442822383</v>
      </c>
      <c r="J47" s="87"/>
      <c r="K47" s="86">
        <v>57</v>
      </c>
      <c r="L47" s="61">
        <f t="shared" si="4"/>
        <v>13.868613138686131</v>
      </c>
      <c r="M47" s="87"/>
      <c r="N47" s="86">
        <v>18</v>
      </c>
      <c r="O47" s="61">
        <f t="shared" si="5"/>
        <v>4.3795620437956204</v>
      </c>
      <c r="P47" s="87"/>
      <c r="Q47" s="86">
        <v>12</v>
      </c>
      <c r="R47" s="35">
        <f>IF(A47&lt;&gt;0,Q47/B47*100,"")</f>
        <v>2.9197080291970803</v>
      </c>
    </row>
    <row r="48" spans="1:18">
      <c r="A48" s="7" t="s">
        <v>131</v>
      </c>
      <c r="B48" s="63">
        <f t="shared" si="0"/>
        <v>164</v>
      </c>
      <c r="C48" s="55">
        <f t="shared" si="1"/>
        <v>0.70362107430925003</v>
      </c>
      <c r="E48" s="86">
        <v>56</v>
      </c>
      <c r="F48" s="61">
        <f t="shared" si="2"/>
        <v>34.146341463414636</v>
      </c>
      <c r="G48" s="87"/>
      <c r="H48" s="86">
        <v>83</v>
      </c>
      <c r="I48" s="61">
        <f t="shared" si="3"/>
        <v>50.609756097560975</v>
      </c>
      <c r="J48" s="87"/>
      <c r="K48" s="86">
        <v>20</v>
      </c>
      <c r="L48" s="61">
        <f t="shared" si="4"/>
        <v>12.195121951219512</v>
      </c>
      <c r="M48" s="87"/>
      <c r="N48" s="86">
        <v>1</v>
      </c>
      <c r="O48" s="61">
        <f t="shared" si="5"/>
        <v>0.6097560975609756</v>
      </c>
      <c r="P48" s="87"/>
      <c r="Q48" s="86">
        <v>4</v>
      </c>
      <c r="R48" s="35">
        <f t="shared" si="6"/>
        <v>2.4390243902439024</v>
      </c>
    </row>
    <row r="49" spans="1:18">
      <c r="A49" s="7" t="s">
        <v>132</v>
      </c>
      <c r="B49" s="63">
        <f t="shared" si="0"/>
        <v>299</v>
      </c>
      <c r="C49" s="55">
        <f t="shared" si="1"/>
        <v>1.282821348893084</v>
      </c>
      <c r="E49" s="86">
        <v>115</v>
      </c>
      <c r="F49" s="61">
        <f t="shared" si="2"/>
        <v>38.461538461538467</v>
      </c>
      <c r="G49" s="87"/>
      <c r="H49" s="86">
        <v>142</v>
      </c>
      <c r="I49" s="61">
        <f t="shared" si="3"/>
        <v>47.491638795986624</v>
      </c>
      <c r="J49" s="87"/>
      <c r="K49" s="86">
        <v>32</v>
      </c>
      <c r="L49" s="61">
        <f t="shared" si="4"/>
        <v>10.702341137123746</v>
      </c>
      <c r="M49" s="87"/>
      <c r="N49" s="86">
        <v>7</v>
      </c>
      <c r="O49" s="61">
        <f t="shared" si="5"/>
        <v>2.3411371237458192</v>
      </c>
      <c r="P49" s="87"/>
      <c r="Q49" s="86">
        <v>3</v>
      </c>
      <c r="R49" s="35">
        <f t="shared" si="6"/>
        <v>1.0033444816053512</v>
      </c>
    </row>
    <row r="50" spans="1:18">
      <c r="B50" s="63" t="str">
        <f t="shared" si="0"/>
        <v/>
      </c>
      <c r="C50" s="55" t="str">
        <f t="shared" si="1"/>
        <v/>
      </c>
      <c r="E50" s="85"/>
      <c r="F50" s="61" t="str">
        <f t="shared" si="2"/>
        <v/>
      </c>
      <c r="G50" s="85"/>
      <c r="H50" s="85"/>
      <c r="I50" s="61" t="str">
        <f t="shared" si="3"/>
        <v/>
      </c>
      <c r="J50" s="85"/>
      <c r="K50" s="85"/>
      <c r="L50" s="61" t="str">
        <f t="shared" si="4"/>
        <v/>
      </c>
      <c r="M50" s="85"/>
      <c r="N50" s="85"/>
      <c r="O50" s="61" t="str">
        <f t="shared" si="5"/>
        <v/>
      </c>
      <c r="P50" s="85"/>
      <c r="Q50" s="85"/>
      <c r="R50" s="35" t="str">
        <f t="shared" si="6"/>
        <v/>
      </c>
    </row>
    <row r="51" spans="1:18" ht="13">
      <c r="A51" s="7" t="s">
        <v>133</v>
      </c>
      <c r="B51" s="63">
        <f t="shared" si="0"/>
        <v>439</v>
      </c>
      <c r="C51" s="55">
        <f t="shared" si="1"/>
        <v>1.8834734854985411</v>
      </c>
      <c r="E51" s="88">
        <v>140</v>
      </c>
      <c r="F51" s="61">
        <f t="shared" si="2"/>
        <v>31.890660592255127</v>
      </c>
      <c r="G51" s="89"/>
      <c r="H51" s="88">
        <v>223</v>
      </c>
      <c r="I51" s="61">
        <f t="shared" si="3"/>
        <v>50.797266514806381</v>
      </c>
      <c r="J51" s="89"/>
      <c r="K51" s="88">
        <v>61</v>
      </c>
      <c r="L51" s="61">
        <f t="shared" si="4"/>
        <v>13.895216400911162</v>
      </c>
      <c r="M51" s="89"/>
      <c r="N51" s="88">
        <v>8</v>
      </c>
      <c r="O51" s="61">
        <f t="shared" si="5"/>
        <v>1.8223234624145785</v>
      </c>
      <c r="P51" s="89"/>
      <c r="Q51" s="88">
        <v>7</v>
      </c>
      <c r="R51" s="35">
        <f t="shared" si="6"/>
        <v>1.5945330296127564</v>
      </c>
    </row>
    <row r="52" spans="1:18">
      <c r="B52" s="63" t="str">
        <f t="shared" si="0"/>
        <v/>
      </c>
      <c r="C52" s="55" t="str">
        <f t="shared" si="1"/>
        <v/>
      </c>
      <c r="E52" s="62"/>
      <c r="F52" s="61" t="str">
        <f t="shared" si="2"/>
        <v/>
      </c>
      <c r="G52" s="85"/>
      <c r="H52" s="62"/>
      <c r="I52" s="61" t="str">
        <f t="shared" si="3"/>
        <v/>
      </c>
      <c r="J52" s="61"/>
      <c r="K52" s="62"/>
      <c r="L52" s="61" t="str">
        <f t="shared" si="4"/>
        <v/>
      </c>
      <c r="M52" s="85"/>
      <c r="N52" s="62"/>
      <c r="O52" s="61" t="str">
        <f t="shared" si="5"/>
        <v/>
      </c>
      <c r="P52" s="85"/>
      <c r="Q52" s="62"/>
      <c r="R52" s="35" t="str">
        <f t="shared" si="6"/>
        <v/>
      </c>
    </row>
    <row r="53" spans="1:18">
      <c r="A53" s="7" t="s">
        <v>134</v>
      </c>
      <c r="B53" s="63">
        <f t="shared" si="0"/>
        <v>2005</v>
      </c>
      <c r="C53" s="55">
        <f t="shared" si="1"/>
        <v>8.6021966706710131</v>
      </c>
      <c r="E53" s="62">
        <f>SUM(E54:E58)</f>
        <v>606</v>
      </c>
      <c r="F53" s="61">
        <f t="shared" si="2"/>
        <v>30.224438902743145</v>
      </c>
      <c r="G53" s="85"/>
      <c r="H53" s="62">
        <f>SUM(H54:H58)</f>
        <v>1000</v>
      </c>
      <c r="I53" s="61">
        <f t="shared" si="3"/>
        <v>49.875311720698257</v>
      </c>
      <c r="J53" s="61"/>
      <c r="K53" s="62">
        <f>SUM(K54:K58)</f>
        <v>302</v>
      </c>
      <c r="L53" s="61">
        <f t="shared" si="4"/>
        <v>15.062344139650873</v>
      </c>
      <c r="M53" s="85"/>
      <c r="N53" s="62">
        <f>SUM(N54:N58)</f>
        <v>63</v>
      </c>
      <c r="O53" s="61">
        <f t="shared" si="5"/>
        <v>3.1421446384039902</v>
      </c>
      <c r="P53" s="85"/>
      <c r="Q53" s="62">
        <f>SUM(Q54:Q58)</f>
        <v>34</v>
      </c>
      <c r="R53" s="35">
        <f t="shared" si="6"/>
        <v>1.6957605985037407</v>
      </c>
    </row>
    <row r="54" spans="1:18">
      <c r="A54" s="7" t="s">
        <v>135</v>
      </c>
      <c r="B54" s="63">
        <f t="shared" si="0"/>
        <v>61</v>
      </c>
      <c r="C54" s="55">
        <f t="shared" si="1"/>
        <v>0.26171271666380641</v>
      </c>
      <c r="E54" s="86">
        <v>0</v>
      </c>
      <c r="F54" s="61">
        <f t="shared" si="2"/>
        <v>0</v>
      </c>
      <c r="G54" s="87"/>
      <c r="H54" s="86">
        <v>24</v>
      </c>
      <c r="I54" s="61">
        <f t="shared" si="3"/>
        <v>39.344262295081968</v>
      </c>
      <c r="J54" s="87"/>
      <c r="K54" s="86">
        <v>29</v>
      </c>
      <c r="L54" s="61">
        <f t="shared" si="4"/>
        <v>47.540983606557376</v>
      </c>
      <c r="M54" s="87"/>
      <c r="N54" s="86">
        <v>7</v>
      </c>
      <c r="O54" s="61">
        <f t="shared" si="5"/>
        <v>11.475409836065573</v>
      </c>
      <c r="P54" s="87"/>
      <c r="Q54" s="86">
        <v>1</v>
      </c>
      <c r="R54" s="35">
        <f t="shared" si="6"/>
        <v>1.639344262295082</v>
      </c>
    </row>
    <row r="55" spans="1:18">
      <c r="A55" s="7" t="s">
        <v>136</v>
      </c>
      <c r="B55" s="63">
        <f t="shared" si="0"/>
        <v>1228</v>
      </c>
      <c r="C55" s="55">
        <f t="shared" si="1"/>
        <v>5.2685773125107254</v>
      </c>
      <c r="E55" s="86">
        <v>380</v>
      </c>
      <c r="F55" s="61">
        <f t="shared" si="2"/>
        <v>30.944625407166125</v>
      </c>
      <c r="G55" s="87"/>
      <c r="H55" s="86">
        <v>624</v>
      </c>
      <c r="I55" s="61">
        <f t="shared" si="3"/>
        <v>50.814332247557005</v>
      </c>
      <c r="J55" s="87"/>
      <c r="K55" s="86">
        <v>166</v>
      </c>
      <c r="L55" s="61">
        <f t="shared" si="4"/>
        <v>13.517915309446254</v>
      </c>
      <c r="M55" s="87"/>
      <c r="N55" s="86">
        <v>36</v>
      </c>
      <c r="O55" s="61">
        <f t="shared" si="5"/>
        <v>2.9315960912052117</v>
      </c>
      <c r="P55" s="87"/>
      <c r="Q55" s="86">
        <v>22</v>
      </c>
      <c r="R55" s="35">
        <f t="shared" si="6"/>
        <v>1.7915309446254073</v>
      </c>
    </row>
    <row r="56" spans="1:18">
      <c r="A56" s="7" t="s">
        <v>137</v>
      </c>
      <c r="B56" s="63">
        <f t="shared" si="0"/>
        <v>231</v>
      </c>
      <c r="C56" s="55">
        <f t="shared" si="1"/>
        <v>0.99107602539900475</v>
      </c>
      <c r="E56" s="86">
        <v>76</v>
      </c>
      <c r="F56" s="61">
        <f t="shared" si="2"/>
        <v>32.900432900432904</v>
      </c>
      <c r="G56" s="87"/>
      <c r="H56" s="86">
        <v>122</v>
      </c>
      <c r="I56" s="61">
        <f t="shared" si="3"/>
        <v>52.813852813852812</v>
      </c>
      <c r="J56" s="87"/>
      <c r="K56" s="86">
        <v>28</v>
      </c>
      <c r="L56" s="61">
        <f t="shared" si="4"/>
        <v>12.121212121212121</v>
      </c>
      <c r="M56" s="87"/>
      <c r="N56" s="86">
        <v>3</v>
      </c>
      <c r="O56" s="61">
        <f t="shared" si="5"/>
        <v>1.2987012987012987</v>
      </c>
      <c r="P56" s="87"/>
      <c r="Q56" s="86">
        <v>2</v>
      </c>
      <c r="R56" s="35">
        <f t="shared" si="6"/>
        <v>0.86580086580086579</v>
      </c>
    </row>
    <row r="57" spans="1:18">
      <c r="A57" s="9" t="s">
        <v>138</v>
      </c>
      <c r="B57" s="63">
        <f t="shared" si="0"/>
        <v>331</v>
      </c>
      <c r="C57" s="55">
        <f t="shared" si="1"/>
        <v>1.4201132658314741</v>
      </c>
      <c r="E57" s="86">
        <v>113</v>
      </c>
      <c r="F57" s="61">
        <f t="shared" si="2"/>
        <v>34.138972809667671</v>
      </c>
      <c r="G57" s="87"/>
      <c r="H57" s="86">
        <v>137</v>
      </c>
      <c r="I57" s="61">
        <f t="shared" si="3"/>
        <v>41.389728096676734</v>
      </c>
      <c r="J57" s="87"/>
      <c r="K57" s="86">
        <v>62</v>
      </c>
      <c r="L57" s="61">
        <f t="shared" si="4"/>
        <v>18.731117824773413</v>
      </c>
      <c r="M57" s="87"/>
      <c r="N57" s="86">
        <v>12</v>
      </c>
      <c r="O57" s="61">
        <f t="shared" si="5"/>
        <v>3.6253776435045322</v>
      </c>
      <c r="P57" s="87"/>
      <c r="Q57" s="86">
        <v>7</v>
      </c>
      <c r="R57" s="35">
        <f t="shared" si="6"/>
        <v>2.1148036253776437</v>
      </c>
    </row>
    <row r="58" spans="1:18">
      <c r="A58" s="7" t="s">
        <v>139</v>
      </c>
      <c r="B58" s="63">
        <f t="shared" si="0"/>
        <v>154</v>
      </c>
      <c r="C58" s="55">
        <f t="shared" si="1"/>
        <v>0.66071735026600309</v>
      </c>
      <c r="E58" s="86">
        <v>37</v>
      </c>
      <c r="F58" s="61">
        <f t="shared" si="2"/>
        <v>24.025974025974026</v>
      </c>
      <c r="G58" s="87"/>
      <c r="H58" s="86">
        <v>93</v>
      </c>
      <c r="I58" s="61">
        <f t="shared" si="3"/>
        <v>60.389610389610397</v>
      </c>
      <c r="J58" s="87"/>
      <c r="K58" s="86">
        <v>17</v>
      </c>
      <c r="L58" s="61">
        <f t="shared" si="4"/>
        <v>11.038961038961039</v>
      </c>
      <c r="M58" s="87"/>
      <c r="N58" s="86">
        <v>5</v>
      </c>
      <c r="O58" s="61">
        <f t="shared" si="5"/>
        <v>3.2467532467532463</v>
      </c>
      <c r="P58" s="87"/>
      <c r="Q58" s="86">
        <v>2</v>
      </c>
      <c r="R58" s="35">
        <f t="shared" si="6"/>
        <v>1.2987012987012987</v>
      </c>
    </row>
    <row r="59" spans="1:18">
      <c r="B59" s="63" t="str">
        <f t="shared" si="0"/>
        <v/>
      </c>
      <c r="C59" s="55" t="str">
        <f t="shared" si="1"/>
        <v/>
      </c>
      <c r="E59" s="62"/>
      <c r="F59" s="61" t="str">
        <f t="shared" si="2"/>
        <v/>
      </c>
      <c r="G59" s="85"/>
      <c r="H59" s="62"/>
      <c r="I59" s="61" t="str">
        <f t="shared" si="3"/>
        <v/>
      </c>
      <c r="J59" s="85"/>
      <c r="K59" s="62"/>
      <c r="L59" s="61" t="str">
        <f t="shared" si="4"/>
        <v/>
      </c>
      <c r="M59" s="85"/>
      <c r="N59" s="62"/>
      <c r="O59" s="61" t="str">
        <f t="shared" si="5"/>
        <v/>
      </c>
      <c r="P59" s="85"/>
      <c r="Q59" s="62"/>
      <c r="R59" s="35" t="str">
        <f t="shared" si="6"/>
        <v/>
      </c>
    </row>
    <row r="60" spans="1:18" ht="13">
      <c r="A60" s="14" t="s">
        <v>140</v>
      </c>
      <c r="B60" s="63">
        <f t="shared" si="0"/>
        <v>1844</v>
      </c>
      <c r="C60" s="55">
        <f t="shared" si="1"/>
        <v>7.9114467135747377</v>
      </c>
      <c r="E60" s="62">
        <f>SUM(E61+E63+E70+E72)</f>
        <v>674</v>
      </c>
      <c r="F60" s="61">
        <f t="shared" si="2"/>
        <v>36.550976138828631</v>
      </c>
      <c r="G60" s="85"/>
      <c r="H60" s="62">
        <f>SUM(H61+H63+H70+H72)</f>
        <v>971</v>
      </c>
      <c r="I60" s="61">
        <f t="shared" si="3"/>
        <v>52.657266811279825</v>
      </c>
      <c r="J60" s="61"/>
      <c r="K60" s="62">
        <f>SUM(K61+K63+K70+K72)</f>
        <v>173</v>
      </c>
      <c r="L60" s="61">
        <f t="shared" si="4"/>
        <v>9.3817787418655101</v>
      </c>
      <c r="M60" s="85"/>
      <c r="N60" s="62">
        <f>SUM(N61+N63+N70+N72)</f>
        <v>20</v>
      </c>
      <c r="O60" s="61">
        <f t="shared" si="5"/>
        <v>1.0845986984815619</v>
      </c>
      <c r="P60" s="85"/>
      <c r="Q60" s="62">
        <f>SUM(Q61+Q63+Q70+Q72)</f>
        <v>6</v>
      </c>
      <c r="R60" s="35">
        <f t="shared" si="6"/>
        <v>0.32537960954446854</v>
      </c>
    </row>
    <row r="61" spans="1:18" ht="13">
      <c r="A61" s="7" t="s">
        <v>141</v>
      </c>
      <c r="B61" s="63">
        <f t="shared" si="0"/>
        <v>252</v>
      </c>
      <c r="C61" s="55">
        <f t="shared" si="1"/>
        <v>1.0811738458898232</v>
      </c>
      <c r="E61" s="88">
        <v>92</v>
      </c>
      <c r="F61" s="61">
        <f t="shared" si="2"/>
        <v>36.507936507936506</v>
      </c>
      <c r="G61" s="89"/>
      <c r="H61" s="88">
        <v>136</v>
      </c>
      <c r="I61" s="61">
        <f t="shared" si="3"/>
        <v>53.968253968253968</v>
      </c>
      <c r="J61" s="89"/>
      <c r="K61" s="88">
        <v>23</v>
      </c>
      <c r="L61" s="61">
        <f t="shared" si="4"/>
        <v>9.1269841269841265</v>
      </c>
      <c r="M61" s="89"/>
      <c r="N61" s="88">
        <v>0</v>
      </c>
      <c r="O61" s="61">
        <f t="shared" si="5"/>
        <v>0</v>
      </c>
      <c r="P61" s="89"/>
      <c r="Q61" s="88">
        <v>1</v>
      </c>
      <c r="R61" s="35">
        <f t="shared" si="6"/>
        <v>0.3968253968253968</v>
      </c>
    </row>
    <row r="62" spans="1:18">
      <c r="B62" s="63" t="str">
        <f t="shared" si="0"/>
        <v/>
      </c>
      <c r="C62" s="55" t="str">
        <f t="shared" si="1"/>
        <v/>
      </c>
      <c r="E62" s="62"/>
      <c r="F62" s="61" t="str">
        <f t="shared" si="2"/>
        <v/>
      </c>
      <c r="G62" s="85"/>
      <c r="H62" s="62"/>
      <c r="I62" s="61" t="str">
        <f t="shared" si="3"/>
        <v/>
      </c>
      <c r="J62" s="61"/>
      <c r="K62" s="62"/>
      <c r="L62" s="61" t="str">
        <f t="shared" si="4"/>
        <v/>
      </c>
      <c r="M62" s="85"/>
      <c r="N62" s="62"/>
      <c r="O62" s="61" t="str">
        <f t="shared" si="5"/>
        <v/>
      </c>
      <c r="P62" s="85"/>
      <c r="Q62" s="62"/>
      <c r="R62" s="35" t="str">
        <f t="shared" si="6"/>
        <v/>
      </c>
    </row>
    <row r="63" spans="1:18">
      <c r="A63" s="7" t="s">
        <v>142</v>
      </c>
      <c r="B63" s="63">
        <f t="shared" si="0"/>
        <v>1154</v>
      </c>
      <c r="C63" s="55">
        <f t="shared" si="1"/>
        <v>4.9510897545906989</v>
      </c>
      <c r="E63" s="62">
        <f>SUM(E64:E68)</f>
        <v>413</v>
      </c>
      <c r="F63" s="61">
        <f t="shared" si="2"/>
        <v>35.788561525129978</v>
      </c>
      <c r="G63" s="85"/>
      <c r="H63" s="62">
        <f>SUM(H64:H68)</f>
        <v>618</v>
      </c>
      <c r="I63" s="61">
        <f t="shared" si="3"/>
        <v>53.552859618717505</v>
      </c>
      <c r="J63" s="61"/>
      <c r="K63" s="62">
        <f>SUM(K64:K68)</f>
        <v>108</v>
      </c>
      <c r="L63" s="61">
        <f t="shared" si="4"/>
        <v>9.3587521663778173</v>
      </c>
      <c r="M63" s="85"/>
      <c r="N63" s="62">
        <f>SUM(N64:N68)</f>
        <v>12</v>
      </c>
      <c r="O63" s="61">
        <f t="shared" si="5"/>
        <v>1.0398613518197575</v>
      </c>
      <c r="P63" s="85"/>
      <c r="Q63" s="62">
        <f>SUM(Q64:Q68)</f>
        <v>3</v>
      </c>
      <c r="R63" s="35">
        <f t="shared" si="6"/>
        <v>0.25996533795493937</v>
      </c>
    </row>
    <row r="64" spans="1:18">
      <c r="A64" s="7" t="s">
        <v>143</v>
      </c>
      <c r="B64" s="63">
        <f t="shared" si="0"/>
        <v>242</v>
      </c>
      <c r="C64" s="55">
        <f t="shared" si="1"/>
        <v>1.0382701218465762</v>
      </c>
      <c r="E64" s="86">
        <v>68</v>
      </c>
      <c r="F64" s="61">
        <f t="shared" si="2"/>
        <v>28.099173553719009</v>
      </c>
      <c r="G64" s="87"/>
      <c r="H64" s="86">
        <v>134</v>
      </c>
      <c r="I64" s="61">
        <f t="shared" si="3"/>
        <v>55.371900826446286</v>
      </c>
      <c r="J64" s="87"/>
      <c r="K64" s="86">
        <v>35</v>
      </c>
      <c r="L64" s="61">
        <f t="shared" si="4"/>
        <v>14.46280991735537</v>
      </c>
      <c r="M64" s="87"/>
      <c r="N64" s="86">
        <v>4</v>
      </c>
      <c r="O64" s="61">
        <f t="shared" si="5"/>
        <v>1.6528925619834711</v>
      </c>
      <c r="P64" s="87"/>
      <c r="Q64" s="86">
        <v>1</v>
      </c>
      <c r="R64" s="35">
        <f t="shared" si="6"/>
        <v>0.41322314049586778</v>
      </c>
    </row>
    <row r="65" spans="1:18">
      <c r="A65" s="7" t="s">
        <v>144</v>
      </c>
      <c r="B65" s="63">
        <f t="shared" si="0"/>
        <v>297</v>
      </c>
      <c r="C65" s="55">
        <f t="shared" si="1"/>
        <v>1.2742406040844345</v>
      </c>
      <c r="E65" s="86">
        <v>113</v>
      </c>
      <c r="F65" s="61">
        <f t="shared" si="2"/>
        <v>38.047138047138048</v>
      </c>
      <c r="G65" s="87"/>
      <c r="H65" s="86">
        <v>164</v>
      </c>
      <c r="I65" s="61">
        <f t="shared" si="3"/>
        <v>55.218855218855225</v>
      </c>
      <c r="J65" s="87"/>
      <c r="K65" s="86">
        <v>16</v>
      </c>
      <c r="L65" s="61">
        <f t="shared" si="4"/>
        <v>5.3872053872053867</v>
      </c>
      <c r="M65" s="87"/>
      <c r="N65" s="86">
        <v>3</v>
      </c>
      <c r="O65" s="61">
        <f t="shared" si="5"/>
        <v>1.0101010101010102</v>
      </c>
      <c r="P65" s="87"/>
      <c r="Q65" s="86">
        <v>1</v>
      </c>
      <c r="R65" s="35">
        <f t="shared" si="6"/>
        <v>0.33670033670033667</v>
      </c>
    </row>
    <row r="66" spans="1:18">
      <c r="A66" s="7" t="s">
        <v>145</v>
      </c>
      <c r="B66" s="63">
        <f t="shared" si="0"/>
        <v>125</v>
      </c>
      <c r="C66" s="55">
        <f t="shared" si="1"/>
        <v>0.53629655054058689</v>
      </c>
      <c r="E66" s="86">
        <v>42</v>
      </c>
      <c r="F66" s="61">
        <f t="shared" si="2"/>
        <v>33.6</v>
      </c>
      <c r="G66" s="87"/>
      <c r="H66" s="86">
        <v>69</v>
      </c>
      <c r="I66" s="61">
        <f t="shared" si="3"/>
        <v>55.2</v>
      </c>
      <c r="J66" s="87"/>
      <c r="K66" s="86">
        <v>12</v>
      </c>
      <c r="L66" s="61">
        <f t="shared" si="4"/>
        <v>9.6</v>
      </c>
      <c r="M66" s="87"/>
      <c r="N66" s="86">
        <v>2</v>
      </c>
      <c r="O66" s="61">
        <f t="shared" si="5"/>
        <v>1.6</v>
      </c>
      <c r="P66" s="87"/>
      <c r="Q66" s="86">
        <v>0</v>
      </c>
      <c r="R66" s="35">
        <f t="shared" si="6"/>
        <v>0</v>
      </c>
    </row>
    <row r="67" spans="1:18">
      <c r="A67" s="7" t="s">
        <v>222</v>
      </c>
      <c r="B67" s="63">
        <f t="shared" si="0"/>
        <v>81</v>
      </c>
      <c r="C67" s="55">
        <f t="shared" si="1"/>
        <v>0.34752016475030034</v>
      </c>
      <c r="E67" s="86">
        <v>25</v>
      </c>
      <c r="F67" s="61">
        <f t="shared" si="2"/>
        <v>30.864197530864196</v>
      </c>
      <c r="G67" s="87"/>
      <c r="H67" s="86">
        <v>43</v>
      </c>
      <c r="I67" s="61">
        <f t="shared" si="3"/>
        <v>53.086419753086425</v>
      </c>
      <c r="J67" s="87"/>
      <c r="K67" s="86">
        <v>11</v>
      </c>
      <c r="L67" s="61">
        <f t="shared" si="4"/>
        <v>13.580246913580247</v>
      </c>
      <c r="M67" s="87"/>
      <c r="N67" s="86">
        <v>1</v>
      </c>
      <c r="O67" s="61">
        <f t="shared" si="5"/>
        <v>1.2345679012345678</v>
      </c>
      <c r="P67" s="87"/>
      <c r="Q67" s="86">
        <v>1</v>
      </c>
      <c r="R67" s="35">
        <f t="shared" si="6"/>
        <v>1.2345679012345678</v>
      </c>
    </row>
    <row r="68" spans="1:18">
      <c r="A68" s="7" t="s">
        <v>147</v>
      </c>
      <c r="B68" s="63">
        <f t="shared" si="0"/>
        <v>409</v>
      </c>
      <c r="C68" s="55">
        <f>IF(A68&lt;&gt;0,B68/$B$11*100,"")</f>
        <v>1.7547623133688004</v>
      </c>
      <c r="E68" s="86">
        <v>165</v>
      </c>
      <c r="F68" s="61">
        <f t="shared" si="2"/>
        <v>40.342298288508559</v>
      </c>
      <c r="G68" s="87"/>
      <c r="H68" s="86">
        <v>208</v>
      </c>
      <c r="I68" s="61">
        <f t="shared" si="3"/>
        <v>50.855745721271397</v>
      </c>
      <c r="J68" s="87"/>
      <c r="K68" s="86">
        <v>34</v>
      </c>
      <c r="L68" s="61">
        <f t="shared" si="4"/>
        <v>8.3129584352078236</v>
      </c>
      <c r="M68" s="87"/>
      <c r="N68" s="86">
        <v>2</v>
      </c>
      <c r="O68" s="61">
        <f t="shared" si="5"/>
        <v>0.48899755501222492</v>
      </c>
      <c r="P68" s="87"/>
      <c r="Q68" s="86">
        <v>0</v>
      </c>
      <c r="R68" s="35">
        <f>IF(A68&lt;&gt;0,Q68/B68*100,"")</f>
        <v>0</v>
      </c>
    </row>
    <row r="69" spans="1:18">
      <c r="B69" s="63" t="str">
        <f t="shared" si="0"/>
        <v/>
      </c>
      <c r="C69" s="55" t="str">
        <f t="shared" si="1"/>
        <v/>
      </c>
      <c r="E69" s="85"/>
      <c r="F69" s="61" t="str">
        <f t="shared" si="2"/>
        <v/>
      </c>
      <c r="G69" s="85"/>
      <c r="H69" s="85"/>
      <c r="I69" s="61" t="str">
        <f t="shared" si="3"/>
        <v/>
      </c>
      <c r="J69" s="85"/>
      <c r="K69" s="85"/>
      <c r="L69" s="61" t="str">
        <f t="shared" si="4"/>
        <v/>
      </c>
      <c r="M69" s="85"/>
      <c r="N69" s="85"/>
      <c r="O69" s="61" t="str">
        <f t="shared" si="5"/>
        <v/>
      </c>
      <c r="P69" s="85"/>
      <c r="Q69" s="85"/>
      <c r="R69" s="35" t="str">
        <f t="shared" si="6"/>
        <v/>
      </c>
    </row>
    <row r="70" spans="1:18" ht="13">
      <c r="A70" s="7" t="s">
        <v>148</v>
      </c>
      <c r="B70" s="63">
        <f t="shared" si="0"/>
        <v>193</v>
      </c>
      <c r="C70" s="55">
        <f t="shared" si="1"/>
        <v>0.82804187403466623</v>
      </c>
      <c r="E70" s="88">
        <v>81</v>
      </c>
      <c r="F70" s="61">
        <f t="shared" si="2"/>
        <v>41.968911917098445</v>
      </c>
      <c r="G70" s="89"/>
      <c r="H70" s="88">
        <v>94</v>
      </c>
      <c r="I70" s="61">
        <f t="shared" si="3"/>
        <v>48.704663212435236</v>
      </c>
      <c r="J70" s="89"/>
      <c r="K70" s="88">
        <v>14</v>
      </c>
      <c r="L70" s="61">
        <f t="shared" si="4"/>
        <v>7.2538860103626934</v>
      </c>
      <c r="M70" s="89"/>
      <c r="N70" s="88">
        <v>3</v>
      </c>
      <c r="O70" s="61">
        <f t="shared" si="5"/>
        <v>1.5544041450777202</v>
      </c>
      <c r="P70" s="89"/>
      <c r="Q70" s="88">
        <v>1</v>
      </c>
      <c r="R70" s="35">
        <f t="shared" si="6"/>
        <v>0.5181347150259068</v>
      </c>
    </row>
    <row r="71" spans="1:18">
      <c r="B71" s="63" t="str">
        <f t="shared" si="0"/>
        <v/>
      </c>
      <c r="C71" s="55" t="str">
        <f t="shared" si="1"/>
        <v/>
      </c>
      <c r="E71" s="85"/>
      <c r="F71" s="61" t="str">
        <f t="shared" si="2"/>
        <v/>
      </c>
      <c r="G71" s="85"/>
      <c r="H71" s="85"/>
      <c r="I71" s="61" t="str">
        <f t="shared" si="3"/>
        <v/>
      </c>
      <c r="J71" s="85"/>
      <c r="K71" s="85"/>
      <c r="L71" s="61" t="str">
        <f t="shared" si="4"/>
        <v/>
      </c>
      <c r="M71" s="85"/>
      <c r="N71" s="85"/>
      <c r="O71" s="61" t="str">
        <f t="shared" si="5"/>
        <v/>
      </c>
      <c r="P71" s="85"/>
      <c r="Q71" s="85"/>
      <c r="R71" s="35" t="str">
        <f t="shared" si="6"/>
        <v/>
      </c>
    </row>
    <row r="72" spans="1:18" ht="13">
      <c r="A72" s="7" t="s">
        <v>149</v>
      </c>
      <c r="B72" s="63">
        <f t="shared" si="0"/>
        <v>245</v>
      </c>
      <c r="C72" s="55">
        <f t="shared" si="1"/>
        <v>1.0511412390595503</v>
      </c>
      <c r="E72" s="88">
        <v>88</v>
      </c>
      <c r="F72" s="61">
        <f t="shared" si="2"/>
        <v>35.918367346938773</v>
      </c>
      <c r="G72" s="89"/>
      <c r="H72" s="88">
        <v>123</v>
      </c>
      <c r="I72" s="61">
        <f t="shared" si="3"/>
        <v>50.204081632653065</v>
      </c>
      <c r="J72" s="89"/>
      <c r="K72" s="88">
        <v>28</v>
      </c>
      <c r="L72" s="61">
        <f t="shared" si="4"/>
        <v>11.428571428571429</v>
      </c>
      <c r="M72" s="89"/>
      <c r="N72" s="88">
        <v>5</v>
      </c>
      <c r="O72" s="61">
        <f t="shared" si="5"/>
        <v>2.0408163265306123</v>
      </c>
      <c r="P72" s="89"/>
      <c r="Q72" s="88">
        <v>1</v>
      </c>
      <c r="R72" s="35">
        <f t="shared" si="6"/>
        <v>0.40816326530612246</v>
      </c>
    </row>
    <row r="73" spans="1:18">
      <c r="B73" s="63" t="str">
        <f t="shared" si="0"/>
        <v/>
      </c>
      <c r="C73" s="55" t="str">
        <f t="shared" si="1"/>
        <v/>
      </c>
      <c r="E73" s="62"/>
      <c r="F73" s="61" t="str">
        <f t="shared" si="2"/>
        <v/>
      </c>
      <c r="G73" s="85"/>
      <c r="H73" s="62"/>
      <c r="I73" s="61" t="str">
        <f t="shared" si="3"/>
        <v/>
      </c>
      <c r="J73" s="85"/>
      <c r="K73" s="62"/>
      <c r="L73" s="61" t="str">
        <f t="shared" si="4"/>
        <v/>
      </c>
      <c r="M73" s="85"/>
      <c r="N73" s="62"/>
      <c r="O73" s="61" t="str">
        <f t="shared" si="5"/>
        <v/>
      </c>
      <c r="P73" s="85"/>
      <c r="Q73" s="62"/>
      <c r="R73" s="35"/>
    </row>
    <row r="74" spans="1:18" ht="13">
      <c r="A74" s="14" t="s">
        <v>150</v>
      </c>
      <c r="B74" s="63">
        <f t="shared" si="0"/>
        <v>734</v>
      </c>
      <c r="C74" s="55">
        <f t="shared" si="1"/>
        <v>3.1491333447743264</v>
      </c>
      <c r="E74" s="62">
        <f>SUM(E75)</f>
        <v>239</v>
      </c>
      <c r="F74" s="61">
        <f t="shared" si="2"/>
        <v>32.561307901907355</v>
      </c>
      <c r="G74" s="85"/>
      <c r="H74" s="62">
        <f>SUM(H75)</f>
        <v>398</v>
      </c>
      <c r="I74" s="61">
        <f t="shared" si="3"/>
        <v>54.223433242506815</v>
      </c>
      <c r="J74" s="61"/>
      <c r="K74" s="62">
        <f>SUM(K75)</f>
        <v>80</v>
      </c>
      <c r="L74" s="61">
        <f t="shared" si="4"/>
        <v>10.899182561307901</v>
      </c>
      <c r="M74" s="85"/>
      <c r="N74" s="62">
        <f>SUM(N75)</f>
        <v>12</v>
      </c>
      <c r="O74" s="61">
        <f t="shared" si="5"/>
        <v>1.6348773841961852</v>
      </c>
      <c r="P74" s="85"/>
      <c r="Q74" s="62">
        <f>SUM(Q75)</f>
        <v>5</v>
      </c>
      <c r="R74" s="35">
        <f t="shared" si="6"/>
        <v>0.68119891008174382</v>
      </c>
    </row>
    <row r="75" spans="1:18">
      <c r="A75" s="7" t="s">
        <v>151</v>
      </c>
      <c r="B75" s="63">
        <f t="shared" si="0"/>
        <v>734</v>
      </c>
      <c r="C75" s="55">
        <f t="shared" si="1"/>
        <v>3.1491333447743264</v>
      </c>
      <c r="E75" s="62">
        <f>SUM(E76:E79)</f>
        <v>239</v>
      </c>
      <c r="F75" s="61">
        <f t="shared" si="2"/>
        <v>32.561307901907355</v>
      </c>
      <c r="G75" s="85"/>
      <c r="H75" s="62">
        <f>SUM(H76:H79)</f>
        <v>398</v>
      </c>
      <c r="I75" s="61">
        <f t="shared" si="3"/>
        <v>54.223433242506815</v>
      </c>
      <c r="J75" s="61"/>
      <c r="K75" s="62">
        <f>SUM(K76:K79)</f>
        <v>80</v>
      </c>
      <c r="L75" s="61">
        <f t="shared" si="4"/>
        <v>10.899182561307901</v>
      </c>
      <c r="M75" s="85"/>
      <c r="N75" s="62">
        <f>SUM(N76:N79)</f>
        <v>12</v>
      </c>
      <c r="O75" s="61">
        <f t="shared" si="5"/>
        <v>1.6348773841961852</v>
      </c>
      <c r="P75" s="85"/>
      <c r="Q75" s="62">
        <f>SUM(Q76:Q79)</f>
        <v>5</v>
      </c>
      <c r="R75" s="35">
        <f t="shared" si="6"/>
        <v>0.68119891008174382</v>
      </c>
    </row>
    <row r="76" spans="1:18">
      <c r="A76" s="7" t="s">
        <v>153</v>
      </c>
      <c r="B76" s="63">
        <f t="shared" ref="B76:B101" si="7">IF(A76&lt;&gt;0,E76+H76+K76+N76+Q76,"")</f>
        <v>263</v>
      </c>
      <c r="C76" s="55">
        <f t="shared" ref="C76:C101" si="8">IF(A76&lt;&gt;0,B76/$B$11*100,"")</f>
        <v>1.1283679423373949</v>
      </c>
      <c r="E76" s="86">
        <v>82</v>
      </c>
      <c r="F76" s="61">
        <f t="shared" ref="F76:F101" si="9">IF(A76&lt;&gt;0,E76/B76*100,"")</f>
        <v>31.178707224334602</v>
      </c>
      <c r="G76" s="87"/>
      <c r="H76" s="86">
        <v>136</v>
      </c>
      <c r="I76" s="61">
        <f t="shared" ref="I76:I101" si="10">IF(A76&lt;&gt;0,H76/B76*100,"")</f>
        <v>51.71102661596958</v>
      </c>
      <c r="J76" s="87"/>
      <c r="K76" s="86">
        <v>38</v>
      </c>
      <c r="L76" s="61">
        <f t="shared" ref="L76:L101" si="11">IF(A76&lt;&gt;0,K76/B76*100,"")</f>
        <v>14.448669201520911</v>
      </c>
      <c r="M76" s="87"/>
      <c r="N76" s="86">
        <v>6</v>
      </c>
      <c r="O76" s="61">
        <f t="shared" ref="O76:O101" si="12">IF(A76&lt;&gt;0,N76/B76*100,"")</f>
        <v>2.2813688212927756</v>
      </c>
      <c r="P76" s="87"/>
      <c r="Q76" s="86">
        <v>1</v>
      </c>
      <c r="R76" s="35">
        <f>IF(A76&lt;&gt;0,Q76/B76*100,"")</f>
        <v>0.38022813688212925</v>
      </c>
    </row>
    <row r="77" spans="1:18">
      <c r="A77" s="7" t="s">
        <v>154</v>
      </c>
      <c r="B77" s="63">
        <f t="shared" si="7"/>
        <v>173</v>
      </c>
      <c r="C77" s="55">
        <f t="shared" si="8"/>
        <v>0.74223442594817235</v>
      </c>
      <c r="E77" s="86">
        <v>57</v>
      </c>
      <c r="F77" s="61">
        <f t="shared" si="9"/>
        <v>32.947976878612714</v>
      </c>
      <c r="G77" s="87"/>
      <c r="H77" s="86">
        <v>98</v>
      </c>
      <c r="I77" s="61">
        <f t="shared" si="10"/>
        <v>56.647398843930638</v>
      </c>
      <c r="J77" s="87"/>
      <c r="K77" s="86">
        <v>16</v>
      </c>
      <c r="L77" s="61">
        <f t="shared" si="11"/>
        <v>9.2485549132947966</v>
      </c>
      <c r="M77" s="87"/>
      <c r="N77" s="86">
        <v>1</v>
      </c>
      <c r="O77" s="61">
        <f t="shared" si="12"/>
        <v>0.57803468208092479</v>
      </c>
      <c r="P77" s="87"/>
      <c r="Q77" s="86">
        <v>1</v>
      </c>
      <c r="R77" s="35">
        <f>IF(A77&lt;&gt;0,Q77/B77*100,"")</f>
        <v>0.57803468208092479</v>
      </c>
    </row>
    <row r="78" spans="1:18">
      <c r="A78" s="7" t="s">
        <v>246</v>
      </c>
      <c r="B78" s="63">
        <f t="shared" si="7"/>
        <v>226</v>
      </c>
      <c r="C78" s="55">
        <f t="shared" si="8"/>
        <v>0.96962416337738111</v>
      </c>
      <c r="E78" s="86">
        <v>72</v>
      </c>
      <c r="F78" s="61">
        <f t="shared" si="9"/>
        <v>31.858407079646017</v>
      </c>
      <c r="G78" s="87"/>
      <c r="H78" s="86">
        <v>125</v>
      </c>
      <c r="I78" s="61">
        <f t="shared" si="10"/>
        <v>55.309734513274336</v>
      </c>
      <c r="J78" s="87"/>
      <c r="K78" s="86">
        <v>24</v>
      </c>
      <c r="L78" s="61">
        <f t="shared" si="11"/>
        <v>10.619469026548673</v>
      </c>
      <c r="M78" s="87"/>
      <c r="N78" s="86">
        <v>2</v>
      </c>
      <c r="O78" s="61">
        <f t="shared" si="12"/>
        <v>0.88495575221238942</v>
      </c>
      <c r="P78" s="87"/>
      <c r="Q78" s="86">
        <v>3</v>
      </c>
      <c r="R78" s="35">
        <f t="shared" ref="R78:R96" si="13">IF(A78&lt;&gt;0,Q78/B78*100,"")</f>
        <v>1.3274336283185841</v>
      </c>
    </row>
    <row r="79" spans="1:18">
      <c r="A79" s="7" t="s">
        <v>247</v>
      </c>
      <c r="B79" s="63">
        <f t="shared" si="7"/>
        <v>72</v>
      </c>
      <c r="C79" s="55">
        <f t="shared" si="8"/>
        <v>0.30890681311137808</v>
      </c>
      <c r="E79" s="86">
        <v>28</v>
      </c>
      <c r="F79" s="61">
        <f t="shared" si="9"/>
        <v>38.888888888888893</v>
      </c>
      <c r="G79" s="87"/>
      <c r="H79" s="86">
        <v>39</v>
      </c>
      <c r="I79" s="61">
        <f t="shared" si="10"/>
        <v>54.166666666666664</v>
      </c>
      <c r="J79" s="87"/>
      <c r="K79" s="86">
        <v>2</v>
      </c>
      <c r="L79" s="61">
        <f t="shared" si="11"/>
        <v>2.7777777777777777</v>
      </c>
      <c r="M79" s="87"/>
      <c r="N79" s="86">
        <v>3</v>
      </c>
      <c r="O79" s="61">
        <f t="shared" si="12"/>
        <v>4.1666666666666661</v>
      </c>
      <c r="P79" s="87"/>
      <c r="Q79" s="86">
        <v>0</v>
      </c>
      <c r="R79" s="35">
        <f t="shared" si="13"/>
        <v>0</v>
      </c>
    </row>
    <row r="80" spans="1:18">
      <c r="B80" s="63" t="str">
        <f t="shared" si="7"/>
        <v/>
      </c>
      <c r="C80" s="55" t="str">
        <f t="shared" si="8"/>
        <v/>
      </c>
      <c r="E80" s="62"/>
      <c r="F80" s="61" t="str">
        <f t="shared" si="9"/>
        <v/>
      </c>
      <c r="G80" s="85"/>
      <c r="H80" s="62"/>
      <c r="I80" s="61" t="str">
        <f t="shared" si="10"/>
        <v/>
      </c>
      <c r="J80" s="61"/>
      <c r="K80" s="62"/>
      <c r="L80" s="61" t="str">
        <f t="shared" si="11"/>
        <v/>
      </c>
      <c r="M80" s="85"/>
      <c r="N80" s="62"/>
      <c r="O80" s="61" t="str">
        <f t="shared" si="12"/>
        <v/>
      </c>
      <c r="P80" s="85"/>
      <c r="Q80" s="62"/>
      <c r="R80" s="35" t="str">
        <f t="shared" si="13"/>
        <v/>
      </c>
    </row>
    <row r="81" spans="1:19" ht="13">
      <c r="A81" s="14" t="s">
        <v>156</v>
      </c>
      <c r="B81" s="63">
        <f t="shared" si="7"/>
        <v>2794</v>
      </c>
      <c r="C81" s="55">
        <f t="shared" si="8"/>
        <v>11.987300497683199</v>
      </c>
      <c r="E81" s="62">
        <f>SUM(E82)</f>
        <v>1106</v>
      </c>
      <c r="F81" s="61">
        <f t="shared" si="9"/>
        <v>39.584824624194702</v>
      </c>
      <c r="G81" s="85"/>
      <c r="H81" s="62">
        <f>SUM(H82)</f>
        <v>1397</v>
      </c>
      <c r="I81" s="61">
        <f t="shared" si="10"/>
        <v>50</v>
      </c>
      <c r="J81" s="61"/>
      <c r="K81" s="62">
        <f>SUM(K82)</f>
        <v>256</v>
      </c>
      <c r="L81" s="61">
        <f t="shared" si="11"/>
        <v>9.1624910522548308</v>
      </c>
      <c r="M81" s="85"/>
      <c r="N81" s="62">
        <f>SUM(N82)</f>
        <v>27</v>
      </c>
      <c r="O81" s="61">
        <f t="shared" si="12"/>
        <v>0.96635647816750181</v>
      </c>
      <c r="P81" s="85"/>
      <c r="Q81" s="62">
        <f>SUM(Q82)</f>
        <v>8</v>
      </c>
      <c r="R81" s="35">
        <f t="shared" si="13"/>
        <v>0.28632784538296346</v>
      </c>
    </row>
    <row r="82" spans="1:19">
      <c r="A82" s="7" t="s">
        <v>157</v>
      </c>
      <c r="B82" s="63">
        <f t="shared" si="7"/>
        <v>2794</v>
      </c>
      <c r="C82" s="55">
        <f t="shared" si="8"/>
        <v>11.987300497683199</v>
      </c>
      <c r="E82" s="62">
        <f>SUM(E83:E91)</f>
        <v>1106</v>
      </c>
      <c r="F82" s="61">
        <f t="shared" si="9"/>
        <v>39.584824624194702</v>
      </c>
      <c r="G82" s="85"/>
      <c r="H82" s="62">
        <f>SUM(H83:H91)</f>
        <v>1397</v>
      </c>
      <c r="I82" s="61">
        <f t="shared" si="10"/>
        <v>50</v>
      </c>
      <c r="J82" s="61"/>
      <c r="K82" s="62">
        <f>SUM(K83:K91)</f>
        <v>256</v>
      </c>
      <c r="L82" s="61">
        <f t="shared" si="11"/>
        <v>9.1624910522548308</v>
      </c>
      <c r="M82" s="85"/>
      <c r="N82" s="62">
        <f>SUM(N83:N91)</f>
        <v>27</v>
      </c>
      <c r="O82" s="61">
        <f t="shared" si="12"/>
        <v>0.96635647816750181</v>
      </c>
      <c r="P82" s="85"/>
      <c r="Q82" s="62">
        <f>SUM(Q83:Q91)</f>
        <v>8</v>
      </c>
      <c r="R82" s="35">
        <f t="shared" si="13"/>
        <v>0.28632784538296346</v>
      </c>
    </row>
    <row r="83" spans="1:19">
      <c r="A83" s="9" t="s">
        <v>158</v>
      </c>
      <c r="B83" s="63">
        <f t="shared" si="7"/>
        <v>330</v>
      </c>
      <c r="C83" s="55">
        <f t="shared" si="8"/>
        <v>1.4158228934271495</v>
      </c>
      <c r="E83" s="86">
        <v>137</v>
      </c>
      <c r="F83" s="61">
        <f t="shared" si="9"/>
        <v>41.515151515151516</v>
      </c>
      <c r="G83" s="87"/>
      <c r="H83" s="86">
        <v>153</v>
      </c>
      <c r="I83" s="61">
        <f t="shared" si="10"/>
        <v>46.36363636363636</v>
      </c>
      <c r="J83" s="87"/>
      <c r="K83" s="86">
        <v>35</v>
      </c>
      <c r="L83" s="61">
        <f t="shared" si="11"/>
        <v>10.606060606060606</v>
      </c>
      <c r="M83" s="87"/>
      <c r="N83" s="86">
        <v>5</v>
      </c>
      <c r="O83" s="61">
        <f t="shared" si="12"/>
        <v>1.5151515151515151</v>
      </c>
      <c r="P83" s="87"/>
      <c r="Q83" s="86">
        <v>0</v>
      </c>
      <c r="R83" s="35">
        <f t="shared" si="13"/>
        <v>0</v>
      </c>
    </row>
    <row r="84" spans="1:19">
      <c r="A84" s="7" t="s">
        <v>159</v>
      </c>
      <c r="B84" s="63">
        <f t="shared" si="7"/>
        <v>411</v>
      </c>
      <c r="C84" s="55">
        <f t="shared" si="8"/>
        <v>1.7633430581774499</v>
      </c>
      <c r="E84" s="86">
        <v>173</v>
      </c>
      <c r="F84" s="61">
        <f t="shared" si="9"/>
        <v>42.092457420924575</v>
      </c>
      <c r="G84" s="87"/>
      <c r="H84" s="86">
        <v>207</v>
      </c>
      <c r="I84" s="61">
        <f t="shared" si="10"/>
        <v>50.364963503649641</v>
      </c>
      <c r="J84" s="87"/>
      <c r="K84" s="86">
        <v>26</v>
      </c>
      <c r="L84" s="61">
        <f t="shared" si="11"/>
        <v>6.3260340632603409</v>
      </c>
      <c r="M84" s="87"/>
      <c r="N84" s="86">
        <v>3</v>
      </c>
      <c r="O84" s="61">
        <f t="shared" si="12"/>
        <v>0.72992700729927007</v>
      </c>
      <c r="P84" s="87"/>
      <c r="Q84" s="86">
        <v>2</v>
      </c>
      <c r="R84" s="35">
        <f t="shared" si="13"/>
        <v>0.48661800486618007</v>
      </c>
    </row>
    <row r="85" spans="1:19">
      <c r="A85" s="7" t="s">
        <v>160</v>
      </c>
      <c r="B85" s="63">
        <f t="shared" si="7"/>
        <v>510</v>
      </c>
      <c r="C85" s="55">
        <f t="shared" si="8"/>
        <v>2.1880899262055946</v>
      </c>
      <c r="E85" s="86">
        <v>207</v>
      </c>
      <c r="F85" s="61">
        <f t="shared" si="9"/>
        <v>40.588235294117645</v>
      </c>
      <c r="G85" s="87"/>
      <c r="H85" s="86">
        <v>254</v>
      </c>
      <c r="I85" s="61">
        <f t="shared" si="10"/>
        <v>49.803921568627452</v>
      </c>
      <c r="J85" s="87"/>
      <c r="K85" s="86">
        <v>47</v>
      </c>
      <c r="L85" s="61">
        <f t="shared" si="11"/>
        <v>9.2156862745098049</v>
      </c>
      <c r="M85" s="87"/>
      <c r="N85" s="86">
        <v>1</v>
      </c>
      <c r="O85" s="61">
        <f t="shared" si="12"/>
        <v>0.19607843137254902</v>
      </c>
      <c r="P85" s="87"/>
      <c r="Q85" s="86">
        <v>1</v>
      </c>
      <c r="R85" s="35">
        <f t="shared" si="13"/>
        <v>0.19607843137254902</v>
      </c>
    </row>
    <row r="86" spans="1:19">
      <c r="A86" s="7" t="s">
        <v>161</v>
      </c>
      <c r="B86" s="63">
        <f t="shared" si="7"/>
        <v>160</v>
      </c>
      <c r="C86" s="55">
        <f t="shared" si="8"/>
        <v>0.68645958469195123</v>
      </c>
      <c r="E86" s="86">
        <v>69</v>
      </c>
      <c r="F86" s="61">
        <f t="shared" si="9"/>
        <v>43.125</v>
      </c>
      <c r="G86" s="87"/>
      <c r="H86" s="86">
        <v>80</v>
      </c>
      <c r="I86" s="61">
        <f t="shared" si="10"/>
        <v>50</v>
      </c>
      <c r="J86" s="87"/>
      <c r="K86" s="86">
        <v>11</v>
      </c>
      <c r="L86" s="61">
        <f t="shared" si="11"/>
        <v>6.8750000000000009</v>
      </c>
      <c r="M86" s="87"/>
      <c r="N86" s="86">
        <v>0</v>
      </c>
      <c r="O86" s="61">
        <f t="shared" si="12"/>
        <v>0</v>
      </c>
      <c r="P86" s="87"/>
      <c r="Q86" s="86">
        <v>0</v>
      </c>
      <c r="R86" s="35">
        <f t="shared" si="13"/>
        <v>0</v>
      </c>
    </row>
    <row r="87" spans="1:19">
      <c r="A87" s="7" t="s">
        <v>162</v>
      </c>
      <c r="B87" s="63">
        <f t="shared" si="7"/>
        <v>205</v>
      </c>
      <c r="C87" s="55">
        <f t="shared" si="8"/>
        <v>0.87952634288656262</v>
      </c>
      <c r="E87" s="86">
        <v>76</v>
      </c>
      <c r="F87" s="61">
        <f t="shared" si="9"/>
        <v>37.073170731707314</v>
      </c>
      <c r="G87" s="87"/>
      <c r="H87" s="86">
        <v>112</v>
      </c>
      <c r="I87" s="61">
        <f t="shared" si="10"/>
        <v>54.634146341463421</v>
      </c>
      <c r="J87" s="87"/>
      <c r="K87" s="86">
        <v>14</v>
      </c>
      <c r="L87" s="61">
        <f t="shared" si="11"/>
        <v>6.8292682926829276</v>
      </c>
      <c r="M87" s="87"/>
      <c r="N87" s="86">
        <v>2</v>
      </c>
      <c r="O87" s="61">
        <f t="shared" si="12"/>
        <v>0.97560975609756095</v>
      </c>
      <c r="P87" s="87"/>
      <c r="Q87" s="86">
        <v>1</v>
      </c>
      <c r="R87" s="35">
        <f t="shared" si="13"/>
        <v>0.48780487804878048</v>
      </c>
      <c r="S87" s="23"/>
    </row>
    <row r="88" spans="1:19">
      <c r="A88" s="7" t="s">
        <v>163</v>
      </c>
      <c r="B88" s="63">
        <f t="shared" si="7"/>
        <v>289</v>
      </c>
      <c r="C88" s="55">
        <f t="shared" si="8"/>
        <v>1.2399176248498369</v>
      </c>
      <c r="E88" s="86">
        <v>119</v>
      </c>
      <c r="F88" s="61">
        <f t="shared" si="9"/>
        <v>41.17647058823529</v>
      </c>
      <c r="G88" s="87"/>
      <c r="H88" s="86">
        <v>141</v>
      </c>
      <c r="I88" s="61">
        <f t="shared" si="10"/>
        <v>48.788927335640139</v>
      </c>
      <c r="J88" s="87"/>
      <c r="K88" s="86">
        <v>27</v>
      </c>
      <c r="L88" s="61">
        <f t="shared" si="11"/>
        <v>9.3425605536332181</v>
      </c>
      <c r="M88" s="87"/>
      <c r="N88" s="86">
        <v>2</v>
      </c>
      <c r="O88" s="61">
        <f t="shared" si="12"/>
        <v>0.69204152249134954</v>
      </c>
      <c r="P88" s="87"/>
      <c r="Q88" s="86">
        <v>0</v>
      </c>
      <c r="R88" s="35">
        <f t="shared" si="13"/>
        <v>0</v>
      </c>
      <c r="S88" s="23"/>
    </row>
    <row r="89" spans="1:19">
      <c r="A89" s="7" t="s">
        <v>164</v>
      </c>
      <c r="B89" s="63">
        <f t="shared" si="7"/>
        <v>303</v>
      </c>
      <c r="C89" s="55">
        <f t="shared" si="8"/>
        <v>1.2999828385103827</v>
      </c>
      <c r="E89" s="86">
        <v>90</v>
      </c>
      <c r="F89" s="61">
        <f t="shared" si="9"/>
        <v>29.702970297029701</v>
      </c>
      <c r="G89" s="87"/>
      <c r="H89" s="86">
        <v>165</v>
      </c>
      <c r="I89" s="61">
        <f t="shared" si="10"/>
        <v>54.455445544554458</v>
      </c>
      <c r="J89" s="87"/>
      <c r="K89" s="86">
        <v>40</v>
      </c>
      <c r="L89" s="61">
        <f t="shared" si="11"/>
        <v>13.201320132013199</v>
      </c>
      <c r="M89" s="87"/>
      <c r="N89" s="86">
        <v>5</v>
      </c>
      <c r="O89" s="61">
        <f t="shared" si="12"/>
        <v>1.6501650165016499</v>
      </c>
      <c r="P89" s="87"/>
      <c r="Q89" s="86">
        <v>3</v>
      </c>
      <c r="R89" s="35">
        <f t="shared" si="13"/>
        <v>0.99009900990099009</v>
      </c>
    </row>
    <row r="90" spans="1:19">
      <c r="A90" s="7" t="s">
        <v>248</v>
      </c>
      <c r="B90" s="63">
        <f t="shared" si="7"/>
        <v>275</v>
      </c>
      <c r="C90" s="55">
        <f t="shared" si="8"/>
        <v>1.1798524111892912</v>
      </c>
      <c r="E90" s="86">
        <v>99</v>
      </c>
      <c r="F90" s="61">
        <f t="shared" si="9"/>
        <v>36</v>
      </c>
      <c r="G90" s="87"/>
      <c r="H90" s="86">
        <v>132</v>
      </c>
      <c r="I90" s="61">
        <f t="shared" si="10"/>
        <v>48</v>
      </c>
      <c r="J90" s="87"/>
      <c r="K90" s="86">
        <v>39</v>
      </c>
      <c r="L90" s="61">
        <f t="shared" si="11"/>
        <v>14.181818181818182</v>
      </c>
      <c r="M90" s="87"/>
      <c r="N90" s="86">
        <v>5</v>
      </c>
      <c r="O90" s="61">
        <f t="shared" si="12"/>
        <v>1.8181818181818181</v>
      </c>
      <c r="P90" s="87"/>
      <c r="Q90" s="86">
        <v>0</v>
      </c>
      <c r="R90" s="35">
        <f t="shared" si="13"/>
        <v>0</v>
      </c>
    </row>
    <row r="91" spans="1:19">
      <c r="A91" s="7" t="s">
        <v>166</v>
      </c>
      <c r="B91" s="63">
        <f t="shared" si="7"/>
        <v>311</v>
      </c>
      <c r="C91" s="55">
        <f t="shared" si="8"/>
        <v>1.3343058177449802</v>
      </c>
      <c r="E91" s="86">
        <v>136</v>
      </c>
      <c r="F91" s="61">
        <f t="shared" si="9"/>
        <v>43.729903536977496</v>
      </c>
      <c r="G91" s="87"/>
      <c r="H91" s="86">
        <v>153</v>
      </c>
      <c r="I91" s="61">
        <f t="shared" si="10"/>
        <v>49.19614147909968</v>
      </c>
      <c r="J91" s="87"/>
      <c r="K91" s="86">
        <v>17</v>
      </c>
      <c r="L91" s="61">
        <f t="shared" si="11"/>
        <v>5.4662379421221869</v>
      </c>
      <c r="M91" s="87"/>
      <c r="N91" s="86">
        <v>4</v>
      </c>
      <c r="O91" s="61">
        <f t="shared" si="12"/>
        <v>1.2861736334405145</v>
      </c>
      <c r="P91" s="87"/>
      <c r="Q91" s="86">
        <v>1</v>
      </c>
      <c r="R91" s="35">
        <f t="shared" si="13"/>
        <v>0.32154340836012862</v>
      </c>
    </row>
    <row r="92" spans="1:19">
      <c r="B92" s="63" t="str">
        <f t="shared" si="7"/>
        <v/>
      </c>
      <c r="C92" s="55" t="str">
        <f t="shared" si="8"/>
        <v/>
      </c>
      <c r="E92" s="85"/>
      <c r="F92" s="61" t="str">
        <f t="shared" si="9"/>
        <v/>
      </c>
      <c r="G92" s="85"/>
      <c r="H92" s="85"/>
      <c r="I92" s="61" t="str">
        <f t="shared" si="10"/>
        <v/>
      </c>
      <c r="J92" s="85"/>
      <c r="K92" s="85"/>
      <c r="L92" s="61" t="str">
        <f t="shared" si="11"/>
        <v/>
      </c>
      <c r="M92" s="85"/>
      <c r="N92" s="85"/>
      <c r="O92" s="61" t="str">
        <f t="shared" si="12"/>
        <v/>
      </c>
      <c r="P92" s="85"/>
      <c r="Q92" s="85"/>
      <c r="R92" s="35" t="str">
        <f t="shared" si="13"/>
        <v/>
      </c>
    </row>
    <row r="93" spans="1:19">
      <c r="A93" s="9" t="s">
        <v>167</v>
      </c>
      <c r="B93" s="63">
        <f t="shared" si="7"/>
        <v>393</v>
      </c>
      <c r="C93" s="55">
        <f t="shared" si="8"/>
        <v>1.6861163548996052</v>
      </c>
      <c r="E93" s="86">
        <v>131</v>
      </c>
      <c r="F93" s="61">
        <f t="shared" si="9"/>
        <v>33.333333333333329</v>
      </c>
      <c r="G93" s="87"/>
      <c r="H93" s="86">
        <v>215</v>
      </c>
      <c r="I93" s="61">
        <f t="shared" si="10"/>
        <v>54.707379134860048</v>
      </c>
      <c r="J93" s="87"/>
      <c r="K93" s="86">
        <v>42</v>
      </c>
      <c r="L93" s="61">
        <f t="shared" si="11"/>
        <v>10.687022900763358</v>
      </c>
      <c r="M93" s="87"/>
      <c r="N93" s="86">
        <v>4</v>
      </c>
      <c r="O93" s="61">
        <f t="shared" si="12"/>
        <v>1.0178117048346056</v>
      </c>
      <c r="P93" s="87"/>
      <c r="Q93" s="86">
        <v>1</v>
      </c>
      <c r="R93" s="35">
        <f t="shared" si="13"/>
        <v>0.2544529262086514</v>
      </c>
    </row>
    <row r="94" spans="1:19">
      <c r="B94" s="63" t="str">
        <f t="shared" si="7"/>
        <v/>
      </c>
      <c r="C94" s="55" t="str">
        <f t="shared" si="8"/>
        <v/>
      </c>
      <c r="E94" s="62"/>
      <c r="F94" s="61" t="str">
        <f t="shared" si="9"/>
        <v/>
      </c>
      <c r="G94" s="85"/>
      <c r="H94" s="62"/>
      <c r="I94" s="61" t="str">
        <f t="shared" si="10"/>
        <v/>
      </c>
      <c r="J94" s="61"/>
      <c r="K94" s="62"/>
      <c r="L94" s="61" t="str">
        <f t="shared" si="11"/>
        <v/>
      </c>
      <c r="M94" s="85"/>
      <c r="N94" s="62"/>
      <c r="O94" s="61" t="str">
        <f t="shared" si="12"/>
        <v/>
      </c>
      <c r="P94" s="85"/>
      <c r="Q94" s="62"/>
      <c r="R94" s="35" t="str">
        <f t="shared" si="13"/>
        <v/>
      </c>
    </row>
    <row r="95" spans="1:19" ht="13">
      <c r="A95" s="14" t="s">
        <v>168</v>
      </c>
      <c r="B95" s="63">
        <f t="shared" si="7"/>
        <v>8423</v>
      </c>
      <c r="C95" s="55">
        <f t="shared" si="8"/>
        <v>36.137806761626912</v>
      </c>
      <c r="E95" s="62">
        <f>SUM(E96:E101)</f>
        <v>3406</v>
      </c>
      <c r="F95" s="61">
        <f t="shared" si="9"/>
        <v>40.436898967113855</v>
      </c>
      <c r="G95" s="85"/>
      <c r="H95" s="62">
        <f>SUM(H96:H101)</f>
        <v>4050</v>
      </c>
      <c r="I95" s="61">
        <f t="shared" si="10"/>
        <v>48.082630891606314</v>
      </c>
      <c r="J95" s="61"/>
      <c r="K95" s="62">
        <f>SUM(K96:K101)</f>
        <v>775</v>
      </c>
      <c r="L95" s="61">
        <f t="shared" si="11"/>
        <v>9.200997269381455</v>
      </c>
      <c r="M95" s="85"/>
      <c r="N95" s="62">
        <f>SUM(N96:N101)</f>
        <v>122</v>
      </c>
      <c r="O95" s="61">
        <f t="shared" si="12"/>
        <v>1.4484150540187581</v>
      </c>
      <c r="P95" s="85"/>
      <c r="Q95" s="62">
        <f>SUM(Q96:Q101)</f>
        <v>70</v>
      </c>
      <c r="R95" s="35">
        <f t="shared" si="13"/>
        <v>0.83105781787961541</v>
      </c>
    </row>
    <row r="96" spans="1:19">
      <c r="A96" s="7" t="s">
        <v>169</v>
      </c>
      <c r="B96" s="63">
        <f t="shared" si="7"/>
        <v>2321</v>
      </c>
      <c r="C96" s="55">
        <f t="shared" si="8"/>
        <v>9.9579543504376193</v>
      </c>
      <c r="E96" s="86">
        <v>877</v>
      </c>
      <c r="F96" s="61">
        <f t="shared" si="9"/>
        <v>37.785437311503664</v>
      </c>
      <c r="G96" s="87"/>
      <c r="H96" s="86">
        <v>1160</v>
      </c>
      <c r="I96" s="61">
        <f t="shared" si="10"/>
        <v>49.978457561395949</v>
      </c>
      <c r="J96" s="87"/>
      <c r="K96" s="86">
        <v>233</v>
      </c>
      <c r="L96" s="61">
        <f t="shared" si="11"/>
        <v>10.038776389487291</v>
      </c>
      <c r="M96" s="87"/>
      <c r="N96" s="86">
        <v>33</v>
      </c>
      <c r="O96" s="61">
        <f t="shared" si="12"/>
        <v>1.4218009478672986</v>
      </c>
      <c r="P96" s="87"/>
      <c r="Q96" s="86">
        <v>18</v>
      </c>
      <c r="R96" s="35">
        <f t="shared" si="13"/>
        <v>0.77552778974579917</v>
      </c>
    </row>
    <row r="97" spans="1:19">
      <c r="A97" s="7" t="s">
        <v>170</v>
      </c>
      <c r="B97" s="63">
        <f t="shared" si="7"/>
        <v>1699</v>
      </c>
      <c r="C97" s="55">
        <f t="shared" si="8"/>
        <v>7.289342714947658</v>
      </c>
      <c r="E97" s="86">
        <v>714</v>
      </c>
      <c r="F97" s="61">
        <f t="shared" si="9"/>
        <v>42.024720423778696</v>
      </c>
      <c r="G97" s="87"/>
      <c r="H97" s="86">
        <v>800</v>
      </c>
      <c r="I97" s="61">
        <f t="shared" si="10"/>
        <v>47.086521483225425</v>
      </c>
      <c r="J97" s="87"/>
      <c r="K97" s="86">
        <v>142</v>
      </c>
      <c r="L97" s="61">
        <f t="shared" si="11"/>
        <v>8.3578575632725141</v>
      </c>
      <c r="M97" s="87"/>
      <c r="N97" s="86">
        <v>29</v>
      </c>
      <c r="O97" s="61">
        <f t="shared" si="12"/>
        <v>1.7068864037669218</v>
      </c>
      <c r="P97" s="87"/>
      <c r="Q97" s="86">
        <v>14</v>
      </c>
      <c r="R97" s="35">
        <f>IF(A97&lt;&gt;0,Q97/B97*100,"")</f>
        <v>0.82401412595644496</v>
      </c>
    </row>
    <row r="98" spans="1:19">
      <c r="A98" s="7" t="s">
        <v>171</v>
      </c>
      <c r="B98" s="63">
        <f t="shared" si="7"/>
        <v>1737</v>
      </c>
      <c r="C98" s="55">
        <f t="shared" si="8"/>
        <v>7.4523768663119956</v>
      </c>
      <c r="E98" s="86">
        <v>684</v>
      </c>
      <c r="F98" s="61">
        <f t="shared" si="9"/>
        <v>39.37823834196891</v>
      </c>
      <c r="G98" s="87"/>
      <c r="H98" s="86">
        <v>849</v>
      </c>
      <c r="I98" s="61">
        <f t="shared" si="10"/>
        <v>48.877374784110536</v>
      </c>
      <c r="J98" s="87"/>
      <c r="K98" s="86">
        <v>162</v>
      </c>
      <c r="L98" s="61">
        <f t="shared" si="11"/>
        <v>9.3264248704663206</v>
      </c>
      <c r="M98" s="87"/>
      <c r="N98" s="86">
        <v>28</v>
      </c>
      <c r="O98" s="61">
        <f t="shared" si="12"/>
        <v>1.6119746689694874</v>
      </c>
      <c r="P98" s="87"/>
      <c r="Q98" s="86">
        <v>14</v>
      </c>
      <c r="R98" s="35">
        <f>IF(A98&lt;&gt;0,Q98/B98*100,"")</f>
        <v>0.80598733448474369</v>
      </c>
    </row>
    <row r="99" spans="1:19">
      <c r="A99" s="7" t="s">
        <v>172</v>
      </c>
      <c r="B99" s="63">
        <f t="shared" si="7"/>
        <v>1120</v>
      </c>
      <c r="C99" s="55">
        <f t="shared" si="8"/>
        <v>4.8052170928436588</v>
      </c>
      <c r="E99" s="86">
        <v>456</v>
      </c>
      <c r="F99" s="61">
        <f t="shared" si="9"/>
        <v>40.714285714285715</v>
      </c>
      <c r="G99" s="87"/>
      <c r="H99" s="86">
        <v>509</v>
      </c>
      <c r="I99" s="61">
        <f t="shared" si="10"/>
        <v>45.446428571428569</v>
      </c>
      <c r="J99" s="87"/>
      <c r="K99" s="86">
        <v>124</v>
      </c>
      <c r="L99" s="61">
        <f t="shared" si="11"/>
        <v>11.071428571428571</v>
      </c>
      <c r="M99" s="87"/>
      <c r="N99" s="86">
        <v>18</v>
      </c>
      <c r="O99" s="61">
        <f t="shared" si="12"/>
        <v>1.607142857142857</v>
      </c>
      <c r="P99" s="87"/>
      <c r="Q99" s="86">
        <v>13</v>
      </c>
      <c r="R99" s="35">
        <f>IF(A99&lt;&gt;0,Q99/B99*100,"")</f>
        <v>1.1607142857142858</v>
      </c>
    </row>
    <row r="100" spans="1:19">
      <c r="A100" s="7" t="s">
        <v>249</v>
      </c>
      <c r="B100" s="63">
        <f>IF(A100&lt;&gt;0,E100+H100+K100+N100+Q100,"")</f>
        <v>1093</v>
      </c>
      <c r="C100" s="55">
        <f>IF(A100&lt;&gt;0,B100/$B$11*100,"")</f>
        <v>4.6893770379268922</v>
      </c>
      <c r="E100" s="86">
        <v>473</v>
      </c>
      <c r="F100" s="61">
        <f>IF(A100&lt;&gt;0,E100/B100*100,"")</f>
        <v>43.275388838060387</v>
      </c>
      <c r="G100" s="87"/>
      <c r="H100" s="86">
        <v>527</v>
      </c>
      <c r="I100" s="61">
        <f>IF(A100&lt;&gt;0,H100/B100*100,"")</f>
        <v>48.215919487648677</v>
      </c>
      <c r="J100" s="87"/>
      <c r="K100" s="86">
        <v>74</v>
      </c>
      <c r="L100" s="61">
        <f>IF(A100&lt;&gt;0,K100/B100*100,"")</f>
        <v>6.7703568161024696</v>
      </c>
      <c r="M100" s="87"/>
      <c r="N100" s="86">
        <v>12</v>
      </c>
      <c r="O100" s="61">
        <f>IF(A100&lt;&gt;0,N100/B100*100,"")</f>
        <v>1.0978956999085088</v>
      </c>
      <c r="P100" s="87"/>
      <c r="Q100" s="86">
        <v>7</v>
      </c>
      <c r="R100" s="35">
        <f>IF(A100&lt;&gt;0,Q100/B100*100,"")</f>
        <v>0.64043915827996334</v>
      </c>
    </row>
    <row r="101" spans="1:19">
      <c r="A101" s="9" t="s">
        <v>250</v>
      </c>
      <c r="B101" s="63">
        <f t="shared" si="7"/>
        <v>453</v>
      </c>
      <c r="C101" s="55">
        <f t="shared" si="8"/>
        <v>1.9435386991590871</v>
      </c>
      <c r="E101" s="86">
        <v>202</v>
      </c>
      <c r="F101" s="61">
        <f t="shared" si="9"/>
        <v>44.5916114790287</v>
      </c>
      <c r="G101" s="87"/>
      <c r="H101" s="86">
        <v>205</v>
      </c>
      <c r="I101" s="61">
        <f t="shared" si="10"/>
        <v>45.253863134657834</v>
      </c>
      <c r="J101" s="87"/>
      <c r="K101" s="86">
        <v>40</v>
      </c>
      <c r="L101" s="61">
        <f t="shared" si="11"/>
        <v>8.8300220750551883</v>
      </c>
      <c r="M101" s="87"/>
      <c r="N101" s="86">
        <v>2</v>
      </c>
      <c r="O101" s="61">
        <f t="shared" si="12"/>
        <v>0.44150110375275936</v>
      </c>
      <c r="P101" s="87"/>
      <c r="Q101" s="86">
        <v>4</v>
      </c>
      <c r="R101" s="35">
        <f>IF(A101&lt;&gt;0,Q101/B101*100,"")</f>
        <v>0.88300220750551872</v>
      </c>
    </row>
    <row r="102" spans="1:19" ht="13" thickBot="1"/>
    <row r="103" spans="1:19">
      <c r="A103" s="10"/>
      <c r="B103" s="77"/>
      <c r="C103" s="78"/>
      <c r="D103" s="79"/>
      <c r="E103" s="77"/>
      <c r="F103" s="78"/>
      <c r="G103" s="79"/>
      <c r="H103" s="77"/>
      <c r="I103" s="78"/>
      <c r="J103" s="78"/>
      <c r="K103" s="77"/>
      <c r="L103" s="79"/>
      <c r="M103" s="79"/>
      <c r="N103" s="77"/>
      <c r="O103" s="79"/>
      <c r="P103" s="79"/>
      <c r="Q103" s="77"/>
      <c r="R103" s="10"/>
      <c r="S103" s="10"/>
    </row>
    <row r="104" spans="1:19">
      <c r="A104" s="9" t="s">
        <v>224</v>
      </c>
      <c r="D104" s="63"/>
      <c r="G104" s="63"/>
      <c r="J104" s="9"/>
      <c r="K104" s="9"/>
      <c r="N104" s="9"/>
      <c r="Q104" s="9"/>
    </row>
    <row r="105" spans="1:19">
      <c r="A105" s="7" t="s">
        <v>176</v>
      </c>
    </row>
    <row r="107" spans="1:19">
      <c r="A107" s="7" t="s">
        <v>177</v>
      </c>
    </row>
    <row r="108" spans="1:19">
      <c r="A108" s="7" t="s">
        <v>178</v>
      </c>
    </row>
  </sheetData>
  <mergeCells count="5">
    <mergeCell ref="E7:F7"/>
    <mergeCell ref="H7:I7"/>
    <mergeCell ref="K7:L7"/>
    <mergeCell ref="N7:O7"/>
    <mergeCell ref="Q7:R7"/>
  </mergeCells>
  <conditionalFormatting sqref="A1:XFD56 A58:XFD1048576 B57:XFD57">
    <cfRule type="cellIs" dxfId="13" priority="2" operator="equal">
      <formula>0</formula>
    </cfRule>
  </conditionalFormatting>
  <conditionalFormatting sqref="A57">
    <cfRule type="cellIs" dxfId="12" priority="1" operator="equal">
      <formula>0</formula>
    </cfRule>
  </conditionalFormatting>
  <pageMargins left="0.7" right="0.7" top="0.75" bottom="0.75" header="0.3" footer="0.3"/>
  <pageSetup orientation="portrait"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991AF-369A-462F-85BF-1D6A9A493BB9}">
  <sheetPr>
    <tabColor theme="4" tint="-0.249977111117893"/>
  </sheetPr>
  <dimension ref="A1:P59"/>
  <sheetViews>
    <sheetView workbookViewId="0">
      <selection activeCell="A2" sqref="A2"/>
    </sheetView>
  </sheetViews>
  <sheetFormatPr baseColWidth="10" defaultColWidth="9.1796875" defaultRowHeight="12.5"/>
  <cols>
    <col min="1" max="1" width="37.81640625" style="7" customWidth="1"/>
    <col min="2" max="2" width="7.81640625" style="33" customWidth="1"/>
    <col min="3" max="3" width="7.81640625" style="23" customWidth="1"/>
    <col min="4" max="4" width="2.453125" style="23" customWidth="1"/>
    <col min="5" max="5" width="8.81640625" style="33" customWidth="1"/>
    <col min="6" max="6" width="8.81640625" style="23" customWidth="1"/>
    <col min="7" max="7" width="1.81640625" style="23" customWidth="1"/>
    <col min="8" max="8" width="8.81640625" style="33" customWidth="1"/>
    <col min="9" max="9" width="8.81640625" style="7" customWidth="1"/>
    <col min="10" max="10" width="1.81640625" style="7" customWidth="1"/>
    <col min="11" max="11" width="8.81640625" style="33" customWidth="1"/>
    <col min="12" max="12" width="8.81640625" style="7" customWidth="1"/>
    <col min="13" max="13" width="1.81640625" style="7" customWidth="1"/>
    <col min="14" max="14" width="8.81640625" style="33" customWidth="1"/>
    <col min="15" max="15" width="8.1796875" style="7" customWidth="1"/>
    <col min="16" max="16" width="2.453125" style="7" customWidth="1"/>
    <col min="17" max="256" width="9.1796875" style="7"/>
    <col min="257" max="257" width="37.81640625" style="7" customWidth="1"/>
    <col min="258" max="259" width="7.81640625" style="7" customWidth="1"/>
    <col min="260" max="260" width="2.453125" style="7" customWidth="1"/>
    <col min="261" max="262" width="8.81640625" style="7" customWidth="1"/>
    <col min="263" max="263" width="1.81640625" style="7" customWidth="1"/>
    <col min="264" max="265" width="8.81640625" style="7" customWidth="1"/>
    <col min="266" max="266" width="1.81640625" style="7" customWidth="1"/>
    <col min="267" max="268" width="8.81640625" style="7" customWidth="1"/>
    <col min="269" max="269" width="1.81640625" style="7" customWidth="1"/>
    <col min="270" max="270" width="8.81640625" style="7" customWidth="1"/>
    <col min="271" max="271" width="8.1796875" style="7" customWidth="1"/>
    <col min="272" max="272" width="2.453125" style="7" customWidth="1"/>
    <col min="273" max="512" width="9.1796875" style="7"/>
    <col min="513" max="513" width="37.81640625" style="7" customWidth="1"/>
    <col min="514" max="515" width="7.81640625" style="7" customWidth="1"/>
    <col min="516" max="516" width="2.453125" style="7" customWidth="1"/>
    <col min="517" max="518" width="8.81640625" style="7" customWidth="1"/>
    <col min="519" max="519" width="1.81640625" style="7" customWidth="1"/>
    <col min="520" max="521" width="8.81640625" style="7" customWidth="1"/>
    <col min="522" max="522" width="1.81640625" style="7" customWidth="1"/>
    <col min="523" max="524" width="8.81640625" style="7" customWidth="1"/>
    <col min="525" max="525" width="1.81640625" style="7" customWidth="1"/>
    <col min="526" max="526" width="8.81640625" style="7" customWidth="1"/>
    <col min="527" max="527" width="8.1796875" style="7" customWidth="1"/>
    <col min="528" max="528" width="2.453125" style="7" customWidth="1"/>
    <col min="529" max="768" width="9.1796875" style="7"/>
    <col min="769" max="769" width="37.81640625" style="7" customWidth="1"/>
    <col min="770" max="771" width="7.81640625" style="7" customWidth="1"/>
    <col min="772" max="772" width="2.453125" style="7" customWidth="1"/>
    <col min="773" max="774" width="8.81640625" style="7" customWidth="1"/>
    <col min="775" max="775" width="1.81640625" style="7" customWidth="1"/>
    <col min="776" max="777" width="8.81640625" style="7" customWidth="1"/>
    <col min="778" max="778" width="1.81640625" style="7" customWidth="1"/>
    <col min="779" max="780" width="8.81640625" style="7" customWidth="1"/>
    <col min="781" max="781" width="1.81640625" style="7" customWidth="1"/>
    <col min="782" max="782" width="8.81640625" style="7" customWidth="1"/>
    <col min="783" max="783" width="8.1796875" style="7" customWidth="1"/>
    <col min="784" max="784" width="2.453125" style="7" customWidth="1"/>
    <col min="785" max="1024" width="9.1796875" style="7"/>
    <col min="1025" max="1025" width="37.81640625" style="7" customWidth="1"/>
    <col min="1026" max="1027" width="7.81640625" style="7" customWidth="1"/>
    <col min="1028" max="1028" width="2.453125" style="7" customWidth="1"/>
    <col min="1029" max="1030" width="8.81640625" style="7" customWidth="1"/>
    <col min="1031" max="1031" width="1.81640625" style="7" customWidth="1"/>
    <col min="1032" max="1033" width="8.81640625" style="7" customWidth="1"/>
    <col min="1034" max="1034" width="1.81640625" style="7" customWidth="1"/>
    <col min="1035" max="1036" width="8.81640625" style="7" customWidth="1"/>
    <col min="1037" max="1037" width="1.81640625" style="7" customWidth="1"/>
    <col min="1038" max="1038" width="8.81640625" style="7" customWidth="1"/>
    <col min="1039" max="1039" width="8.1796875" style="7" customWidth="1"/>
    <col min="1040" max="1040" width="2.453125" style="7" customWidth="1"/>
    <col min="1041" max="1280" width="9.1796875" style="7"/>
    <col min="1281" max="1281" width="37.81640625" style="7" customWidth="1"/>
    <col min="1282" max="1283" width="7.81640625" style="7" customWidth="1"/>
    <col min="1284" max="1284" width="2.453125" style="7" customWidth="1"/>
    <col min="1285" max="1286" width="8.81640625" style="7" customWidth="1"/>
    <col min="1287" max="1287" width="1.81640625" style="7" customWidth="1"/>
    <col min="1288" max="1289" width="8.81640625" style="7" customWidth="1"/>
    <col min="1290" max="1290" width="1.81640625" style="7" customWidth="1"/>
    <col min="1291" max="1292" width="8.81640625" style="7" customWidth="1"/>
    <col min="1293" max="1293" width="1.81640625" style="7" customWidth="1"/>
    <col min="1294" max="1294" width="8.81640625" style="7" customWidth="1"/>
    <col min="1295" max="1295" width="8.1796875" style="7" customWidth="1"/>
    <col min="1296" max="1296" width="2.453125" style="7" customWidth="1"/>
    <col min="1297" max="1536" width="9.1796875" style="7"/>
    <col min="1537" max="1537" width="37.81640625" style="7" customWidth="1"/>
    <col min="1538" max="1539" width="7.81640625" style="7" customWidth="1"/>
    <col min="1540" max="1540" width="2.453125" style="7" customWidth="1"/>
    <col min="1541" max="1542" width="8.81640625" style="7" customWidth="1"/>
    <col min="1543" max="1543" width="1.81640625" style="7" customWidth="1"/>
    <col min="1544" max="1545" width="8.81640625" style="7" customWidth="1"/>
    <col min="1546" max="1546" width="1.81640625" style="7" customWidth="1"/>
    <col min="1547" max="1548" width="8.81640625" style="7" customWidth="1"/>
    <col min="1549" max="1549" width="1.81640625" style="7" customWidth="1"/>
    <col min="1550" max="1550" width="8.81640625" style="7" customWidth="1"/>
    <col min="1551" max="1551" width="8.1796875" style="7" customWidth="1"/>
    <col min="1552" max="1552" width="2.453125" style="7" customWidth="1"/>
    <col min="1553" max="1792" width="9.1796875" style="7"/>
    <col min="1793" max="1793" width="37.81640625" style="7" customWidth="1"/>
    <col min="1794" max="1795" width="7.81640625" style="7" customWidth="1"/>
    <col min="1796" max="1796" width="2.453125" style="7" customWidth="1"/>
    <col min="1797" max="1798" width="8.81640625" style="7" customWidth="1"/>
    <col min="1799" max="1799" width="1.81640625" style="7" customWidth="1"/>
    <col min="1800" max="1801" width="8.81640625" style="7" customWidth="1"/>
    <col min="1802" max="1802" width="1.81640625" style="7" customWidth="1"/>
    <col min="1803" max="1804" width="8.81640625" style="7" customWidth="1"/>
    <col min="1805" max="1805" width="1.81640625" style="7" customWidth="1"/>
    <col min="1806" max="1806" width="8.81640625" style="7" customWidth="1"/>
    <col min="1807" max="1807" width="8.1796875" style="7" customWidth="1"/>
    <col min="1808" max="1808" width="2.453125" style="7" customWidth="1"/>
    <col min="1809" max="2048" width="9.1796875" style="7"/>
    <col min="2049" max="2049" width="37.81640625" style="7" customWidth="1"/>
    <col min="2050" max="2051" width="7.81640625" style="7" customWidth="1"/>
    <col min="2052" max="2052" width="2.453125" style="7" customWidth="1"/>
    <col min="2053" max="2054" width="8.81640625" style="7" customWidth="1"/>
    <col min="2055" max="2055" width="1.81640625" style="7" customWidth="1"/>
    <col min="2056" max="2057" width="8.81640625" style="7" customWidth="1"/>
    <col min="2058" max="2058" width="1.81640625" style="7" customWidth="1"/>
    <col min="2059" max="2060" width="8.81640625" style="7" customWidth="1"/>
    <col min="2061" max="2061" width="1.81640625" style="7" customWidth="1"/>
    <col min="2062" max="2062" width="8.81640625" style="7" customWidth="1"/>
    <col min="2063" max="2063" width="8.1796875" style="7" customWidth="1"/>
    <col min="2064" max="2064" width="2.453125" style="7" customWidth="1"/>
    <col min="2065" max="2304" width="9.1796875" style="7"/>
    <col min="2305" max="2305" width="37.81640625" style="7" customWidth="1"/>
    <col min="2306" max="2307" width="7.81640625" style="7" customWidth="1"/>
    <col min="2308" max="2308" width="2.453125" style="7" customWidth="1"/>
    <col min="2309" max="2310" width="8.81640625" style="7" customWidth="1"/>
    <col min="2311" max="2311" width="1.81640625" style="7" customWidth="1"/>
    <col min="2312" max="2313" width="8.81640625" style="7" customWidth="1"/>
    <col min="2314" max="2314" width="1.81640625" style="7" customWidth="1"/>
    <col min="2315" max="2316" width="8.81640625" style="7" customWidth="1"/>
    <col min="2317" max="2317" width="1.81640625" style="7" customWidth="1"/>
    <col min="2318" max="2318" width="8.81640625" style="7" customWidth="1"/>
    <col min="2319" max="2319" width="8.1796875" style="7" customWidth="1"/>
    <col min="2320" max="2320" width="2.453125" style="7" customWidth="1"/>
    <col min="2321" max="2560" width="9.1796875" style="7"/>
    <col min="2561" max="2561" width="37.81640625" style="7" customWidth="1"/>
    <col min="2562" max="2563" width="7.81640625" style="7" customWidth="1"/>
    <col min="2564" max="2564" width="2.453125" style="7" customWidth="1"/>
    <col min="2565" max="2566" width="8.81640625" style="7" customWidth="1"/>
    <col min="2567" max="2567" width="1.81640625" style="7" customWidth="1"/>
    <col min="2568" max="2569" width="8.81640625" style="7" customWidth="1"/>
    <col min="2570" max="2570" width="1.81640625" style="7" customWidth="1"/>
    <col min="2571" max="2572" width="8.81640625" style="7" customWidth="1"/>
    <col min="2573" max="2573" width="1.81640625" style="7" customWidth="1"/>
    <col min="2574" max="2574" width="8.81640625" style="7" customWidth="1"/>
    <col min="2575" max="2575" width="8.1796875" style="7" customWidth="1"/>
    <col min="2576" max="2576" width="2.453125" style="7" customWidth="1"/>
    <col min="2577" max="2816" width="9.1796875" style="7"/>
    <col min="2817" max="2817" width="37.81640625" style="7" customWidth="1"/>
    <col min="2818" max="2819" width="7.81640625" style="7" customWidth="1"/>
    <col min="2820" max="2820" width="2.453125" style="7" customWidth="1"/>
    <col min="2821" max="2822" width="8.81640625" style="7" customWidth="1"/>
    <col min="2823" max="2823" width="1.81640625" style="7" customWidth="1"/>
    <col min="2824" max="2825" width="8.81640625" style="7" customWidth="1"/>
    <col min="2826" max="2826" width="1.81640625" style="7" customWidth="1"/>
    <col min="2827" max="2828" width="8.81640625" style="7" customWidth="1"/>
    <col min="2829" max="2829" width="1.81640625" style="7" customWidth="1"/>
    <col min="2830" max="2830" width="8.81640625" style="7" customWidth="1"/>
    <col min="2831" max="2831" width="8.1796875" style="7" customWidth="1"/>
    <col min="2832" max="2832" width="2.453125" style="7" customWidth="1"/>
    <col min="2833" max="3072" width="9.1796875" style="7"/>
    <col min="3073" max="3073" width="37.81640625" style="7" customWidth="1"/>
    <col min="3074" max="3075" width="7.81640625" style="7" customWidth="1"/>
    <col min="3076" max="3076" width="2.453125" style="7" customWidth="1"/>
    <col min="3077" max="3078" width="8.81640625" style="7" customWidth="1"/>
    <col min="3079" max="3079" width="1.81640625" style="7" customWidth="1"/>
    <col min="3080" max="3081" width="8.81640625" style="7" customWidth="1"/>
    <col min="3082" max="3082" width="1.81640625" style="7" customWidth="1"/>
    <col min="3083" max="3084" width="8.81640625" style="7" customWidth="1"/>
    <col min="3085" max="3085" width="1.81640625" style="7" customWidth="1"/>
    <col min="3086" max="3086" width="8.81640625" style="7" customWidth="1"/>
    <col min="3087" max="3087" width="8.1796875" style="7" customWidth="1"/>
    <col min="3088" max="3088" width="2.453125" style="7" customWidth="1"/>
    <col min="3089" max="3328" width="9.1796875" style="7"/>
    <col min="3329" max="3329" width="37.81640625" style="7" customWidth="1"/>
    <col min="3330" max="3331" width="7.81640625" style="7" customWidth="1"/>
    <col min="3332" max="3332" width="2.453125" style="7" customWidth="1"/>
    <col min="3333" max="3334" width="8.81640625" style="7" customWidth="1"/>
    <col min="3335" max="3335" width="1.81640625" style="7" customWidth="1"/>
    <col min="3336" max="3337" width="8.81640625" style="7" customWidth="1"/>
    <col min="3338" max="3338" width="1.81640625" style="7" customWidth="1"/>
    <col min="3339" max="3340" width="8.81640625" style="7" customWidth="1"/>
    <col min="3341" max="3341" width="1.81640625" style="7" customWidth="1"/>
    <col min="3342" max="3342" width="8.81640625" style="7" customWidth="1"/>
    <col min="3343" max="3343" width="8.1796875" style="7" customWidth="1"/>
    <col min="3344" max="3344" width="2.453125" style="7" customWidth="1"/>
    <col min="3345" max="3584" width="9.1796875" style="7"/>
    <col min="3585" max="3585" width="37.81640625" style="7" customWidth="1"/>
    <col min="3586" max="3587" width="7.81640625" style="7" customWidth="1"/>
    <col min="3588" max="3588" width="2.453125" style="7" customWidth="1"/>
    <col min="3589" max="3590" width="8.81640625" style="7" customWidth="1"/>
    <col min="3591" max="3591" width="1.81640625" style="7" customWidth="1"/>
    <col min="3592" max="3593" width="8.81640625" style="7" customWidth="1"/>
    <col min="3594" max="3594" width="1.81640625" style="7" customWidth="1"/>
    <col min="3595" max="3596" width="8.81640625" style="7" customWidth="1"/>
    <col min="3597" max="3597" width="1.81640625" style="7" customWidth="1"/>
    <col min="3598" max="3598" width="8.81640625" style="7" customWidth="1"/>
    <col min="3599" max="3599" width="8.1796875" style="7" customWidth="1"/>
    <col min="3600" max="3600" width="2.453125" style="7" customWidth="1"/>
    <col min="3601" max="3840" width="9.1796875" style="7"/>
    <col min="3841" max="3841" width="37.81640625" style="7" customWidth="1"/>
    <col min="3842" max="3843" width="7.81640625" style="7" customWidth="1"/>
    <col min="3844" max="3844" width="2.453125" style="7" customWidth="1"/>
    <col min="3845" max="3846" width="8.81640625" style="7" customWidth="1"/>
    <col min="3847" max="3847" width="1.81640625" style="7" customWidth="1"/>
    <col min="3848" max="3849" width="8.81640625" style="7" customWidth="1"/>
    <col min="3850" max="3850" width="1.81640625" style="7" customWidth="1"/>
    <col min="3851" max="3852" width="8.81640625" style="7" customWidth="1"/>
    <col min="3853" max="3853" width="1.81640625" style="7" customWidth="1"/>
    <col min="3854" max="3854" width="8.81640625" style="7" customWidth="1"/>
    <col min="3855" max="3855" width="8.1796875" style="7" customWidth="1"/>
    <col min="3856" max="3856" width="2.453125" style="7" customWidth="1"/>
    <col min="3857" max="4096" width="9.1796875" style="7"/>
    <col min="4097" max="4097" width="37.81640625" style="7" customWidth="1"/>
    <col min="4098" max="4099" width="7.81640625" style="7" customWidth="1"/>
    <col min="4100" max="4100" width="2.453125" style="7" customWidth="1"/>
    <col min="4101" max="4102" width="8.81640625" style="7" customWidth="1"/>
    <col min="4103" max="4103" width="1.81640625" style="7" customWidth="1"/>
    <col min="4104" max="4105" width="8.81640625" style="7" customWidth="1"/>
    <col min="4106" max="4106" width="1.81640625" style="7" customWidth="1"/>
    <col min="4107" max="4108" width="8.81640625" style="7" customWidth="1"/>
    <col min="4109" max="4109" width="1.81640625" style="7" customWidth="1"/>
    <col min="4110" max="4110" width="8.81640625" style="7" customWidth="1"/>
    <col min="4111" max="4111" width="8.1796875" style="7" customWidth="1"/>
    <col min="4112" max="4112" width="2.453125" style="7" customWidth="1"/>
    <col min="4113" max="4352" width="9.1796875" style="7"/>
    <col min="4353" max="4353" width="37.81640625" style="7" customWidth="1"/>
    <col min="4354" max="4355" width="7.81640625" style="7" customWidth="1"/>
    <col min="4356" max="4356" width="2.453125" style="7" customWidth="1"/>
    <col min="4357" max="4358" width="8.81640625" style="7" customWidth="1"/>
    <col min="4359" max="4359" width="1.81640625" style="7" customWidth="1"/>
    <col min="4360" max="4361" width="8.81640625" style="7" customWidth="1"/>
    <col min="4362" max="4362" width="1.81640625" style="7" customWidth="1"/>
    <col min="4363" max="4364" width="8.81640625" style="7" customWidth="1"/>
    <col min="4365" max="4365" width="1.81640625" style="7" customWidth="1"/>
    <col min="4366" max="4366" width="8.81640625" style="7" customWidth="1"/>
    <col min="4367" max="4367" width="8.1796875" style="7" customWidth="1"/>
    <col min="4368" max="4368" width="2.453125" style="7" customWidth="1"/>
    <col min="4369" max="4608" width="9.1796875" style="7"/>
    <col min="4609" max="4609" width="37.81640625" style="7" customWidth="1"/>
    <col min="4610" max="4611" width="7.81640625" style="7" customWidth="1"/>
    <col min="4612" max="4612" width="2.453125" style="7" customWidth="1"/>
    <col min="4613" max="4614" width="8.81640625" style="7" customWidth="1"/>
    <col min="4615" max="4615" width="1.81640625" style="7" customWidth="1"/>
    <col min="4616" max="4617" width="8.81640625" style="7" customWidth="1"/>
    <col min="4618" max="4618" width="1.81640625" style="7" customWidth="1"/>
    <col min="4619" max="4620" width="8.81640625" style="7" customWidth="1"/>
    <col min="4621" max="4621" width="1.81640625" style="7" customWidth="1"/>
    <col min="4622" max="4622" width="8.81640625" style="7" customWidth="1"/>
    <col min="4623" max="4623" width="8.1796875" style="7" customWidth="1"/>
    <col min="4624" max="4624" width="2.453125" style="7" customWidth="1"/>
    <col min="4625" max="4864" width="9.1796875" style="7"/>
    <col min="4865" max="4865" width="37.81640625" style="7" customWidth="1"/>
    <col min="4866" max="4867" width="7.81640625" style="7" customWidth="1"/>
    <col min="4868" max="4868" width="2.453125" style="7" customWidth="1"/>
    <col min="4869" max="4870" width="8.81640625" style="7" customWidth="1"/>
    <col min="4871" max="4871" width="1.81640625" style="7" customWidth="1"/>
    <col min="4872" max="4873" width="8.81640625" style="7" customWidth="1"/>
    <col min="4874" max="4874" width="1.81640625" style="7" customWidth="1"/>
    <col min="4875" max="4876" width="8.81640625" style="7" customWidth="1"/>
    <col min="4877" max="4877" width="1.81640625" style="7" customWidth="1"/>
    <col min="4878" max="4878" width="8.81640625" style="7" customWidth="1"/>
    <col min="4879" max="4879" width="8.1796875" style="7" customWidth="1"/>
    <col min="4880" max="4880" width="2.453125" style="7" customWidth="1"/>
    <col min="4881" max="5120" width="9.1796875" style="7"/>
    <col min="5121" max="5121" width="37.81640625" style="7" customWidth="1"/>
    <col min="5122" max="5123" width="7.81640625" style="7" customWidth="1"/>
    <col min="5124" max="5124" width="2.453125" style="7" customWidth="1"/>
    <col min="5125" max="5126" width="8.81640625" style="7" customWidth="1"/>
    <col min="5127" max="5127" width="1.81640625" style="7" customWidth="1"/>
    <col min="5128" max="5129" width="8.81640625" style="7" customWidth="1"/>
    <col min="5130" max="5130" width="1.81640625" style="7" customWidth="1"/>
    <col min="5131" max="5132" width="8.81640625" style="7" customWidth="1"/>
    <col min="5133" max="5133" width="1.81640625" style="7" customWidth="1"/>
    <col min="5134" max="5134" width="8.81640625" style="7" customWidth="1"/>
    <col min="5135" max="5135" width="8.1796875" style="7" customWidth="1"/>
    <col min="5136" max="5136" width="2.453125" style="7" customWidth="1"/>
    <col min="5137" max="5376" width="9.1796875" style="7"/>
    <col min="5377" max="5377" width="37.81640625" style="7" customWidth="1"/>
    <col min="5378" max="5379" width="7.81640625" style="7" customWidth="1"/>
    <col min="5380" max="5380" width="2.453125" style="7" customWidth="1"/>
    <col min="5381" max="5382" width="8.81640625" style="7" customWidth="1"/>
    <col min="5383" max="5383" width="1.81640625" style="7" customWidth="1"/>
    <col min="5384" max="5385" width="8.81640625" style="7" customWidth="1"/>
    <col min="5386" max="5386" width="1.81640625" style="7" customWidth="1"/>
    <col min="5387" max="5388" width="8.81640625" style="7" customWidth="1"/>
    <col min="5389" max="5389" width="1.81640625" style="7" customWidth="1"/>
    <col min="5390" max="5390" width="8.81640625" style="7" customWidth="1"/>
    <col min="5391" max="5391" width="8.1796875" style="7" customWidth="1"/>
    <col min="5392" max="5392" width="2.453125" style="7" customWidth="1"/>
    <col min="5393" max="5632" width="9.1796875" style="7"/>
    <col min="5633" max="5633" width="37.81640625" style="7" customWidth="1"/>
    <col min="5634" max="5635" width="7.81640625" style="7" customWidth="1"/>
    <col min="5636" max="5636" width="2.453125" style="7" customWidth="1"/>
    <col min="5637" max="5638" width="8.81640625" style="7" customWidth="1"/>
    <col min="5639" max="5639" width="1.81640625" style="7" customWidth="1"/>
    <col min="5640" max="5641" width="8.81640625" style="7" customWidth="1"/>
    <col min="5642" max="5642" width="1.81640625" style="7" customWidth="1"/>
    <col min="5643" max="5644" width="8.81640625" style="7" customWidth="1"/>
    <col min="5645" max="5645" width="1.81640625" style="7" customWidth="1"/>
    <col min="5646" max="5646" width="8.81640625" style="7" customWidth="1"/>
    <col min="5647" max="5647" width="8.1796875" style="7" customWidth="1"/>
    <col min="5648" max="5648" width="2.453125" style="7" customWidth="1"/>
    <col min="5649" max="5888" width="9.1796875" style="7"/>
    <col min="5889" max="5889" width="37.81640625" style="7" customWidth="1"/>
    <col min="5890" max="5891" width="7.81640625" style="7" customWidth="1"/>
    <col min="5892" max="5892" width="2.453125" style="7" customWidth="1"/>
    <col min="5893" max="5894" width="8.81640625" style="7" customWidth="1"/>
    <col min="5895" max="5895" width="1.81640625" style="7" customWidth="1"/>
    <col min="5896" max="5897" width="8.81640625" style="7" customWidth="1"/>
    <col min="5898" max="5898" width="1.81640625" style="7" customWidth="1"/>
    <col min="5899" max="5900" width="8.81640625" style="7" customWidth="1"/>
    <col min="5901" max="5901" width="1.81640625" style="7" customWidth="1"/>
    <col min="5902" max="5902" width="8.81640625" style="7" customWidth="1"/>
    <col min="5903" max="5903" width="8.1796875" style="7" customWidth="1"/>
    <col min="5904" max="5904" width="2.453125" style="7" customWidth="1"/>
    <col min="5905" max="6144" width="9.1796875" style="7"/>
    <col min="6145" max="6145" width="37.81640625" style="7" customWidth="1"/>
    <col min="6146" max="6147" width="7.81640625" style="7" customWidth="1"/>
    <col min="6148" max="6148" width="2.453125" style="7" customWidth="1"/>
    <col min="6149" max="6150" width="8.81640625" style="7" customWidth="1"/>
    <col min="6151" max="6151" width="1.81640625" style="7" customWidth="1"/>
    <col min="6152" max="6153" width="8.81640625" style="7" customWidth="1"/>
    <col min="6154" max="6154" width="1.81640625" style="7" customWidth="1"/>
    <col min="6155" max="6156" width="8.81640625" style="7" customWidth="1"/>
    <col min="6157" max="6157" width="1.81640625" style="7" customWidth="1"/>
    <col min="6158" max="6158" width="8.81640625" style="7" customWidth="1"/>
    <col min="6159" max="6159" width="8.1796875" style="7" customWidth="1"/>
    <col min="6160" max="6160" width="2.453125" style="7" customWidth="1"/>
    <col min="6161" max="6400" width="9.1796875" style="7"/>
    <col min="6401" max="6401" width="37.81640625" style="7" customWidth="1"/>
    <col min="6402" max="6403" width="7.81640625" style="7" customWidth="1"/>
    <col min="6404" max="6404" width="2.453125" style="7" customWidth="1"/>
    <col min="6405" max="6406" width="8.81640625" style="7" customWidth="1"/>
    <col min="6407" max="6407" width="1.81640625" style="7" customWidth="1"/>
    <col min="6408" max="6409" width="8.81640625" style="7" customWidth="1"/>
    <col min="6410" max="6410" width="1.81640625" style="7" customWidth="1"/>
    <col min="6411" max="6412" width="8.81640625" style="7" customWidth="1"/>
    <col min="6413" max="6413" width="1.81640625" style="7" customWidth="1"/>
    <col min="6414" max="6414" width="8.81640625" style="7" customWidth="1"/>
    <col min="6415" max="6415" width="8.1796875" style="7" customWidth="1"/>
    <col min="6416" max="6416" width="2.453125" style="7" customWidth="1"/>
    <col min="6417" max="6656" width="9.1796875" style="7"/>
    <col min="6657" max="6657" width="37.81640625" style="7" customWidth="1"/>
    <col min="6658" max="6659" width="7.81640625" style="7" customWidth="1"/>
    <col min="6660" max="6660" width="2.453125" style="7" customWidth="1"/>
    <col min="6661" max="6662" width="8.81640625" style="7" customWidth="1"/>
    <col min="6663" max="6663" width="1.81640625" style="7" customWidth="1"/>
    <col min="6664" max="6665" width="8.81640625" style="7" customWidth="1"/>
    <col min="6666" max="6666" width="1.81640625" style="7" customWidth="1"/>
    <col min="6667" max="6668" width="8.81640625" style="7" customWidth="1"/>
    <col min="6669" max="6669" width="1.81640625" style="7" customWidth="1"/>
    <col min="6670" max="6670" width="8.81640625" style="7" customWidth="1"/>
    <col min="6671" max="6671" width="8.1796875" style="7" customWidth="1"/>
    <col min="6672" max="6672" width="2.453125" style="7" customWidth="1"/>
    <col min="6673" max="6912" width="9.1796875" style="7"/>
    <col min="6913" max="6913" width="37.81640625" style="7" customWidth="1"/>
    <col min="6914" max="6915" width="7.81640625" style="7" customWidth="1"/>
    <col min="6916" max="6916" width="2.453125" style="7" customWidth="1"/>
    <col min="6917" max="6918" width="8.81640625" style="7" customWidth="1"/>
    <col min="6919" max="6919" width="1.81640625" style="7" customWidth="1"/>
    <col min="6920" max="6921" width="8.81640625" style="7" customWidth="1"/>
    <col min="6922" max="6922" width="1.81640625" style="7" customWidth="1"/>
    <col min="6923" max="6924" width="8.81640625" style="7" customWidth="1"/>
    <col min="6925" max="6925" width="1.81640625" style="7" customWidth="1"/>
    <col min="6926" max="6926" width="8.81640625" style="7" customWidth="1"/>
    <col min="6927" max="6927" width="8.1796875" style="7" customWidth="1"/>
    <col min="6928" max="6928" width="2.453125" style="7" customWidth="1"/>
    <col min="6929" max="7168" width="9.1796875" style="7"/>
    <col min="7169" max="7169" width="37.81640625" style="7" customWidth="1"/>
    <col min="7170" max="7171" width="7.81640625" style="7" customWidth="1"/>
    <col min="7172" max="7172" width="2.453125" style="7" customWidth="1"/>
    <col min="7173" max="7174" width="8.81640625" style="7" customWidth="1"/>
    <col min="7175" max="7175" width="1.81640625" style="7" customWidth="1"/>
    <col min="7176" max="7177" width="8.81640625" style="7" customWidth="1"/>
    <col min="7178" max="7178" width="1.81640625" style="7" customWidth="1"/>
    <col min="7179" max="7180" width="8.81640625" style="7" customWidth="1"/>
    <col min="7181" max="7181" width="1.81640625" style="7" customWidth="1"/>
    <col min="7182" max="7182" width="8.81640625" style="7" customWidth="1"/>
    <col min="7183" max="7183" width="8.1796875" style="7" customWidth="1"/>
    <col min="7184" max="7184" width="2.453125" style="7" customWidth="1"/>
    <col min="7185" max="7424" width="9.1796875" style="7"/>
    <col min="7425" max="7425" width="37.81640625" style="7" customWidth="1"/>
    <col min="7426" max="7427" width="7.81640625" style="7" customWidth="1"/>
    <col min="7428" max="7428" width="2.453125" style="7" customWidth="1"/>
    <col min="7429" max="7430" width="8.81640625" style="7" customWidth="1"/>
    <col min="7431" max="7431" width="1.81640625" style="7" customWidth="1"/>
    <col min="7432" max="7433" width="8.81640625" style="7" customWidth="1"/>
    <col min="7434" max="7434" width="1.81640625" style="7" customWidth="1"/>
    <col min="7435" max="7436" width="8.81640625" style="7" customWidth="1"/>
    <col min="7437" max="7437" width="1.81640625" style="7" customWidth="1"/>
    <col min="7438" max="7438" width="8.81640625" style="7" customWidth="1"/>
    <col min="7439" max="7439" width="8.1796875" style="7" customWidth="1"/>
    <col min="7440" max="7440" width="2.453125" style="7" customWidth="1"/>
    <col min="7441" max="7680" width="9.1796875" style="7"/>
    <col min="7681" max="7681" width="37.81640625" style="7" customWidth="1"/>
    <col min="7682" max="7683" width="7.81640625" style="7" customWidth="1"/>
    <col min="7684" max="7684" width="2.453125" style="7" customWidth="1"/>
    <col min="7685" max="7686" width="8.81640625" style="7" customWidth="1"/>
    <col min="7687" max="7687" width="1.81640625" style="7" customWidth="1"/>
    <col min="7688" max="7689" width="8.81640625" style="7" customWidth="1"/>
    <col min="7690" max="7690" width="1.81640625" style="7" customWidth="1"/>
    <col min="7691" max="7692" width="8.81640625" style="7" customWidth="1"/>
    <col min="7693" max="7693" width="1.81640625" style="7" customWidth="1"/>
    <col min="7694" max="7694" width="8.81640625" style="7" customWidth="1"/>
    <col min="7695" max="7695" width="8.1796875" style="7" customWidth="1"/>
    <col min="7696" max="7696" width="2.453125" style="7" customWidth="1"/>
    <col min="7697" max="7936" width="9.1796875" style="7"/>
    <col min="7937" max="7937" width="37.81640625" style="7" customWidth="1"/>
    <col min="7938" max="7939" width="7.81640625" style="7" customWidth="1"/>
    <col min="7940" max="7940" width="2.453125" style="7" customWidth="1"/>
    <col min="7941" max="7942" width="8.81640625" style="7" customWidth="1"/>
    <col min="7943" max="7943" width="1.81640625" style="7" customWidth="1"/>
    <col min="7944" max="7945" width="8.81640625" style="7" customWidth="1"/>
    <col min="7946" max="7946" width="1.81640625" style="7" customWidth="1"/>
    <col min="7947" max="7948" width="8.81640625" style="7" customWidth="1"/>
    <col min="7949" max="7949" width="1.81640625" style="7" customWidth="1"/>
    <col min="7950" max="7950" width="8.81640625" style="7" customWidth="1"/>
    <col min="7951" max="7951" width="8.1796875" style="7" customWidth="1"/>
    <col min="7952" max="7952" width="2.453125" style="7" customWidth="1"/>
    <col min="7953" max="8192" width="9.1796875" style="7"/>
    <col min="8193" max="8193" width="37.81640625" style="7" customWidth="1"/>
    <col min="8194" max="8195" width="7.81640625" style="7" customWidth="1"/>
    <col min="8196" max="8196" width="2.453125" style="7" customWidth="1"/>
    <col min="8197" max="8198" width="8.81640625" style="7" customWidth="1"/>
    <col min="8199" max="8199" width="1.81640625" style="7" customWidth="1"/>
    <col min="8200" max="8201" width="8.81640625" style="7" customWidth="1"/>
    <col min="8202" max="8202" width="1.81640625" style="7" customWidth="1"/>
    <col min="8203" max="8204" width="8.81640625" style="7" customWidth="1"/>
    <col min="8205" max="8205" width="1.81640625" style="7" customWidth="1"/>
    <col min="8206" max="8206" width="8.81640625" style="7" customWidth="1"/>
    <col min="8207" max="8207" width="8.1796875" style="7" customWidth="1"/>
    <col min="8208" max="8208" width="2.453125" style="7" customWidth="1"/>
    <col min="8209" max="8448" width="9.1796875" style="7"/>
    <col min="8449" max="8449" width="37.81640625" style="7" customWidth="1"/>
    <col min="8450" max="8451" width="7.81640625" style="7" customWidth="1"/>
    <col min="8452" max="8452" width="2.453125" style="7" customWidth="1"/>
    <col min="8453" max="8454" width="8.81640625" style="7" customWidth="1"/>
    <col min="8455" max="8455" width="1.81640625" style="7" customWidth="1"/>
    <col min="8456" max="8457" width="8.81640625" style="7" customWidth="1"/>
    <col min="8458" max="8458" width="1.81640625" style="7" customWidth="1"/>
    <col min="8459" max="8460" width="8.81640625" style="7" customWidth="1"/>
    <col min="8461" max="8461" width="1.81640625" style="7" customWidth="1"/>
    <col min="8462" max="8462" width="8.81640625" style="7" customWidth="1"/>
    <col min="8463" max="8463" width="8.1796875" style="7" customWidth="1"/>
    <col min="8464" max="8464" width="2.453125" style="7" customWidth="1"/>
    <col min="8465" max="8704" width="9.1796875" style="7"/>
    <col min="8705" max="8705" width="37.81640625" style="7" customWidth="1"/>
    <col min="8706" max="8707" width="7.81640625" style="7" customWidth="1"/>
    <col min="8708" max="8708" width="2.453125" style="7" customWidth="1"/>
    <col min="8709" max="8710" width="8.81640625" style="7" customWidth="1"/>
    <col min="8711" max="8711" width="1.81640625" style="7" customWidth="1"/>
    <col min="8712" max="8713" width="8.81640625" style="7" customWidth="1"/>
    <col min="8714" max="8714" width="1.81640625" style="7" customWidth="1"/>
    <col min="8715" max="8716" width="8.81640625" style="7" customWidth="1"/>
    <col min="8717" max="8717" width="1.81640625" style="7" customWidth="1"/>
    <col min="8718" max="8718" width="8.81640625" style="7" customWidth="1"/>
    <col min="8719" max="8719" width="8.1796875" style="7" customWidth="1"/>
    <col min="8720" max="8720" width="2.453125" style="7" customWidth="1"/>
    <col min="8721" max="8960" width="9.1796875" style="7"/>
    <col min="8961" max="8961" width="37.81640625" style="7" customWidth="1"/>
    <col min="8962" max="8963" width="7.81640625" style="7" customWidth="1"/>
    <col min="8964" max="8964" width="2.453125" style="7" customWidth="1"/>
    <col min="8965" max="8966" width="8.81640625" style="7" customWidth="1"/>
    <col min="8967" max="8967" width="1.81640625" style="7" customWidth="1"/>
    <col min="8968" max="8969" width="8.81640625" style="7" customWidth="1"/>
    <col min="8970" max="8970" width="1.81640625" style="7" customWidth="1"/>
    <col min="8971" max="8972" width="8.81640625" style="7" customWidth="1"/>
    <col min="8973" max="8973" width="1.81640625" style="7" customWidth="1"/>
    <col min="8974" max="8974" width="8.81640625" style="7" customWidth="1"/>
    <col min="8975" max="8975" width="8.1796875" style="7" customWidth="1"/>
    <col min="8976" max="8976" width="2.453125" style="7" customWidth="1"/>
    <col min="8977" max="9216" width="9.1796875" style="7"/>
    <col min="9217" max="9217" width="37.81640625" style="7" customWidth="1"/>
    <col min="9218" max="9219" width="7.81640625" style="7" customWidth="1"/>
    <col min="9220" max="9220" width="2.453125" style="7" customWidth="1"/>
    <col min="9221" max="9222" width="8.81640625" style="7" customWidth="1"/>
    <col min="9223" max="9223" width="1.81640625" style="7" customWidth="1"/>
    <col min="9224" max="9225" width="8.81640625" style="7" customWidth="1"/>
    <col min="9226" max="9226" width="1.81640625" style="7" customWidth="1"/>
    <col min="9227" max="9228" width="8.81640625" style="7" customWidth="1"/>
    <col min="9229" max="9229" width="1.81640625" style="7" customWidth="1"/>
    <col min="9230" max="9230" width="8.81640625" style="7" customWidth="1"/>
    <col min="9231" max="9231" width="8.1796875" style="7" customWidth="1"/>
    <col min="9232" max="9232" width="2.453125" style="7" customWidth="1"/>
    <col min="9233" max="9472" width="9.1796875" style="7"/>
    <col min="9473" max="9473" width="37.81640625" style="7" customWidth="1"/>
    <col min="9474" max="9475" width="7.81640625" style="7" customWidth="1"/>
    <col min="9476" max="9476" width="2.453125" style="7" customWidth="1"/>
    <col min="9477" max="9478" width="8.81640625" style="7" customWidth="1"/>
    <col min="9479" max="9479" width="1.81640625" style="7" customWidth="1"/>
    <col min="9480" max="9481" width="8.81640625" style="7" customWidth="1"/>
    <col min="9482" max="9482" width="1.81640625" style="7" customWidth="1"/>
    <col min="9483" max="9484" width="8.81640625" style="7" customWidth="1"/>
    <col min="9485" max="9485" width="1.81640625" style="7" customWidth="1"/>
    <col min="9486" max="9486" width="8.81640625" style="7" customWidth="1"/>
    <col min="9487" max="9487" width="8.1796875" style="7" customWidth="1"/>
    <col min="9488" max="9488" width="2.453125" style="7" customWidth="1"/>
    <col min="9489" max="9728" width="9.1796875" style="7"/>
    <col min="9729" max="9729" width="37.81640625" style="7" customWidth="1"/>
    <col min="9730" max="9731" width="7.81640625" style="7" customWidth="1"/>
    <col min="9732" max="9732" width="2.453125" style="7" customWidth="1"/>
    <col min="9733" max="9734" width="8.81640625" style="7" customWidth="1"/>
    <col min="9735" max="9735" width="1.81640625" style="7" customWidth="1"/>
    <col min="9736" max="9737" width="8.81640625" style="7" customWidth="1"/>
    <col min="9738" max="9738" width="1.81640625" style="7" customWidth="1"/>
    <col min="9739" max="9740" width="8.81640625" style="7" customWidth="1"/>
    <col min="9741" max="9741" width="1.81640625" style="7" customWidth="1"/>
    <col min="9742" max="9742" width="8.81640625" style="7" customWidth="1"/>
    <col min="9743" max="9743" width="8.1796875" style="7" customWidth="1"/>
    <col min="9744" max="9744" width="2.453125" style="7" customWidth="1"/>
    <col min="9745" max="9984" width="9.1796875" style="7"/>
    <col min="9985" max="9985" width="37.81640625" style="7" customWidth="1"/>
    <col min="9986" max="9987" width="7.81640625" style="7" customWidth="1"/>
    <col min="9988" max="9988" width="2.453125" style="7" customWidth="1"/>
    <col min="9989" max="9990" width="8.81640625" style="7" customWidth="1"/>
    <col min="9991" max="9991" width="1.81640625" style="7" customWidth="1"/>
    <col min="9992" max="9993" width="8.81640625" style="7" customWidth="1"/>
    <col min="9994" max="9994" width="1.81640625" style="7" customWidth="1"/>
    <col min="9995" max="9996" width="8.81640625" style="7" customWidth="1"/>
    <col min="9997" max="9997" width="1.81640625" style="7" customWidth="1"/>
    <col min="9998" max="9998" width="8.81640625" style="7" customWidth="1"/>
    <col min="9999" max="9999" width="8.1796875" style="7" customWidth="1"/>
    <col min="10000" max="10000" width="2.453125" style="7" customWidth="1"/>
    <col min="10001" max="10240" width="9.1796875" style="7"/>
    <col min="10241" max="10241" width="37.81640625" style="7" customWidth="1"/>
    <col min="10242" max="10243" width="7.81640625" style="7" customWidth="1"/>
    <col min="10244" max="10244" width="2.453125" style="7" customWidth="1"/>
    <col min="10245" max="10246" width="8.81640625" style="7" customWidth="1"/>
    <col min="10247" max="10247" width="1.81640625" style="7" customWidth="1"/>
    <col min="10248" max="10249" width="8.81640625" style="7" customWidth="1"/>
    <col min="10250" max="10250" width="1.81640625" style="7" customWidth="1"/>
    <col min="10251" max="10252" width="8.81640625" style="7" customWidth="1"/>
    <col min="10253" max="10253" width="1.81640625" style="7" customWidth="1"/>
    <col min="10254" max="10254" width="8.81640625" style="7" customWidth="1"/>
    <col min="10255" max="10255" width="8.1796875" style="7" customWidth="1"/>
    <col min="10256" max="10256" width="2.453125" style="7" customWidth="1"/>
    <col min="10257" max="10496" width="9.1796875" style="7"/>
    <col min="10497" max="10497" width="37.81640625" style="7" customWidth="1"/>
    <col min="10498" max="10499" width="7.81640625" style="7" customWidth="1"/>
    <col min="10500" max="10500" width="2.453125" style="7" customWidth="1"/>
    <col min="10501" max="10502" width="8.81640625" style="7" customWidth="1"/>
    <col min="10503" max="10503" width="1.81640625" style="7" customWidth="1"/>
    <col min="10504" max="10505" width="8.81640625" style="7" customWidth="1"/>
    <col min="10506" max="10506" width="1.81640625" style="7" customWidth="1"/>
    <col min="10507" max="10508" width="8.81640625" style="7" customWidth="1"/>
    <col min="10509" max="10509" width="1.81640625" style="7" customWidth="1"/>
    <col min="10510" max="10510" width="8.81640625" style="7" customWidth="1"/>
    <col min="10511" max="10511" width="8.1796875" style="7" customWidth="1"/>
    <col min="10512" max="10512" width="2.453125" style="7" customWidth="1"/>
    <col min="10513" max="10752" width="9.1796875" style="7"/>
    <col min="10753" max="10753" width="37.81640625" style="7" customWidth="1"/>
    <col min="10754" max="10755" width="7.81640625" style="7" customWidth="1"/>
    <col min="10756" max="10756" width="2.453125" style="7" customWidth="1"/>
    <col min="10757" max="10758" width="8.81640625" style="7" customWidth="1"/>
    <col min="10759" max="10759" width="1.81640625" style="7" customWidth="1"/>
    <col min="10760" max="10761" width="8.81640625" style="7" customWidth="1"/>
    <col min="10762" max="10762" width="1.81640625" style="7" customWidth="1"/>
    <col min="10763" max="10764" width="8.81640625" style="7" customWidth="1"/>
    <col min="10765" max="10765" width="1.81640625" style="7" customWidth="1"/>
    <col min="10766" max="10766" width="8.81640625" style="7" customWidth="1"/>
    <col min="10767" max="10767" width="8.1796875" style="7" customWidth="1"/>
    <col min="10768" max="10768" width="2.453125" style="7" customWidth="1"/>
    <col min="10769" max="11008" width="9.1796875" style="7"/>
    <col min="11009" max="11009" width="37.81640625" style="7" customWidth="1"/>
    <col min="11010" max="11011" width="7.81640625" style="7" customWidth="1"/>
    <col min="11012" max="11012" width="2.453125" style="7" customWidth="1"/>
    <col min="11013" max="11014" width="8.81640625" style="7" customWidth="1"/>
    <col min="11015" max="11015" width="1.81640625" style="7" customWidth="1"/>
    <col min="11016" max="11017" width="8.81640625" style="7" customWidth="1"/>
    <col min="11018" max="11018" width="1.81640625" style="7" customWidth="1"/>
    <col min="11019" max="11020" width="8.81640625" style="7" customWidth="1"/>
    <col min="11021" max="11021" width="1.81640625" style="7" customWidth="1"/>
    <col min="11022" max="11022" width="8.81640625" style="7" customWidth="1"/>
    <col min="11023" max="11023" width="8.1796875" style="7" customWidth="1"/>
    <col min="11024" max="11024" width="2.453125" style="7" customWidth="1"/>
    <col min="11025" max="11264" width="9.1796875" style="7"/>
    <col min="11265" max="11265" width="37.81640625" style="7" customWidth="1"/>
    <col min="11266" max="11267" width="7.81640625" style="7" customWidth="1"/>
    <col min="11268" max="11268" width="2.453125" style="7" customWidth="1"/>
    <col min="11269" max="11270" width="8.81640625" style="7" customWidth="1"/>
    <col min="11271" max="11271" width="1.81640625" style="7" customWidth="1"/>
    <col min="11272" max="11273" width="8.81640625" style="7" customWidth="1"/>
    <col min="11274" max="11274" width="1.81640625" style="7" customWidth="1"/>
    <col min="11275" max="11276" width="8.81640625" style="7" customWidth="1"/>
    <col min="11277" max="11277" width="1.81640625" style="7" customWidth="1"/>
    <col min="11278" max="11278" width="8.81640625" style="7" customWidth="1"/>
    <col min="11279" max="11279" width="8.1796875" style="7" customWidth="1"/>
    <col min="11280" max="11280" width="2.453125" style="7" customWidth="1"/>
    <col min="11281" max="11520" width="9.1796875" style="7"/>
    <col min="11521" max="11521" width="37.81640625" style="7" customWidth="1"/>
    <col min="11522" max="11523" width="7.81640625" style="7" customWidth="1"/>
    <col min="11524" max="11524" width="2.453125" style="7" customWidth="1"/>
    <col min="11525" max="11526" width="8.81640625" style="7" customWidth="1"/>
    <col min="11527" max="11527" width="1.81640625" style="7" customWidth="1"/>
    <col min="11528" max="11529" width="8.81640625" style="7" customWidth="1"/>
    <col min="11530" max="11530" width="1.81640625" style="7" customWidth="1"/>
    <col min="11531" max="11532" width="8.81640625" style="7" customWidth="1"/>
    <col min="11533" max="11533" width="1.81640625" style="7" customWidth="1"/>
    <col min="11534" max="11534" width="8.81640625" style="7" customWidth="1"/>
    <col min="11535" max="11535" width="8.1796875" style="7" customWidth="1"/>
    <col min="11536" max="11536" width="2.453125" style="7" customWidth="1"/>
    <col min="11537" max="11776" width="9.1796875" style="7"/>
    <col min="11777" max="11777" width="37.81640625" style="7" customWidth="1"/>
    <col min="11778" max="11779" width="7.81640625" style="7" customWidth="1"/>
    <col min="11780" max="11780" width="2.453125" style="7" customWidth="1"/>
    <col min="11781" max="11782" width="8.81640625" style="7" customWidth="1"/>
    <col min="11783" max="11783" width="1.81640625" style="7" customWidth="1"/>
    <col min="11784" max="11785" width="8.81640625" style="7" customWidth="1"/>
    <col min="11786" max="11786" width="1.81640625" style="7" customWidth="1"/>
    <col min="11787" max="11788" width="8.81640625" style="7" customWidth="1"/>
    <col min="11789" max="11789" width="1.81640625" style="7" customWidth="1"/>
    <col min="11790" max="11790" width="8.81640625" style="7" customWidth="1"/>
    <col min="11791" max="11791" width="8.1796875" style="7" customWidth="1"/>
    <col min="11792" max="11792" width="2.453125" style="7" customWidth="1"/>
    <col min="11793" max="12032" width="9.1796875" style="7"/>
    <col min="12033" max="12033" width="37.81640625" style="7" customWidth="1"/>
    <col min="12034" max="12035" width="7.81640625" style="7" customWidth="1"/>
    <col min="12036" max="12036" width="2.453125" style="7" customWidth="1"/>
    <col min="12037" max="12038" width="8.81640625" style="7" customWidth="1"/>
    <col min="12039" max="12039" width="1.81640625" style="7" customWidth="1"/>
    <col min="12040" max="12041" width="8.81640625" style="7" customWidth="1"/>
    <col min="12042" max="12042" width="1.81640625" style="7" customWidth="1"/>
    <col min="12043" max="12044" width="8.81640625" style="7" customWidth="1"/>
    <col min="12045" max="12045" width="1.81640625" style="7" customWidth="1"/>
    <col min="12046" max="12046" width="8.81640625" style="7" customWidth="1"/>
    <col min="12047" max="12047" width="8.1796875" style="7" customWidth="1"/>
    <col min="12048" max="12048" width="2.453125" style="7" customWidth="1"/>
    <col min="12049" max="12288" width="9.1796875" style="7"/>
    <col min="12289" max="12289" width="37.81640625" style="7" customWidth="1"/>
    <col min="12290" max="12291" width="7.81640625" style="7" customWidth="1"/>
    <col min="12292" max="12292" width="2.453125" style="7" customWidth="1"/>
    <col min="12293" max="12294" width="8.81640625" style="7" customWidth="1"/>
    <col min="12295" max="12295" width="1.81640625" style="7" customWidth="1"/>
    <col min="12296" max="12297" width="8.81640625" style="7" customWidth="1"/>
    <col min="12298" max="12298" width="1.81640625" style="7" customWidth="1"/>
    <col min="12299" max="12300" width="8.81640625" style="7" customWidth="1"/>
    <col min="12301" max="12301" width="1.81640625" style="7" customWidth="1"/>
    <col min="12302" max="12302" width="8.81640625" style="7" customWidth="1"/>
    <col min="12303" max="12303" width="8.1796875" style="7" customWidth="1"/>
    <col min="12304" max="12304" width="2.453125" style="7" customWidth="1"/>
    <col min="12305" max="12544" width="9.1796875" style="7"/>
    <col min="12545" max="12545" width="37.81640625" style="7" customWidth="1"/>
    <col min="12546" max="12547" width="7.81640625" style="7" customWidth="1"/>
    <col min="12548" max="12548" width="2.453125" style="7" customWidth="1"/>
    <col min="12549" max="12550" width="8.81640625" style="7" customWidth="1"/>
    <col min="12551" max="12551" width="1.81640625" style="7" customWidth="1"/>
    <col min="12552" max="12553" width="8.81640625" style="7" customWidth="1"/>
    <col min="12554" max="12554" width="1.81640625" style="7" customWidth="1"/>
    <col min="12555" max="12556" width="8.81640625" style="7" customWidth="1"/>
    <col min="12557" max="12557" width="1.81640625" style="7" customWidth="1"/>
    <col min="12558" max="12558" width="8.81640625" style="7" customWidth="1"/>
    <col min="12559" max="12559" width="8.1796875" style="7" customWidth="1"/>
    <col min="12560" max="12560" width="2.453125" style="7" customWidth="1"/>
    <col min="12561" max="12800" width="9.1796875" style="7"/>
    <col min="12801" max="12801" width="37.81640625" style="7" customWidth="1"/>
    <col min="12802" max="12803" width="7.81640625" style="7" customWidth="1"/>
    <col min="12804" max="12804" width="2.453125" style="7" customWidth="1"/>
    <col min="12805" max="12806" width="8.81640625" style="7" customWidth="1"/>
    <col min="12807" max="12807" width="1.81640625" style="7" customWidth="1"/>
    <col min="12808" max="12809" width="8.81640625" style="7" customWidth="1"/>
    <col min="12810" max="12810" width="1.81640625" style="7" customWidth="1"/>
    <col min="12811" max="12812" width="8.81640625" style="7" customWidth="1"/>
    <col min="12813" max="12813" width="1.81640625" style="7" customWidth="1"/>
    <col min="12814" max="12814" width="8.81640625" style="7" customWidth="1"/>
    <col min="12815" max="12815" width="8.1796875" style="7" customWidth="1"/>
    <col min="12816" max="12816" width="2.453125" style="7" customWidth="1"/>
    <col min="12817" max="13056" width="9.1796875" style="7"/>
    <col min="13057" max="13057" width="37.81640625" style="7" customWidth="1"/>
    <col min="13058" max="13059" width="7.81640625" style="7" customWidth="1"/>
    <col min="13060" max="13060" width="2.453125" style="7" customWidth="1"/>
    <col min="13061" max="13062" width="8.81640625" style="7" customWidth="1"/>
    <col min="13063" max="13063" width="1.81640625" style="7" customWidth="1"/>
    <col min="13064" max="13065" width="8.81640625" style="7" customWidth="1"/>
    <col min="13066" max="13066" width="1.81640625" style="7" customWidth="1"/>
    <col min="13067" max="13068" width="8.81640625" style="7" customWidth="1"/>
    <col min="13069" max="13069" width="1.81640625" style="7" customWidth="1"/>
    <col min="13070" max="13070" width="8.81640625" style="7" customWidth="1"/>
    <col min="13071" max="13071" width="8.1796875" style="7" customWidth="1"/>
    <col min="13072" max="13072" width="2.453125" style="7" customWidth="1"/>
    <col min="13073" max="13312" width="9.1796875" style="7"/>
    <col min="13313" max="13313" width="37.81640625" style="7" customWidth="1"/>
    <col min="13314" max="13315" width="7.81640625" style="7" customWidth="1"/>
    <col min="13316" max="13316" width="2.453125" style="7" customWidth="1"/>
    <col min="13317" max="13318" width="8.81640625" style="7" customWidth="1"/>
    <col min="13319" max="13319" width="1.81640625" style="7" customWidth="1"/>
    <col min="13320" max="13321" width="8.81640625" style="7" customWidth="1"/>
    <col min="13322" max="13322" width="1.81640625" style="7" customWidth="1"/>
    <col min="13323" max="13324" width="8.81640625" style="7" customWidth="1"/>
    <col min="13325" max="13325" width="1.81640625" style="7" customWidth="1"/>
    <col min="13326" max="13326" width="8.81640625" style="7" customWidth="1"/>
    <col min="13327" max="13327" width="8.1796875" style="7" customWidth="1"/>
    <col min="13328" max="13328" width="2.453125" style="7" customWidth="1"/>
    <col min="13329" max="13568" width="9.1796875" style="7"/>
    <col min="13569" max="13569" width="37.81640625" style="7" customWidth="1"/>
    <col min="13570" max="13571" width="7.81640625" style="7" customWidth="1"/>
    <col min="13572" max="13572" width="2.453125" style="7" customWidth="1"/>
    <col min="13573" max="13574" width="8.81640625" style="7" customWidth="1"/>
    <col min="13575" max="13575" width="1.81640625" style="7" customWidth="1"/>
    <col min="13576" max="13577" width="8.81640625" style="7" customWidth="1"/>
    <col min="13578" max="13578" width="1.81640625" style="7" customWidth="1"/>
    <col min="13579" max="13580" width="8.81640625" style="7" customWidth="1"/>
    <col min="13581" max="13581" width="1.81640625" style="7" customWidth="1"/>
    <col min="13582" max="13582" width="8.81640625" style="7" customWidth="1"/>
    <col min="13583" max="13583" width="8.1796875" style="7" customWidth="1"/>
    <col min="13584" max="13584" width="2.453125" style="7" customWidth="1"/>
    <col min="13585" max="13824" width="9.1796875" style="7"/>
    <col min="13825" max="13825" width="37.81640625" style="7" customWidth="1"/>
    <col min="13826" max="13827" width="7.81640625" style="7" customWidth="1"/>
    <col min="13828" max="13828" width="2.453125" style="7" customWidth="1"/>
    <col min="13829" max="13830" width="8.81640625" style="7" customWidth="1"/>
    <col min="13831" max="13831" width="1.81640625" style="7" customWidth="1"/>
    <col min="13832" max="13833" width="8.81640625" style="7" customWidth="1"/>
    <col min="13834" max="13834" width="1.81640625" style="7" customWidth="1"/>
    <col min="13835" max="13836" width="8.81640625" style="7" customWidth="1"/>
    <col min="13837" max="13837" width="1.81640625" style="7" customWidth="1"/>
    <col min="13838" max="13838" width="8.81640625" style="7" customWidth="1"/>
    <col min="13839" max="13839" width="8.1796875" style="7" customWidth="1"/>
    <col min="13840" max="13840" width="2.453125" style="7" customWidth="1"/>
    <col min="13841" max="14080" width="9.1796875" style="7"/>
    <col min="14081" max="14081" width="37.81640625" style="7" customWidth="1"/>
    <col min="14082" max="14083" width="7.81640625" style="7" customWidth="1"/>
    <col min="14084" max="14084" width="2.453125" style="7" customWidth="1"/>
    <col min="14085" max="14086" width="8.81640625" style="7" customWidth="1"/>
    <col min="14087" max="14087" width="1.81640625" style="7" customWidth="1"/>
    <col min="14088" max="14089" width="8.81640625" style="7" customWidth="1"/>
    <col min="14090" max="14090" width="1.81640625" style="7" customWidth="1"/>
    <col min="14091" max="14092" width="8.81640625" style="7" customWidth="1"/>
    <col min="14093" max="14093" width="1.81640625" style="7" customWidth="1"/>
    <col min="14094" max="14094" width="8.81640625" style="7" customWidth="1"/>
    <col min="14095" max="14095" width="8.1796875" style="7" customWidth="1"/>
    <col min="14096" max="14096" width="2.453125" style="7" customWidth="1"/>
    <col min="14097" max="14336" width="9.1796875" style="7"/>
    <col min="14337" max="14337" width="37.81640625" style="7" customWidth="1"/>
    <col min="14338" max="14339" width="7.81640625" style="7" customWidth="1"/>
    <col min="14340" max="14340" width="2.453125" style="7" customWidth="1"/>
    <col min="14341" max="14342" width="8.81640625" style="7" customWidth="1"/>
    <col min="14343" max="14343" width="1.81640625" style="7" customWidth="1"/>
    <col min="14344" max="14345" width="8.81640625" style="7" customWidth="1"/>
    <col min="14346" max="14346" width="1.81640625" style="7" customWidth="1"/>
    <col min="14347" max="14348" width="8.81640625" style="7" customWidth="1"/>
    <col min="14349" max="14349" width="1.81640625" style="7" customWidth="1"/>
    <col min="14350" max="14350" width="8.81640625" style="7" customWidth="1"/>
    <col min="14351" max="14351" width="8.1796875" style="7" customWidth="1"/>
    <col min="14352" max="14352" width="2.453125" style="7" customWidth="1"/>
    <col min="14353" max="14592" width="9.1796875" style="7"/>
    <col min="14593" max="14593" width="37.81640625" style="7" customWidth="1"/>
    <col min="14594" max="14595" width="7.81640625" style="7" customWidth="1"/>
    <col min="14596" max="14596" width="2.453125" style="7" customWidth="1"/>
    <col min="14597" max="14598" width="8.81640625" style="7" customWidth="1"/>
    <col min="14599" max="14599" width="1.81640625" style="7" customWidth="1"/>
    <col min="14600" max="14601" width="8.81640625" style="7" customWidth="1"/>
    <col min="14602" max="14602" width="1.81640625" style="7" customWidth="1"/>
    <col min="14603" max="14604" width="8.81640625" style="7" customWidth="1"/>
    <col min="14605" max="14605" width="1.81640625" style="7" customWidth="1"/>
    <col min="14606" max="14606" width="8.81640625" style="7" customWidth="1"/>
    <col min="14607" max="14607" width="8.1796875" style="7" customWidth="1"/>
    <col min="14608" max="14608" width="2.453125" style="7" customWidth="1"/>
    <col min="14609" max="14848" width="9.1796875" style="7"/>
    <col min="14849" max="14849" width="37.81640625" style="7" customWidth="1"/>
    <col min="14850" max="14851" width="7.81640625" style="7" customWidth="1"/>
    <col min="14852" max="14852" width="2.453125" style="7" customWidth="1"/>
    <col min="14853" max="14854" width="8.81640625" style="7" customWidth="1"/>
    <col min="14855" max="14855" width="1.81640625" style="7" customWidth="1"/>
    <col min="14856" max="14857" width="8.81640625" style="7" customWidth="1"/>
    <col min="14858" max="14858" width="1.81640625" style="7" customWidth="1"/>
    <col min="14859" max="14860" width="8.81640625" style="7" customWidth="1"/>
    <col min="14861" max="14861" width="1.81640625" style="7" customWidth="1"/>
    <col min="14862" max="14862" width="8.81640625" style="7" customWidth="1"/>
    <col min="14863" max="14863" width="8.1796875" style="7" customWidth="1"/>
    <col min="14864" max="14864" width="2.453125" style="7" customWidth="1"/>
    <col min="14865" max="15104" width="9.1796875" style="7"/>
    <col min="15105" max="15105" width="37.81640625" style="7" customWidth="1"/>
    <col min="15106" max="15107" width="7.81640625" style="7" customWidth="1"/>
    <col min="15108" max="15108" width="2.453125" style="7" customWidth="1"/>
    <col min="15109" max="15110" width="8.81640625" style="7" customWidth="1"/>
    <col min="15111" max="15111" width="1.81640625" style="7" customWidth="1"/>
    <col min="15112" max="15113" width="8.81640625" style="7" customWidth="1"/>
    <col min="15114" max="15114" width="1.81640625" style="7" customWidth="1"/>
    <col min="15115" max="15116" width="8.81640625" style="7" customWidth="1"/>
    <col min="15117" max="15117" width="1.81640625" style="7" customWidth="1"/>
    <col min="15118" max="15118" width="8.81640625" style="7" customWidth="1"/>
    <col min="15119" max="15119" width="8.1796875" style="7" customWidth="1"/>
    <col min="15120" max="15120" width="2.453125" style="7" customWidth="1"/>
    <col min="15121" max="15360" width="9.1796875" style="7"/>
    <col min="15361" max="15361" width="37.81640625" style="7" customWidth="1"/>
    <col min="15362" max="15363" width="7.81640625" style="7" customWidth="1"/>
    <col min="15364" max="15364" width="2.453125" style="7" customWidth="1"/>
    <col min="15365" max="15366" width="8.81640625" style="7" customWidth="1"/>
    <col min="15367" max="15367" width="1.81640625" style="7" customWidth="1"/>
    <col min="15368" max="15369" width="8.81640625" style="7" customWidth="1"/>
    <col min="15370" max="15370" width="1.81640625" style="7" customWidth="1"/>
    <col min="15371" max="15372" width="8.81640625" style="7" customWidth="1"/>
    <col min="15373" max="15373" width="1.81640625" style="7" customWidth="1"/>
    <col min="15374" max="15374" width="8.81640625" style="7" customWidth="1"/>
    <col min="15375" max="15375" width="8.1796875" style="7" customWidth="1"/>
    <col min="15376" max="15376" width="2.453125" style="7" customWidth="1"/>
    <col min="15377" max="15616" width="9.1796875" style="7"/>
    <col min="15617" max="15617" width="37.81640625" style="7" customWidth="1"/>
    <col min="15618" max="15619" width="7.81640625" style="7" customWidth="1"/>
    <col min="15620" max="15620" width="2.453125" style="7" customWidth="1"/>
    <col min="15621" max="15622" width="8.81640625" style="7" customWidth="1"/>
    <col min="15623" max="15623" width="1.81640625" style="7" customWidth="1"/>
    <col min="15624" max="15625" width="8.81640625" style="7" customWidth="1"/>
    <col min="15626" max="15626" width="1.81640625" style="7" customWidth="1"/>
    <col min="15627" max="15628" width="8.81640625" style="7" customWidth="1"/>
    <col min="15629" max="15629" width="1.81640625" style="7" customWidth="1"/>
    <col min="15630" max="15630" width="8.81640625" style="7" customWidth="1"/>
    <col min="15631" max="15631" width="8.1796875" style="7" customWidth="1"/>
    <col min="15632" max="15632" width="2.453125" style="7" customWidth="1"/>
    <col min="15633" max="15872" width="9.1796875" style="7"/>
    <col min="15873" max="15873" width="37.81640625" style="7" customWidth="1"/>
    <col min="15874" max="15875" width="7.81640625" style="7" customWidth="1"/>
    <col min="15876" max="15876" width="2.453125" style="7" customWidth="1"/>
    <col min="15877" max="15878" width="8.81640625" style="7" customWidth="1"/>
    <col min="15879" max="15879" width="1.81640625" style="7" customWidth="1"/>
    <col min="15880" max="15881" width="8.81640625" style="7" customWidth="1"/>
    <col min="15882" max="15882" width="1.81640625" style="7" customWidth="1"/>
    <col min="15883" max="15884" width="8.81640625" style="7" customWidth="1"/>
    <col min="15885" max="15885" width="1.81640625" style="7" customWidth="1"/>
    <col min="15886" max="15886" width="8.81640625" style="7" customWidth="1"/>
    <col min="15887" max="15887" width="8.1796875" style="7" customWidth="1"/>
    <col min="15888" max="15888" width="2.453125" style="7" customWidth="1"/>
    <col min="15889" max="16128" width="9.1796875" style="7"/>
    <col min="16129" max="16129" width="37.81640625" style="7" customWidth="1"/>
    <col min="16130" max="16131" width="7.81640625" style="7" customWidth="1"/>
    <col min="16132" max="16132" width="2.453125" style="7" customWidth="1"/>
    <col min="16133" max="16134" width="8.81640625" style="7" customWidth="1"/>
    <col min="16135" max="16135" width="1.81640625" style="7" customWidth="1"/>
    <col min="16136" max="16137" width="8.81640625" style="7" customWidth="1"/>
    <col min="16138" max="16138" width="1.81640625" style="7" customWidth="1"/>
    <col min="16139" max="16140" width="8.81640625" style="7" customWidth="1"/>
    <col min="16141" max="16141" width="1.81640625" style="7" customWidth="1"/>
    <col min="16142" max="16142" width="8.81640625" style="7" customWidth="1"/>
    <col min="16143" max="16143" width="8.1796875" style="7" customWidth="1"/>
    <col min="16144" max="16144" width="2.453125" style="7" customWidth="1"/>
    <col min="16145" max="16384" width="9.1796875" style="7"/>
  </cols>
  <sheetData>
    <row r="1" spans="1:16">
      <c r="A1" s="7" t="s">
        <v>251</v>
      </c>
    </row>
    <row r="2" spans="1:16">
      <c r="A2" s="7" t="s">
        <v>252</v>
      </c>
    </row>
    <row r="4" spans="1:16">
      <c r="A4" s="9" t="s">
        <v>253</v>
      </c>
    </row>
    <row r="5" spans="1:16" ht="13" thickBot="1">
      <c r="I5" s="23"/>
      <c r="L5" s="23"/>
      <c r="M5" s="23"/>
      <c r="O5" s="23"/>
      <c r="P5" s="23"/>
    </row>
    <row r="6" spans="1:16">
      <c r="A6" s="10"/>
      <c r="B6" s="36"/>
      <c r="C6" s="37"/>
      <c r="D6" s="37"/>
      <c r="E6" s="36"/>
      <c r="F6" s="37"/>
      <c r="G6" s="37"/>
      <c r="H6" s="36"/>
      <c r="I6" s="37"/>
      <c r="J6" s="10"/>
      <c r="K6" s="36"/>
      <c r="L6" s="37"/>
      <c r="M6" s="37"/>
      <c r="N6" s="36"/>
      <c r="O6" s="37"/>
      <c r="P6" s="37"/>
    </row>
    <row r="7" spans="1:16">
      <c r="A7" s="7" t="s">
        <v>254</v>
      </c>
      <c r="B7" s="90" t="s">
        <v>255</v>
      </c>
      <c r="C7" s="91"/>
      <c r="D7" s="7"/>
      <c r="E7" s="92" t="s">
        <v>256</v>
      </c>
      <c r="F7" s="92"/>
      <c r="H7" s="92" t="s">
        <v>257</v>
      </c>
      <c r="I7" s="92"/>
      <c r="K7" s="40" t="s">
        <v>258</v>
      </c>
      <c r="L7" s="40"/>
      <c r="N7" s="40" t="s">
        <v>259</v>
      </c>
      <c r="O7" s="40"/>
    </row>
    <row r="8" spans="1:16">
      <c r="A8" s="7" t="s">
        <v>260</v>
      </c>
      <c r="B8" s="41" t="s">
        <v>98</v>
      </c>
      <c r="C8" s="42" t="s">
        <v>99</v>
      </c>
      <c r="D8" s="93"/>
      <c r="E8" s="44" t="s">
        <v>98</v>
      </c>
      <c r="F8" s="93" t="s">
        <v>99</v>
      </c>
      <c r="G8" s="93"/>
      <c r="H8" s="41" t="s">
        <v>98</v>
      </c>
      <c r="I8" s="42" t="s">
        <v>99</v>
      </c>
      <c r="K8" s="41" t="s">
        <v>98</v>
      </c>
      <c r="L8" s="42" t="s">
        <v>99</v>
      </c>
      <c r="N8" s="41" t="s">
        <v>98</v>
      </c>
      <c r="O8" s="42" t="s">
        <v>99</v>
      </c>
    </row>
    <row r="9" spans="1:16" ht="13" thickBot="1">
      <c r="A9" s="21"/>
      <c r="B9" s="45"/>
      <c r="C9" s="46"/>
      <c r="D9" s="46"/>
      <c r="E9" s="45"/>
      <c r="F9" s="46"/>
      <c r="G9" s="46"/>
      <c r="H9" s="45"/>
      <c r="I9" s="46"/>
      <c r="J9" s="21"/>
      <c r="K9" s="45"/>
      <c r="L9" s="46"/>
      <c r="M9" s="46"/>
      <c r="N9" s="45"/>
      <c r="O9" s="46"/>
    </row>
    <row r="10" spans="1:16">
      <c r="I10" s="23"/>
      <c r="L10" s="23"/>
      <c r="O10" s="23"/>
      <c r="P10" s="37"/>
    </row>
    <row r="11" spans="1:16" ht="13">
      <c r="A11" s="14" t="s">
        <v>183</v>
      </c>
      <c r="B11" s="34">
        <f>IF(A11&lt;&gt;0,E11+H11+K11+N11,"")</f>
        <v>137</v>
      </c>
      <c r="C11" s="35">
        <f>SUM(C12:C50)</f>
        <v>97.810218978102142</v>
      </c>
      <c r="D11" s="35"/>
      <c r="E11" s="33">
        <f>SUM(E13:E52)</f>
        <v>54</v>
      </c>
      <c r="F11" s="35">
        <f>IF($A11&lt;&gt;0,E11/$B11*100,"")</f>
        <v>39.416058394160586</v>
      </c>
      <c r="G11" s="35"/>
      <c r="H11" s="33">
        <f>SUM(H13:H52)</f>
        <v>61</v>
      </c>
      <c r="I11" s="35">
        <f>IF($A11&lt;&gt;0,H11/$B11*100,"")</f>
        <v>44.525547445255476</v>
      </c>
      <c r="J11" s="33"/>
      <c r="K11" s="33">
        <f>SUM(K13:K52)</f>
        <v>14</v>
      </c>
      <c r="L11" s="35">
        <f>IF($A11&lt;&gt;0,K11/$B11*100,"")</f>
        <v>10.218978102189782</v>
      </c>
      <c r="M11" s="33"/>
      <c r="N11" s="33">
        <f>SUM(N13:N52)</f>
        <v>8</v>
      </c>
      <c r="O11" s="35">
        <f t="shared" ref="O11:O52" si="0">IF($A11&lt;&gt;0,N11/$B11*100,"")</f>
        <v>5.8394160583941606</v>
      </c>
      <c r="P11" s="94"/>
    </row>
    <row r="12" spans="1:16" ht="9.75" customHeight="1">
      <c r="B12" s="34" t="str">
        <f>IF(A12&lt;&gt;0,#REF!+E12+H12+K12+N12,"")</f>
        <v/>
      </c>
      <c r="C12" s="35" t="str">
        <f t="shared" ref="C12:C52" si="1">IF(A12&lt;&gt;0,B12/$B$11*100,"")</f>
        <v/>
      </c>
      <c r="D12" s="35"/>
      <c r="F12" s="35" t="str">
        <f t="shared" ref="F12:F52" si="2">IF($A12&lt;&gt;0,E12/$B12*100,"")</f>
        <v/>
      </c>
      <c r="G12" s="35"/>
      <c r="I12" s="35" t="str">
        <f t="shared" ref="I12:I52" si="3">IF($A12&lt;&gt;0,H12/$B12*100,"")</f>
        <v/>
      </c>
      <c r="J12" s="33"/>
      <c r="L12" s="35" t="str">
        <f t="shared" ref="L12:L52" si="4">IF($A12&lt;&gt;0,K12/$B12*100,"")</f>
        <v/>
      </c>
      <c r="M12" s="33"/>
      <c r="O12" s="35" t="str">
        <f t="shared" si="0"/>
        <v/>
      </c>
      <c r="P12" s="94"/>
    </row>
    <row r="13" spans="1:16" ht="14.25" customHeight="1">
      <c r="A13" s="64" t="s">
        <v>184</v>
      </c>
      <c r="B13" s="34">
        <f>IF(A13&lt;&gt;0,E13+H13+K13+N13,"")</f>
        <v>1</v>
      </c>
      <c r="C13" s="35">
        <f t="shared" si="1"/>
        <v>0.72992700729927007</v>
      </c>
      <c r="D13" s="35"/>
      <c r="E13" s="95">
        <v>0</v>
      </c>
      <c r="F13" s="35">
        <f t="shared" si="2"/>
        <v>0</v>
      </c>
      <c r="G13" s="96"/>
      <c r="H13" s="95">
        <v>1</v>
      </c>
      <c r="I13" s="35">
        <f t="shared" si="3"/>
        <v>100</v>
      </c>
      <c r="J13" s="96"/>
      <c r="K13" s="95">
        <v>0</v>
      </c>
      <c r="L13" s="35">
        <f t="shared" si="4"/>
        <v>0</v>
      </c>
      <c r="M13" s="96"/>
      <c r="N13" s="95">
        <v>0</v>
      </c>
      <c r="O13" s="35">
        <f t="shared" si="0"/>
        <v>0</v>
      </c>
      <c r="P13" s="94"/>
    </row>
    <row r="14" spans="1:16" ht="14.25" customHeight="1">
      <c r="A14" s="64" t="s">
        <v>185</v>
      </c>
      <c r="B14" s="34">
        <f t="shared" ref="B14:B52" si="5">IF(A14&lt;&gt;0,E14+H14+K14+N14,"")</f>
        <v>1</v>
      </c>
      <c r="C14" s="35">
        <f t="shared" si="1"/>
        <v>0.72992700729927007</v>
      </c>
      <c r="D14" s="35"/>
      <c r="E14" s="95">
        <v>0</v>
      </c>
      <c r="F14" s="35">
        <f t="shared" si="2"/>
        <v>0</v>
      </c>
      <c r="G14" s="96"/>
      <c r="H14" s="95">
        <v>1</v>
      </c>
      <c r="I14" s="35">
        <f t="shared" si="3"/>
        <v>100</v>
      </c>
      <c r="J14" s="96"/>
      <c r="K14" s="95">
        <v>0</v>
      </c>
      <c r="L14" s="35">
        <f t="shared" si="4"/>
        <v>0</v>
      </c>
      <c r="M14" s="96"/>
      <c r="N14" s="95">
        <v>0</v>
      </c>
      <c r="O14" s="35">
        <f t="shared" si="0"/>
        <v>0</v>
      </c>
      <c r="P14" s="94"/>
    </row>
    <row r="15" spans="1:16" ht="14.25" customHeight="1">
      <c r="A15" s="64" t="s">
        <v>186</v>
      </c>
      <c r="B15" s="34">
        <f t="shared" si="5"/>
        <v>10</v>
      </c>
      <c r="C15" s="35">
        <f t="shared" si="1"/>
        <v>7.2992700729926998</v>
      </c>
      <c r="D15" s="35"/>
      <c r="E15" s="95">
        <v>4</v>
      </c>
      <c r="F15" s="35">
        <f t="shared" si="2"/>
        <v>40</v>
      </c>
      <c r="G15" s="96"/>
      <c r="H15" s="95">
        <v>5</v>
      </c>
      <c r="I15" s="35">
        <f t="shared" si="3"/>
        <v>50</v>
      </c>
      <c r="J15" s="96"/>
      <c r="K15" s="95">
        <v>1</v>
      </c>
      <c r="L15" s="35">
        <f t="shared" si="4"/>
        <v>10</v>
      </c>
      <c r="M15" s="96"/>
      <c r="N15" s="95">
        <v>0</v>
      </c>
      <c r="O15" s="35">
        <f t="shared" si="0"/>
        <v>0</v>
      </c>
      <c r="P15" s="94"/>
    </row>
    <row r="16" spans="1:16" ht="14.25" customHeight="1">
      <c r="A16" s="64" t="s">
        <v>187</v>
      </c>
      <c r="B16" s="34">
        <f t="shared" si="5"/>
        <v>4</v>
      </c>
      <c r="C16" s="35">
        <f t="shared" si="1"/>
        <v>2.9197080291970803</v>
      </c>
      <c r="D16" s="35"/>
      <c r="E16" s="95">
        <v>0</v>
      </c>
      <c r="F16" s="35">
        <f t="shared" si="2"/>
        <v>0</v>
      </c>
      <c r="G16" s="96"/>
      <c r="H16" s="95">
        <v>2</v>
      </c>
      <c r="I16" s="35">
        <f t="shared" si="3"/>
        <v>50</v>
      </c>
      <c r="J16" s="96"/>
      <c r="K16" s="95">
        <v>1</v>
      </c>
      <c r="L16" s="35">
        <f t="shared" si="4"/>
        <v>25</v>
      </c>
      <c r="M16" s="96"/>
      <c r="N16" s="95">
        <v>1</v>
      </c>
      <c r="O16" s="35">
        <f t="shared" si="0"/>
        <v>25</v>
      </c>
      <c r="P16" s="94"/>
    </row>
    <row r="17" spans="1:16" ht="14.25" customHeight="1">
      <c r="A17" s="64" t="s">
        <v>188</v>
      </c>
      <c r="B17" s="34">
        <f t="shared" si="5"/>
        <v>11</v>
      </c>
      <c r="C17" s="35">
        <f t="shared" si="1"/>
        <v>8.0291970802919703</v>
      </c>
      <c r="D17" s="35"/>
      <c r="E17" s="95">
        <v>3</v>
      </c>
      <c r="F17" s="35">
        <f t="shared" si="2"/>
        <v>27.27272727272727</v>
      </c>
      <c r="G17" s="96"/>
      <c r="H17" s="95">
        <v>8</v>
      </c>
      <c r="I17" s="35">
        <f t="shared" si="3"/>
        <v>72.727272727272734</v>
      </c>
      <c r="J17" s="96"/>
      <c r="K17" s="95">
        <v>0</v>
      </c>
      <c r="L17" s="35">
        <f t="shared" si="4"/>
        <v>0</v>
      </c>
      <c r="M17" s="96"/>
      <c r="N17" s="95">
        <v>0</v>
      </c>
      <c r="O17" s="35">
        <f t="shared" si="0"/>
        <v>0</v>
      </c>
      <c r="P17" s="94"/>
    </row>
    <row r="18" spans="1:16" ht="14.25" customHeight="1">
      <c r="A18" s="64" t="s">
        <v>261</v>
      </c>
      <c r="B18" s="34">
        <f t="shared" si="5"/>
        <v>5</v>
      </c>
      <c r="C18" s="35">
        <f t="shared" si="1"/>
        <v>3.6496350364963499</v>
      </c>
      <c r="D18" s="35"/>
      <c r="E18" s="95">
        <v>0</v>
      </c>
      <c r="F18" s="35">
        <f t="shared" si="2"/>
        <v>0</v>
      </c>
      <c r="G18" s="96"/>
      <c r="H18" s="95">
        <v>5</v>
      </c>
      <c r="I18" s="35">
        <f t="shared" si="3"/>
        <v>100</v>
      </c>
      <c r="J18" s="96"/>
      <c r="K18" s="95">
        <v>0</v>
      </c>
      <c r="L18" s="35">
        <f t="shared" si="4"/>
        <v>0</v>
      </c>
      <c r="M18" s="96"/>
      <c r="N18" s="95">
        <v>0</v>
      </c>
      <c r="O18" s="35">
        <f t="shared" si="0"/>
        <v>0</v>
      </c>
      <c r="P18" s="94"/>
    </row>
    <row r="19" spans="1:16" ht="14.25" customHeight="1">
      <c r="A19" s="64" t="s">
        <v>190</v>
      </c>
      <c r="B19" s="34">
        <f t="shared" si="5"/>
        <v>1</v>
      </c>
      <c r="C19" s="35">
        <f t="shared" si="1"/>
        <v>0.72992700729927007</v>
      </c>
      <c r="D19" s="35"/>
      <c r="E19" s="95">
        <v>0</v>
      </c>
      <c r="F19" s="35">
        <f t="shared" si="2"/>
        <v>0</v>
      </c>
      <c r="G19" s="96"/>
      <c r="H19" s="95">
        <v>0</v>
      </c>
      <c r="I19" s="35">
        <f t="shared" si="3"/>
        <v>0</v>
      </c>
      <c r="J19" s="96"/>
      <c r="K19" s="95">
        <v>1</v>
      </c>
      <c r="L19" s="35">
        <f t="shared" si="4"/>
        <v>100</v>
      </c>
      <c r="M19" s="96"/>
      <c r="N19" s="95">
        <v>0</v>
      </c>
      <c r="O19" s="35">
        <f t="shared" si="0"/>
        <v>0</v>
      </c>
      <c r="P19" s="94"/>
    </row>
    <row r="20" spans="1:16" ht="14.25" customHeight="1">
      <c r="A20" s="64" t="s">
        <v>191</v>
      </c>
      <c r="B20" s="34">
        <f t="shared" si="5"/>
        <v>1</v>
      </c>
      <c r="C20" s="35">
        <f t="shared" si="1"/>
        <v>0.72992700729927007</v>
      </c>
      <c r="D20" s="35"/>
      <c r="E20" s="95">
        <v>0</v>
      </c>
      <c r="F20" s="35">
        <f t="shared" si="2"/>
        <v>0</v>
      </c>
      <c r="G20" s="96"/>
      <c r="H20" s="95">
        <v>1</v>
      </c>
      <c r="I20" s="35">
        <f t="shared" si="3"/>
        <v>100</v>
      </c>
      <c r="J20" s="96"/>
      <c r="K20" s="95">
        <v>0</v>
      </c>
      <c r="L20" s="35">
        <f t="shared" si="4"/>
        <v>0</v>
      </c>
      <c r="M20" s="96"/>
      <c r="N20" s="95">
        <v>0</v>
      </c>
      <c r="O20" s="35">
        <f t="shared" si="0"/>
        <v>0</v>
      </c>
      <c r="P20" s="94"/>
    </row>
    <row r="21" spans="1:16" ht="14.25" customHeight="1">
      <c r="A21" s="67" t="s">
        <v>192</v>
      </c>
      <c r="B21" s="34">
        <f t="shared" si="5"/>
        <v>1</v>
      </c>
      <c r="C21" s="35">
        <f t="shared" si="1"/>
        <v>0.72992700729927007</v>
      </c>
      <c r="D21" s="35"/>
      <c r="E21" s="95">
        <v>0</v>
      </c>
      <c r="F21" s="35">
        <f t="shared" si="2"/>
        <v>0</v>
      </c>
      <c r="G21" s="96"/>
      <c r="H21" s="95">
        <v>1</v>
      </c>
      <c r="I21" s="35">
        <f t="shared" si="3"/>
        <v>100</v>
      </c>
      <c r="J21" s="96"/>
      <c r="K21" s="95">
        <v>0</v>
      </c>
      <c r="L21" s="35">
        <f t="shared" si="4"/>
        <v>0</v>
      </c>
      <c r="M21" s="96"/>
      <c r="N21" s="95">
        <v>0</v>
      </c>
      <c r="O21" s="35">
        <f t="shared" si="0"/>
        <v>0</v>
      </c>
      <c r="P21" s="94"/>
    </row>
    <row r="22" spans="1:16" ht="14.25" customHeight="1">
      <c r="A22" s="97" t="s">
        <v>193</v>
      </c>
      <c r="B22" s="34">
        <f t="shared" si="5"/>
        <v>4</v>
      </c>
      <c r="C22" s="35">
        <f t="shared" si="1"/>
        <v>2.9197080291970803</v>
      </c>
      <c r="D22" s="35"/>
      <c r="E22" s="95">
        <v>2</v>
      </c>
      <c r="F22" s="35">
        <f t="shared" si="2"/>
        <v>50</v>
      </c>
      <c r="G22" s="96"/>
      <c r="H22" s="95">
        <v>1</v>
      </c>
      <c r="I22" s="35">
        <f t="shared" si="3"/>
        <v>25</v>
      </c>
      <c r="J22" s="96"/>
      <c r="K22" s="95">
        <v>1</v>
      </c>
      <c r="L22" s="35">
        <f t="shared" si="4"/>
        <v>25</v>
      </c>
      <c r="M22" s="96"/>
      <c r="N22" s="95">
        <v>0</v>
      </c>
      <c r="O22" s="35">
        <f t="shared" si="0"/>
        <v>0</v>
      </c>
      <c r="P22" s="94"/>
    </row>
    <row r="23" spans="1:16" ht="14.25" customHeight="1">
      <c r="A23" s="64" t="s">
        <v>194</v>
      </c>
      <c r="B23" s="34">
        <f t="shared" si="5"/>
        <v>7</v>
      </c>
      <c r="C23" s="35">
        <f t="shared" si="1"/>
        <v>5.1094890510948909</v>
      </c>
      <c r="D23" s="35"/>
      <c r="E23" s="95">
        <v>4</v>
      </c>
      <c r="F23" s="35">
        <f t="shared" si="2"/>
        <v>57.142857142857139</v>
      </c>
      <c r="G23" s="96"/>
      <c r="H23" s="95">
        <v>2</v>
      </c>
      <c r="I23" s="35">
        <f t="shared" si="3"/>
        <v>28.571428571428569</v>
      </c>
      <c r="J23" s="96"/>
      <c r="K23" s="95">
        <v>1</v>
      </c>
      <c r="L23" s="35">
        <f t="shared" si="4"/>
        <v>14.285714285714285</v>
      </c>
      <c r="M23" s="96"/>
      <c r="N23" s="95">
        <v>0</v>
      </c>
      <c r="O23" s="35">
        <f t="shared" si="0"/>
        <v>0</v>
      </c>
      <c r="P23" s="94"/>
    </row>
    <row r="24" spans="1:16" ht="14.25" customHeight="1">
      <c r="A24" s="64" t="s">
        <v>195</v>
      </c>
      <c r="B24" s="34">
        <f t="shared" si="5"/>
        <v>2</v>
      </c>
      <c r="C24" s="35">
        <f t="shared" si="1"/>
        <v>1.4598540145985401</v>
      </c>
      <c r="D24" s="35"/>
      <c r="E24" s="95">
        <v>2</v>
      </c>
      <c r="F24" s="35">
        <f t="shared" si="2"/>
        <v>100</v>
      </c>
      <c r="G24" s="98"/>
      <c r="H24" s="95">
        <v>0</v>
      </c>
      <c r="I24" s="35">
        <f t="shared" si="3"/>
        <v>0</v>
      </c>
      <c r="J24" s="98"/>
      <c r="K24" s="95">
        <v>0</v>
      </c>
      <c r="L24" s="35">
        <f t="shared" si="4"/>
        <v>0</v>
      </c>
      <c r="M24" s="98"/>
      <c r="N24" s="95">
        <v>0</v>
      </c>
      <c r="O24" s="35">
        <f t="shared" si="0"/>
        <v>0</v>
      </c>
      <c r="P24" s="94"/>
    </row>
    <row r="25" spans="1:16" ht="14.25" customHeight="1">
      <c r="A25" s="64" t="s">
        <v>196</v>
      </c>
      <c r="B25" s="34">
        <f t="shared" si="5"/>
        <v>3</v>
      </c>
      <c r="C25" s="35">
        <f t="shared" si="1"/>
        <v>2.1897810218978102</v>
      </c>
      <c r="D25" s="35"/>
      <c r="E25" s="95">
        <v>3</v>
      </c>
      <c r="F25" s="35">
        <f t="shared" si="2"/>
        <v>100</v>
      </c>
      <c r="G25" s="96"/>
      <c r="H25" s="95">
        <v>0</v>
      </c>
      <c r="I25" s="35">
        <f t="shared" si="3"/>
        <v>0</v>
      </c>
      <c r="J25" s="96"/>
      <c r="K25" s="95">
        <v>0</v>
      </c>
      <c r="L25" s="35">
        <f t="shared" si="4"/>
        <v>0</v>
      </c>
      <c r="M25" s="96"/>
      <c r="N25" s="95">
        <v>0</v>
      </c>
      <c r="O25" s="35">
        <f t="shared" si="0"/>
        <v>0</v>
      </c>
      <c r="P25" s="94"/>
    </row>
    <row r="26" spans="1:16" ht="14.25" customHeight="1">
      <c r="A26" s="64" t="s">
        <v>197</v>
      </c>
      <c r="B26" s="34">
        <f t="shared" si="5"/>
        <v>2</v>
      </c>
      <c r="C26" s="35">
        <f t="shared" si="1"/>
        <v>1.4598540145985401</v>
      </c>
      <c r="D26" s="35"/>
      <c r="E26" s="95">
        <v>1</v>
      </c>
      <c r="F26" s="35">
        <f t="shared" si="2"/>
        <v>50</v>
      </c>
      <c r="G26" s="96"/>
      <c r="H26" s="95">
        <v>0</v>
      </c>
      <c r="I26" s="35">
        <f t="shared" si="3"/>
        <v>0</v>
      </c>
      <c r="J26" s="96"/>
      <c r="K26" s="95">
        <v>0</v>
      </c>
      <c r="L26" s="35">
        <f t="shared" si="4"/>
        <v>0</v>
      </c>
      <c r="M26" s="96"/>
      <c r="N26" s="95">
        <v>1</v>
      </c>
      <c r="O26" s="35">
        <f t="shared" si="0"/>
        <v>50</v>
      </c>
      <c r="P26" s="94"/>
    </row>
    <row r="27" spans="1:16" ht="14.25" customHeight="1">
      <c r="A27" s="69" t="s">
        <v>198</v>
      </c>
      <c r="B27" s="34">
        <f t="shared" si="5"/>
        <v>1</v>
      </c>
      <c r="C27" s="35">
        <f t="shared" si="1"/>
        <v>0.72992700729927007</v>
      </c>
      <c r="D27" s="35"/>
      <c r="E27" s="95">
        <v>0</v>
      </c>
      <c r="F27" s="35">
        <f t="shared" si="2"/>
        <v>0</v>
      </c>
      <c r="G27" s="96"/>
      <c r="H27" s="95">
        <v>1</v>
      </c>
      <c r="I27" s="35">
        <f t="shared" si="3"/>
        <v>100</v>
      </c>
      <c r="J27" s="96"/>
      <c r="K27" s="95">
        <v>0</v>
      </c>
      <c r="L27" s="35">
        <f t="shared" si="4"/>
        <v>0</v>
      </c>
      <c r="M27" s="96"/>
      <c r="N27" s="95">
        <v>0</v>
      </c>
      <c r="O27" s="35">
        <f t="shared" si="0"/>
        <v>0</v>
      </c>
      <c r="P27" s="94"/>
    </row>
    <row r="28" spans="1:16" ht="14.25" customHeight="1">
      <c r="A28" s="64" t="s">
        <v>199</v>
      </c>
      <c r="B28" s="34">
        <f t="shared" si="5"/>
        <v>2</v>
      </c>
      <c r="C28" s="35">
        <f t="shared" si="1"/>
        <v>1.4598540145985401</v>
      </c>
      <c r="D28" s="35"/>
      <c r="E28" s="95">
        <v>0</v>
      </c>
      <c r="F28" s="35">
        <f t="shared" si="2"/>
        <v>0</v>
      </c>
      <c r="G28" s="96"/>
      <c r="H28" s="95">
        <v>1</v>
      </c>
      <c r="I28" s="35">
        <f t="shared" si="3"/>
        <v>50</v>
      </c>
      <c r="J28" s="96"/>
      <c r="K28" s="95">
        <v>1</v>
      </c>
      <c r="L28" s="35">
        <f t="shared" si="4"/>
        <v>50</v>
      </c>
      <c r="M28" s="96"/>
      <c r="N28" s="95">
        <v>0</v>
      </c>
      <c r="O28" s="35">
        <f t="shared" si="0"/>
        <v>0</v>
      </c>
      <c r="P28" s="94"/>
    </row>
    <row r="29" spans="1:16" ht="14.25" customHeight="1">
      <c r="A29" s="64" t="s">
        <v>200</v>
      </c>
      <c r="B29" s="34">
        <f t="shared" si="5"/>
        <v>11</v>
      </c>
      <c r="C29" s="35">
        <f t="shared" si="1"/>
        <v>8.0291970802919703</v>
      </c>
      <c r="D29" s="35"/>
      <c r="E29" s="95">
        <v>10</v>
      </c>
      <c r="F29" s="35">
        <f t="shared" si="2"/>
        <v>90.909090909090907</v>
      </c>
      <c r="G29" s="96"/>
      <c r="H29" s="95">
        <v>0</v>
      </c>
      <c r="I29" s="35">
        <f t="shared" si="3"/>
        <v>0</v>
      </c>
      <c r="J29" s="96"/>
      <c r="K29" s="95">
        <v>1</v>
      </c>
      <c r="L29" s="35">
        <f t="shared" si="4"/>
        <v>9.0909090909090917</v>
      </c>
      <c r="M29" s="96"/>
      <c r="N29" s="95">
        <v>0</v>
      </c>
      <c r="O29" s="35">
        <f t="shared" si="0"/>
        <v>0</v>
      </c>
      <c r="P29" s="94"/>
    </row>
    <row r="30" spans="1:16" ht="14.25" customHeight="1">
      <c r="A30" s="67" t="s">
        <v>201</v>
      </c>
      <c r="B30" s="34">
        <f>IF(A30&lt;&gt;0,E30+H30+K30+N30,"")</f>
        <v>1</v>
      </c>
      <c r="C30" s="35">
        <f>IF(A30&lt;&gt;0,B30/$B$11*100,"")</f>
        <v>0.72992700729927007</v>
      </c>
      <c r="D30" s="35"/>
      <c r="E30" s="95">
        <v>0</v>
      </c>
      <c r="F30" s="35">
        <f t="shared" si="2"/>
        <v>0</v>
      </c>
      <c r="G30" s="96"/>
      <c r="H30" s="95">
        <v>1</v>
      </c>
      <c r="I30" s="35">
        <f t="shared" si="3"/>
        <v>100</v>
      </c>
      <c r="J30" s="96"/>
      <c r="K30" s="95">
        <v>0</v>
      </c>
      <c r="L30" s="35">
        <f t="shared" si="4"/>
        <v>0</v>
      </c>
      <c r="M30" s="96"/>
      <c r="N30" s="95">
        <v>0</v>
      </c>
      <c r="O30" s="35">
        <f t="shared" si="0"/>
        <v>0</v>
      </c>
      <c r="P30" s="94"/>
    </row>
    <row r="31" spans="1:16" ht="14.25" customHeight="1">
      <c r="A31" s="64" t="s">
        <v>202</v>
      </c>
      <c r="B31" s="34">
        <f>IF(A31&lt;&gt;0,E31+H31+K31+N31,"")</f>
        <v>2</v>
      </c>
      <c r="C31" s="35">
        <f>IF(A31&lt;&gt;0,B31/$B$11*100,"")</f>
        <v>1.4598540145985401</v>
      </c>
      <c r="D31" s="35"/>
      <c r="E31" s="95">
        <v>0</v>
      </c>
      <c r="F31" s="35">
        <f t="shared" si="2"/>
        <v>0</v>
      </c>
      <c r="G31" s="96"/>
      <c r="H31" s="95">
        <v>0</v>
      </c>
      <c r="I31" s="35">
        <f t="shared" si="3"/>
        <v>0</v>
      </c>
      <c r="J31" s="96"/>
      <c r="K31" s="95">
        <v>0</v>
      </c>
      <c r="L31" s="35">
        <f t="shared" si="4"/>
        <v>0</v>
      </c>
      <c r="M31" s="96"/>
      <c r="N31" s="95">
        <v>2</v>
      </c>
      <c r="O31" s="35">
        <f t="shared" si="0"/>
        <v>100</v>
      </c>
      <c r="P31" s="94"/>
    </row>
    <row r="32" spans="1:16" ht="14.25" customHeight="1">
      <c r="A32" s="64" t="s">
        <v>203</v>
      </c>
      <c r="B32" s="34">
        <f t="shared" si="5"/>
        <v>3</v>
      </c>
      <c r="C32" s="35">
        <f t="shared" si="1"/>
        <v>2.1897810218978102</v>
      </c>
      <c r="D32" s="35"/>
      <c r="E32" s="95">
        <v>2</v>
      </c>
      <c r="F32" s="35">
        <f t="shared" si="2"/>
        <v>66.666666666666657</v>
      </c>
      <c r="G32" s="96"/>
      <c r="H32" s="95">
        <v>1</v>
      </c>
      <c r="I32" s="35">
        <f t="shared" si="3"/>
        <v>33.333333333333329</v>
      </c>
      <c r="J32" s="96"/>
      <c r="K32" s="95">
        <v>0</v>
      </c>
      <c r="L32" s="35">
        <f t="shared" si="4"/>
        <v>0</v>
      </c>
      <c r="M32" s="96"/>
      <c r="N32" s="95">
        <v>0</v>
      </c>
      <c r="O32" s="35">
        <f t="shared" si="0"/>
        <v>0</v>
      </c>
      <c r="P32" s="94"/>
    </row>
    <row r="33" spans="1:16" ht="14.25" customHeight="1">
      <c r="A33" s="97" t="s">
        <v>204</v>
      </c>
      <c r="B33" s="34">
        <f t="shared" si="5"/>
        <v>5</v>
      </c>
      <c r="C33" s="35">
        <f t="shared" si="1"/>
        <v>3.6496350364963499</v>
      </c>
      <c r="D33" s="35"/>
      <c r="E33" s="95">
        <v>1</v>
      </c>
      <c r="F33" s="35">
        <f t="shared" si="2"/>
        <v>20</v>
      </c>
      <c r="G33" s="96"/>
      <c r="H33" s="95">
        <v>2</v>
      </c>
      <c r="I33" s="35">
        <f t="shared" si="3"/>
        <v>40</v>
      </c>
      <c r="J33" s="96"/>
      <c r="K33" s="95">
        <v>1</v>
      </c>
      <c r="L33" s="35">
        <f t="shared" si="4"/>
        <v>20</v>
      </c>
      <c r="M33" s="96"/>
      <c r="N33" s="95">
        <v>1</v>
      </c>
      <c r="O33" s="35">
        <f t="shared" si="0"/>
        <v>20</v>
      </c>
      <c r="P33" s="94"/>
    </row>
    <row r="34" spans="1:16" ht="14.25" customHeight="1">
      <c r="A34" s="69" t="s">
        <v>205</v>
      </c>
      <c r="B34" s="34">
        <f t="shared" si="5"/>
        <v>1</v>
      </c>
      <c r="C34" s="35">
        <f t="shared" si="1"/>
        <v>0.72992700729927007</v>
      </c>
      <c r="D34" s="35"/>
      <c r="E34" s="95">
        <v>0</v>
      </c>
      <c r="F34" s="35">
        <f t="shared" si="2"/>
        <v>0</v>
      </c>
      <c r="G34" s="96"/>
      <c r="H34" s="95">
        <v>0</v>
      </c>
      <c r="I34" s="35">
        <f t="shared" si="3"/>
        <v>0</v>
      </c>
      <c r="J34" s="96"/>
      <c r="K34" s="95">
        <v>1</v>
      </c>
      <c r="L34" s="35">
        <f t="shared" si="4"/>
        <v>100</v>
      </c>
      <c r="M34" s="96"/>
      <c r="N34" s="95">
        <v>0</v>
      </c>
      <c r="O34" s="35">
        <f t="shared" si="0"/>
        <v>0</v>
      </c>
      <c r="P34" s="94"/>
    </row>
    <row r="35" spans="1:16" ht="14.25" customHeight="1">
      <c r="A35" s="64" t="s">
        <v>206</v>
      </c>
      <c r="B35" s="34">
        <f t="shared" si="5"/>
        <v>8</v>
      </c>
      <c r="C35" s="35">
        <f t="shared" si="1"/>
        <v>5.8394160583941606</v>
      </c>
      <c r="D35" s="35"/>
      <c r="E35" s="95">
        <v>2</v>
      </c>
      <c r="F35" s="35">
        <f t="shared" si="2"/>
        <v>25</v>
      </c>
      <c r="G35" s="96"/>
      <c r="H35" s="95">
        <v>4</v>
      </c>
      <c r="I35" s="35">
        <f t="shared" si="3"/>
        <v>50</v>
      </c>
      <c r="J35" s="96"/>
      <c r="K35" s="95">
        <v>1</v>
      </c>
      <c r="L35" s="35">
        <f t="shared" si="4"/>
        <v>12.5</v>
      </c>
      <c r="M35" s="96"/>
      <c r="N35" s="95">
        <v>1</v>
      </c>
      <c r="O35" s="35">
        <f t="shared" si="0"/>
        <v>12.5</v>
      </c>
      <c r="P35" s="94"/>
    </row>
    <row r="36" spans="1:16" ht="14.25" customHeight="1">
      <c r="A36" s="64" t="s">
        <v>207</v>
      </c>
      <c r="B36" s="34">
        <f>IF(A36&lt;&gt;0,E36+H36+K36+N36,"")</f>
        <v>1</v>
      </c>
      <c r="C36" s="35">
        <f>IF(A36&lt;&gt;0,B36/$B$11*100,"")</f>
        <v>0.72992700729927007</v>
      </c>
      <c r="D36" s="35"/>
      <c r="E36" s="95">
        <v>0</v>
      </c>
      <c r="F36" s="35">
        <f t="shared" si="2"/>
        <v>0</v>
      </c>
      <c r="G36" s="96"/>
      <c r="H36" s="95">
        <v>0</v>
      </c>
      <c r="I36" s="35">
        <f t="shared" si="3"/>
        <v>0</v>
      </c>
      <c r="J36" s="96"/>
      <c r="K36" s="95">
        <v>1</v>
      </c>
      <c r="L36" s="35">
        <f t="shared" si="4"/>
        <v>100</v>
      </c>
      <c r="M36" s="96"/>
      <c r="N36" s="95">
        <v>0</v>
      </c>
      <c r="O36" s="35">
        <f t="shared" si="0"/>
        <v>0</v>
      </c>
      <c r="P36" s="94"/>
    </row>
    <row r="37" spans="1:16" ht="14.25" customHeight="1">
      <c r="A37" s="64" t="s">
        <v>208</v>
      </c>
      <c r="B37" s="34">
        <f t="shared" si="5"/>
        <v>2</v>
      </c>
      <c r="C37" s="35">
        <f t="shared" si="1"/>
        <v>1.4598540145985401</v>
      </c>
      <c r="D37" s="35"/>
      <c r="E37" s="95">
        <v>0</v>
      </c>
      <c r="F37" s="35">
        <f t="shared" si="2"/>
        <v>0</v>
      </c>
      <c r="G37" s="96"/>
      <c r="H37" s="95">
        <v>2</v>
      </c>
      <c r="I37" s="35">
        <f t="shared" si="3"/>
        <v>100</v>
      </c>
      <c r="J37" s="96"/>
      <c r="K37" s="95">
        <v>0</v>
      </c>
      <c r="L37" s="35">
        <f t="shared" si="4"/>
        <v>0</v>
      </c>
      <c r="M37" s="96"/>
      <c r="N37" s="95">
        <v>0</v>
      </c>
      <c r="O37" s="35">
        <f t="shared" si="0"/>
        <v>0</v>
      </c>
      <c r="P37" s="94"/>
    </row>
    <row r="38" spans="1:16" ht="14.25" customHeight="1">
      <c r="A38" s="64" t="s">
        <v>209</v>
      </c>
      <c r="B38" s="34">
        <f t="shared" si="5"/>
        <v>1</v>
      </c>
      <c r="C38" s="35">
        <f t="shared" si="1"/>
        <v>0.72992700729927007</v>
      </c>
      <c r="D38" s="35"/>
      <c r="E38" s="95">
        <v>0</v>
      </c>
      <c r="F38" s="35">
        <f t="shared" si="2"/>
        <v>0</v>
      </c>
      <c r="G38" s="96"/>
      <c r="H38" s="95">
        <v>1</v>
      </c>
      <c r="I38" s="35">
        <f t="shared" si="3"/>
        <v>100</v>
      </c>
      <c r="J38" s="96"/>
      <c r="K38" s="95">
        <v>0</v>
      </c>
      <c r="L38" s="35">
        <f t="shared" si="4"/>
        <v>0</v>
      </c>
      <c r="M38" s="96"/>
      <c r="N38" s="95">
        <v>0</v>
      </c>
      <c r="O38" s="35">
        <f t="shared" si="0"/>
        <v>0</v>
      </c>
      <c r="P38" s="94"/>
    </row>
    <row r="39" spans="1:16" ht="14.25" customHeight="1">
      <c r="A39" s="97" t="s">
        <v>210</v>
      </c>
      <c r="B39" s="34">
        <f t="shared" si="5"/>
        <v>1</v>
      </c>
      <c r="C39" s="35">
        <f t="shared" si="1"/>
        <v>0.72992700729927007</v>
      </c>
      <c r="D39" s="35"/>
      <c r="E39" s="95">
        <v>1</v>
      </c>
      <c r="F39" s="35">
        <f t="shared" si="2"/>
        <v>100</v>
      </c>
      <c r="G39" s="96"/>
      <c r="H39" s="95">
        <v>0</v>
      </c>
      <c r="I39" s="35">
        <f t="shared" si="3"/>
        <v>0</v>
      </c>
      <c r="J39" s="96"/>
      <c r="K39" s="95">
        <v>0</v>
      </c>
      <c r="L39" s="35">
        <f t="shared" si="4"/>
        <v>0</v>
      </c>
      <c r="M39" s="96"/>
      <c r="N39" s="95">
        <v>0</v>
      </c>
      <c r="O39" s="35">
        <f t="shared" si="0"/>
        <v>0</v>
      </c>
      <c r="P39" s="94"/>
    </row>
    <row r="40" spans="1:16" ht="14.25" customHeight="1">
      <c r="A40" s="64" t="s">
        <v>211</v>
      </c>
      <c r="B40" s="34">
        <f t="shared" si="5"/>
        <v>1</v>
      </c>
      <c r="C40" s="35">
        <f t="shared" si="1"/>
        <v>0.72992700729927007</v>
      </c>
      <c r="D40" s="35"/>
      <c r="E40" s="95">
        <v>0</v>
      </c>
      <c r="F40" s="35">
        <f t="shared" si="2"/>
        <v>0</v>
      </c>
      <c r="G40" s="96"/>
      <c r="H40" s="95">
        <v>1</v>
      </c>
      <c r="I40" s="35">
        <f t="shared" si="3"/>
        <v>100</v>
      </c>
      <c r="J40" s="96"/>
      <c r="K40" s="95">
        <v>0</v>
      </c>
      <c r="L40" s="35">
        <f t="shared" si="4"/>
        <v>0</v>
      </c>
      <c r="M40" s="96"/>
      <c r="N40" s="95">
        <v>0</v>
      </c>
      <c r="O40" s="35">
        <f t="shared" si="0"/>
        <v>0</v>
      </c>
      <c r="P40" s="94"/>
    </row>
    <row r="41" spans="1:16" ht="14.25" customHeight="1">
      <c r="A41" s="64" t="s">
        <v>212</v>
      </c>
      <c r="B41" s="34">
        <f t="shared" si="5"/>
        <v>5</v>
      </c>
      <c r="C41" s="35">
        <f t="shared" si="1"/>
        <v>3.6496350364963499</v>
      </c>
      <c r="D41" s="35"/>
      <c r="E41" s="95">
        <v>2</v>
      </c>
      <c r="F41" s="35">
        <f t="shared" si="2"/>
        <v>40</v>
      </c>
      <c r="G41" s="96"/>
      <c r="H41" s="95">
        <v>3</v>
      </c>
      <c r="I41" s="35">
        <f t="shared" si="3"/>
        <v>60</v>
      </c>
      <c r="J41" s="96"/>
      <c r="K41" s="95">
        <v>0</v>
      </c>
      <c r="L41" s="35">
        <f t="shared" si="4"/>
        <v>0</v>
      </c>
      <c r="M41" s="96"/>
      <c r="N41" s="95">
        <v>0</v>
      </c>
      <c r="O41" s="35">
        <f t="shared" si="0"/>
        <v>0</v>
      </c>
      <c r="P41" s="94"/>
    </row>
    <row r="42" spans="1:16" ht="14.25" customHeight="1">
      <c r="A42" s="64" t="s">
        <v>213</v>
      </c>
      <c r="B42" s="34">
        <f t="shared" si="5"/>
        <v>1</v>
      </c>
      <c r="C42" s="35">
        <f t="shared" si="1"/>
        <v>0.72992700729927007</v>
      </c>
      <c r="D42" s="35"/>
      <c r="E42" s="95">
        <v>1</v>
      </c>
      <c r="F42" s="35">
        <f t="shared" si="2"/>
        <v>100</v>
      </c>
      <c r="G42" s="96"/>
      <c r="H42" s="95">
        <v>0</v>
      </c>
      <c r="I42" s="35">
        <f t="shared" si="3"/>
        <v>0</v>
      </c>
      <c r="J42" s="96"/>
      <c r="K42" s="95">
        <v>0</v>
      </c>
      <c r="L42" s="35">
        <f t="shared" si="4"/>
        <v>0</v>
      </c>
      <c r="M42" s="96"/>
      <c r="N42" s="95">
        <v>0</v>
      </c>
      <c r="O42" s="35">
        <f t="shared" si="0"/>
        <v>0</v>
      </c>
      <c r="P42" s="94"/>
    </row>
    <row r="43" spans="1:16" ht="14.25" customHeight="1">
      <c r="A43" s="67" t="s">
        <v>214</v>
      </c>
      <c r="B43" s="34">
        <f t="shared" si="5"/>
        <v>1</v>
      </c>
      <c r="C43" s="35">
        <f t="shared" si="1"/>
        <v>0.72992700729927007</v>
      </c>
      <c r="D43" s="35"/>
      <c r="E43" s="95">
        <v>0</v>
      </c>
      <c r="F43" s="35">
        <f t="shared" si="2"/>
        <v>0</v>
      </c>
      <c r="G43" s="96"/>
      <c r="H43" s="95">
        <v>1</v>
      </c>
      <c r="I43" s="35">
        <f t="shared" si="3"/>
        <v>100</v>
      </c>
      <c r="J43" s="96"/>
      <c r="K43" s="95">
        <v>0</v>
      </c>
      <c r="L43" s="35">
        <f t="shared" si="4"/>
        <v>0</v>
      </c>
      <c r="M43" s="96"/>
      <c r="N43" s="95">
        <v>0</v>
      </c>
      <c r="O43" s="35">
        <f t="shared" si="0"/>
        <v>0</v>
      </c>
      <c r="P43" s="94"/>
    </row>
    <row r="44" spans="1:16" ht="14.25" customHeight="1">
      <c r="A44" s="67" t="s">
        <v>215</v>
      </c>
      <c r="B44" s="34">
        <f t="shared" si="5"/>
        <v>1</v>
      </c>
      <c r="C44" s="35">
        <f t="shared" si="1"/>
        <v>0.72992700729927007</v>
      </c>
      <c r="D44" s="35"/>
      <c r="E44" s="95">
        <v>0</v>
      </c>
      <c r="F44" s="35">
        <f t="shared" si="2"/>
        <v>0</v>
      </c>
      <c r="G44" s="96"/>
      <c r="H44" s="95">
        <v>1</v>
      </c>
      <c r="I44" s="35">
        <f t="shared" si="3"/>
        <v>100</v>
      </c>
      <c r="J44" s="96"/>
      <c r="K44" s="95">
        <v>0</v>
      </c>
      <c r="L44" s="35">
        <f t="shared" si="4"/>
        <v>0</v>
      </c>
      <c r="M44" s="96"/>
      <c r="N44" s="95">
        <v>0</v>
      </c>
      <c r="O44" s="35">
        <f t="shared" si="0"/>
        <v>0</v>
      </c>
      <c r="P44" s="94"/>
    </row>
    <row r="45" spans="1:16" ht="14.25" customHeight="1">
      <c r="A45" s="67" t="s">
        <v>216</v>
      </c>
      <c r="B45" s="34">
        <f t="shared" si="5"/>
        <v>1</v>
      </c>
      <c r="C45" s="35">
        <f t="shared" si="1"/>
        <v>0.72992700729927007</v>
      </c>
      <c r="D45" s="35"/>
      <c r="E45" s="95">
        <v>1</v>
      </c>
      <c r="F45" s="35">
        <f t="shared" si="2"/>
        <v>100</v>
      </c>
      <c r="G45" s="96"/>
      <c r="H45" s="95">
        <v>0</v>
      </c>
      <c r="I45" s="35">
        <f t="shared" si="3"/>
        <v>0</v>
      </c>
      <c r="J45" s="96"/>
      <c r="K45" s="95">
        <v>0</v>
      </c>
      <c r="L45" s="35">
        <f t="shared" si="4"/>
        <v>0</v>
      </c>
      <c r="M45" s="96"/>
      <c r="N45" s="95">
        <v>0</v>
      </c>
      <c r="O45" s="35">
        <f t="shared" si="0"/>
        <v>0</v>
      </c>
      <c r="P45" s="94"/>
    </row>
    <row r="46" spans="1:16" ht="14.25" customHeight="1">
      <c r="A46" s="67" t="s">
        <v>217</v>
      </c>
      <c r="B46" s="34">
        <f t="shared" si="5"/>
        <v>1</v>
      </c>
      <c r="C46" s="35">
        <f t="shared" si="1"/>
        <v>0.72992700729927007</v>
      </c>
      <c r="D46" s="35"/>
      <c r="E46" s="95">
        <v>1</v>
      </c>
      <c r="F46" s="35">
        <f t="shared" si="2"/>
        <v>100</v>
      </c>
      <c r="G46" s="96"/>
      <c r="H46" s="95">
        <v>0</v>
      </c>
      <c r="I46" s="35">
        <f t="shared" si="3"/>
        <v>0</v>
      </c>
      <c r="J46" s="96"/>
      <c r="K46" s="95">
        <v>0</v>
      </c>
      <c r="L46" s="35">
        <f t="shared" si="4"/>
        <v>0</v>
      </c>
      <c r="M46" s="96"/>
      <c r="N46" s="95">
        <v>0</v>
      </c>
      <c r="O46" s="35">
        <f t="shared" si="0"/>
        <v>0</v>
      </c>
      <c r="P46" s="94"/>
    </row>
    <row r="47" spans="1:16" ht="14.25" customHeight="1">
      <c r="A47" s="64" t="s">
        <v>218</v>
      </c>
      <c r="B47" s="34">
        <f t="shared" si="5"/>
        <v>8</v>
      </c>
      <c r="C47" s="35">
        <f t="shared" si="1"/>
        <v>5.8394160583941606</v>
      </c>
      <c r="D47" s="35"/>
      <c r="E47" s="95">
        <v>2</v>
      </c>
      <c r="F47" s="35">
        <f t="shared" si="2"/>
        <v>25</v>
      </c>
      <c r="G47" s="96"/>
      <c r="H47" s="95">
        <v>5</v>
      </c>
      <c r="I47" s="35">
        <f t="shared" si="3"/>
        <v>62.5</v>
      </c>
      <c r="J47" s="96"/>
      <c r="K47" s="95">
        <v>1</v>
      </c>
      <c r="L47" s="35">
        <f t="shared" si="4"/>
        <v>12.5</v>
      </c>
      <c r="M47" s="96"/>
      <c r="N47" s="95">
        <v>0</v>
      </c>
      <c r="O47" s="35">
        <f t="shared" si="0"/>
        <v>0</v>
      </c>
      <c r="P47" s="94"/>
    </row>
    <row r="48" spans="1:16" ht="14.25" customHeight="1">
      <c r="A48" s="64" t="s">
        <v>219</v>
      </c>
      <c r="B48" s="34">
        <f t="shared" si="5"/>
        <v>15</v>
      </c>
      <c r="C48" s="35">
        <f t="shared" si="1"/>
        <v>10.948905109489052</v>
      </c>
      <c r="D48" s="35"/>
      <c r="E48" s="95">
        <v>6</v>
      </c>
      <c r="F48" s="35">
        <f t="shared" si="2"/>
        <v>40</v>
      </c>
      <c r="G48" s="96"/>
      <c r="H48" s="95">
        <v>6</v>
      </c>
      <c r="I48" s="35">
        <f t="shared" si="3"/>
        <v>40</v>
      </c>
      <c r="J48" s="96"/>
      <c r="K48" s="95">
        <v>2</v>
      </c>
      <c r="L48" s="35">
        <f t="shared" si="4"/>
        <v>13.333333333333334</v>
      </c>
      <c r="M48" s="96"/>
      <c r="N48" s="95">
        <v>1</v>
      </c>
      <c r="O48" s="35">
        <f t="shared" si="0"/>
        <v>6.666666666666667</v>
      </c>
      <c r="P48" s="94"/>
    </row>
    <row r="49" spans="1:16" ht="14.25" customHeight="1">
      <c r="A49" s="69" t="s">
        <v>220</v>
      </c>
      <c r="B49" s="34">
        <f>IF(A49&lt;&gt;0,E49+H49+K49+N49,"")</f>
        <v>3</v>
      </c>
      <c r="C49" s="35">
        <f>IF(A49&lt;&gt;0,B49/$B$11*100,"")</f>
        <v>2.1897810218978102</v>
      </c>
      <c r="D49" s="35"/>
      <c r="E49" s="95">
        <v>0</v>
      </c>
      <c r="F49" s="35">
        <f t="shared" si="2"/>
        <v>0</v>
      </c>
      <c r="G49" s="96"/>
      <c r="H49" s="95">
        <v>3</v>
      </c>
      <c r="I49" s="35">
        <f t="shared" si="3"/>
        <v>100</v>
      </c>
      <c r="J49" s="96"/>
      <c r="K49" s="95">
        <v>0</v>
      </c>
      <c r="L49" s="35">
        <f t="shared" si="4"/>
        <v>0</v>
      </c>
      <c r="M49" s="96"/>
      <c r="N49" s="95">
        <v>0</v>
      </c>
      <c r="O49" s="35">
        <f t="shared" si="0"/>
        <v>0</v>
      </c>
      <c r="P49" s="94"/>
    </row>
    <row r="50" spans="1:16" ht="14.25" customHeight="1">
      <c r="A50" s="64" t="s">
        <v>221</v>
      </c>
      <c r="B50" s="34">
        <f t="shared" si="5"/>
        <v>5</v>
      </c>
      <c r="C50" s="35">
        <f t="shared" si="1"/>
        <v>3.6496350364963499</v>
      </c>
      <c r="D50" s="35"/>
      <c r="E50" s="95">
        <v>4</v>
      </c>
      <c r="F50" s="35">
        <f t="shared" si="2"/>
        <v>80</v>
      </c>
      <c r="G50" s="96"/>
      <c r="H50" s="95">
        <v>1</v>
      </c>
      <c r="I50" s="35">
        <f t="shared" si="3"/>
        <v>20</v>
      </c>
      <c r="J50" s="96"/>
      <c r="K50" s="95">
        <v>0</v>
      </c>
      <c r="L50" s="35">
        <f t="shared" si="4"/>
        <v>0</v>
      </c>
      <c r="M50" s="96"/>
      <c r="N50" s="95">
        <v>0</v>
      </c>
      <c r="O50" s="35">
        <f t="shared" si="0"/>
        <v>0</v>
      </c>
      <c r="P50" s="94"/>
    </row>
    <row r="51" spans="1:16" ht="14.25" customHeight="1">
      <c r="A51" s="64" t="s">
        <v>222</v>
      </c>
      <c r="B51" s="34">
        <f t="shared" si="5"/>
        <v>1</v>
      </c>
      <c r="C51" s="35">
        <f t="shared" si="1"/>
        <v>0.72992700729927007</v>
      </c>
      <c r="D51" s="35"/>
      <c r="E51" s="95">
        <v>1</v>
      </c>
      <c r="F51" s="35">
        <f t="shared" si="2"/>
        <v>100</v>
      </c>
      <c r="G51" s="96"/>
      <c r="H51" s="95">
        <v>0</v>
      </c>
      <c r="I51" s="35">
        <f t="shared" si="3"/>
        <v>0</v>
      </c>
      <c r="J51" s="96"/>
      <c r="K51" s="95">
        <v>0</v>
      </c>
      <c r="L51" s="35">
        <f t="shared" si="4"/>
        <v>0</v>
      </c>
      <c r="M51" s="96"/>
      <c r="N51" s="95">
        <v>0</v>
      </c>
      <c r="O51" s="35">
        <f t="shared" si="0"/>
        <v>0</v>
      </c>
      <c r="P51" s="94"/>
    </row>
    <row r="52" spans="1:16" ht="14.25" customHeight="1">
      <c r="A52" s="64" t="s">
        <v>223</v>
      </c>
      <c r="B52" s="34">
        <f t="shared" si="5"/>
        <v>2</v>
      </c>
      <c r="C52" s="35">
        <f t="shared" si="1"/>
        <v>1.4598540145985401</v>
      </c>
      <c r="D52" s="35"/>
      <c r="E52" s="95">
        <v>1</v>
      </c>
      <c r="F52" s="35">
        <f t="shared" si="2"/>
        <v>50</v>
      </c>
      <c r="G52" s="96"/>
      <c r="H52" s="95">
        <v>0</v>
      </c>
      <c r="I52" s="35">
        <f t="shared" si="3"/>
        <v>0</v>
      </c>
      <c r="J52" s="96"/>
      <c r="K52" s="95">
        <v>0</v>
      </c>
      <c r="L52" s="35">
        <f t="shared" si="4"/>
        <v>0</v>
      </c>
      <c r="M52" s="96"/>
      <c r="N52" s="95">
        <v>1</v>
      </c>
      <c r="O52" s="35">
        <f t="shared" si="0"/>
        <v>50</v>
      </c>
      <c r="P52" s="94"/>
    </row>
    <row r="53" spans="1:16" ht="5.25" customHeight="1" thickBot="1">
      <c r="A53" s="21"/>
      <c r="B53" s="99"/>
      <c r="C53" s="99"/>
      <c r="D53" s="99"/>
      <c r="E53" s="99"/>
      <c r="F53" s="99"/>
      <c r="G53" s="99"/>
      <c r="H53" s="99"/>
      <c r="I53" s="99"/>
      <c r="J53" s="99"/>
      <c r="K53" s="99"/>
      <c r="L53" s="99"/>
      <c r="M53" s="99"/>
      <c r="N53" s="99"/>
      <c r="O53" s="99"/>
      <c r="P53" s="94"/>
    </row>
    <row r="54" spans="1:16" ht="11.25" customHeight="1">
      <c r="B54" s="7"/>
      <c r="C54" s="7"/>
      <c r="D54" s="7"/>
      <c r="E54" s="7"/>
      <c r="F54" s="7"/>
      <c r="G54" s="7"/>
      <c r="H54" s="7"/>
      <c r="K54" s="7"/>
      <c r="O54" s="23"/>
      <c r="P54" s="37"/>
    </row>
    <row r="55" spans="1:16" ht="11.25" customHeight="1">
      <c r="A55" s="100" t="s">
        <v>224</v>
      </c>
      <c r="D55" s="33"/>
      <c r="E55" s="7"/>
      <c r="F55" s="7"/>
      <c r="G55" s="7"/>
      <c r="H55" s="7"/>
      <c r="K55" s="7"/>
      <c r="O55" s="23"/>
      <c r="P55" s="23"/>
    </row>
    <row r="56" spans="1:16">
      <c r="A56" s="101" t="s">
        <v>176</v>
      </c>
      <c r="G56" s="7"/>
      <c r="H56" s="7"/>
      <c r="K56" s="7"/>
      <c r="N56" s="7"/>
    </row>
    <row r="57" spans="1:16" ht="10.5" customHeight="1">
      <c r="A57" s="102"/>
      <c r="I57" s="23"/>
      <c r="L57" s="23"/>
      <c r="O57" s="23"/>
    </row>
    <row r="58" spans="1:16">
      <c r="A58" s="101" t="s">
        <v>177</v>
      </c>
      <c r="I58" s="23"/>
      <c r="L58" s="23"/>
      <c r="O58" s="23"/>
    </row>
    <row r="59" spans="1:16">
      <c r="A59" s="101" t="s">
        <v>178</v>
      </c>
      <c r="I59" s="23"/>
      <c r="L59" s="23"/>
      <c r="O59" s="23"/>
    </row>
  </sheetData>
  <mergeCells count="5">
    <mergeCell ref="B7:C7"/>
    <mergeCell ref="E7:F7"/>
    <mergeCell ref="H7:I7"/>
    <mergeCell ref="K7:L7"/>
    <mergeCell ref="N7:O7"/>
  </mergeCells>
  <conditionalFormatting sqref="A1:XFD1048576">
    <cfRule type="cellIs" dxfId="11" priority="1" operator="equal">
      <formula>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7CDF4-2009-40CB-ADE1-93A55E815A54}">
  <sheetPr>
    <tabColor rgb="FFFFC000"/>
  </sheetPr>
  <dimension ref="B3:J9"/>
  <sheetViews>
    <sheetView workbookViewId="0">
      <selection activeCell="L18" sqref="L18"/>
    </sheetView>
  </sheetViews>
  <sheetFormatPr baseColWidth="10" defaultRowHeight="14.5"/>
  <cols>
    <col min="2" max="2" width="16" customWidth="1"/>
    <col min="258" max="258" width="16" customWidth="1"/>
    <col min="514" max="514" width="16" customWidth="1"/>
    <col min="770" max="770" width="16" customWidth="1"/>
    <col min="1026" max="1026" width="16" customWidth="1"/>
    <col min="1282" max="1282" width="16" customWidth="1"/>
    <col min="1538" max="1538" width="16" customWidth="1"/>
    <col min="1794" max="1794" width="16" customWidth="1"/>
    <col min="2050" max="2050" width="16" customWidth="1"/>
    <col min="2306" max="2306" width="16" customWidth="1"/>
    <col min="2562" max="2562" width="16" customWidth="1"/>
    <col min="2818" max="2818" width="16" customWidth="1"/>
    <col min="3074" max="3074" width="16" customWidth="1"/>
    <col min="3330" max="3330" width="16" customWidth="1"/>
    <col min="3586" max="3586" width="16" customWidth="1"/>
    <col min="3842" max="3842" width="16" customWidth="1"/>
    <col min="4098" max="4098" width="16" customWidth="1"/>
    <col min="4354" max="4354" width="16" customWidth="1"/>
    <col min="4610" max="4610" width="16" customWidth="1"/>
    <col min="4866" max="4866" width="16" customWidth="1"/>
    <col min="5122" max="5122" width="16" customWidth="1"/>
    <col min="5378" max="5378" width="16" customWidth="1"/>
    <col min="5634" max="5634" width="16" customWidth="1"/>
    <col min="5890" max="5890" width="16" customWidth="1"/>
    <col min="6146" max="6146" width="16" customWidth="1"/>
    <col min="6402" max="6402" width="16" customWidth="1"/>
    <col min="6658" max="6658" width="16" customWidth="1"/>
    <col min="6914" max="6914" width="16" customWidth="1"/>
    <col min="7170" max="7170" width="16" customWidth="1"/>
    <col min="7426" max="7426" width="16" customWidth="1"/>
    <col min="7682" max="7682" width="16" customWidth="1"/>
    <col min="7938" max="7938" width="16" customWidth="1"/>
    <col min="8194" max="8194" width="16" customWidth="1"/>
    <col min="8450" max="8450" width="16" customWidth="1"/>
    <col min="8706" max="8706" width="16" customWidth="1"/>
    <col min="8962" max="8962" width="16" customWidth="1"/>
    <col min="9218" max="9218" width="16" customWidth="1"/>
    <col min="9474" max="9474" width="16" customWidth="1"/>
    <col min="9730" max="9730" width="16" customWidth="1"/>
    <col min="9986" max="9986" width="16" customWidth="1"/>
    <col min="10242" max="10242" width="16" customWidth="1"/>
    <col min="10498" max="10498" width="16" customWidth="1"/>
    <col min="10754" max="10754" width="16" customWidth="1"/>
    <col min="11010" max="11010" width="16" customWidth="1"/>
    <col min="11266" max="11266" width="16" customWidth="1"/>
    <col min="11522" max="11522" width="16" customWidth="1"/>
    <col min="11778" max="11778" width="16" customWidth="1"/>
    <col min="12034" max="12034" width="16" customWidth="1"/>
    <col min="12290" max="12290" width="16" customWidth="1"/>
    <col min="12546" max="12546" width="16" customWidth="1"/>
    <col min="12802" max="12802" width="16" customWidth="1"/>
    <col min="13058" max="13058" width="16" customWidth="1"/>
    <col min="13314" max="13314" width="16" customWidth="1"/>
    <col min="13570" max="13570" width="16" customWidth="1"/>
    <col min="13826" max="13826" width="16" customWidth="1"/>
    <col min="14082" max="14082" width="16" customWidth="1"/>
    <col min="14338" max="14338" width="16" customWidth="1"/>
    <col min="14594" max="14594" width="16" customWidth="1"/>
    <col min="14850" max="14850" width="16" customWidth="1"/>
    <col min="15106" max="15106" width="16" customWidth="1"/>
    <col min="15362" max="15362" width="16" customWidth="1"/>
    <col min="15618" max="15618" width="16" customWidth="1"/>
    <col min="15874" max="15874" width="16" customWidth="1"/>
    <col min="16130" max="16130" width="16" customWidth="1"/>
  </cols>
  <sheetData>
    <row r="3" spans="2:10">
      <c r="F3" s="62"/>
      <c r="G3" s="62"/>
      <c r="H3" s="62"/>
      <c r="I3" s="62"/>
      <c r="J3" s="62"/>
    </row>
    <row r="4" spans="2:10">
      <c r="C4" s="103"/>
      <c r="D4" s="104"/>
      <c r="E4" s="62"/>
      <c r="F4" s="62"/>
      <c r="H4" s="103"/>
    </row>
    <row r="5" spans="2:10">
      <c r="C5" s="103"/>
      <c r="D5" s="104"/>
      <c r="F5" s="62"/>
      <c r="G5" s="103"/>
      <c r="H5" s="103"/>
    </row>
    <row r="6" spans="2:10">
      <c r="C6" s="103"/>
      <c r="D6" s="104"/>
      <c r="E6" s="103"/>
      <c r="F6" s="62"/>
      <c r="G6" s="103"/>
      <c r="H6" s="103"/>
    </row>
    <row r="7" spans="2:10">
      <c r="C7" s="103"/>
      <c r="D7" s="104"/>
      <c r="F7" s="62"/>
      <c r="G7" s="103"/>
      <c r="H7" s="103"/>
    </row>
    <row r="8" spans="2:10">
      <c r="C8" s="103"/>
      <c r="D8" s="104"/>
      <c r="F8" s="62"/>
      <c r="G8" s="103"/>
      <c r="H8" s="103"/>
    </row>
    <row r="9" spans="2:10">
      <c r="B9" s="105"/>
      <c r="C9" s="105"/>
      <c r="D9" s="105"/>
      <c r="E9" s="105"/>
      <c r="F9" s="10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1</vt:i4>
      </vt:variant>
    </vt:vector>
  </HeadingPairs>
  <TitlesOfParts>
    <vt:vector size="38" baseType="lpstr">
      <vt:lpstr>INDICE DE VIDA ESTUDIANTIL</vt:lpstr>
      <vt:lpstr>CUADRO VE1</vt:lpstr>
      <vt:lpstr>GRAFICO VE1</vt:lpstr>
      <vt:lpstr>CUADRO VE2</vt:lpstr>
      <vt:lpstr>CUADRO VE3</vt:lpstr>
      <vt:lpstr>GRAFICO VE2</vt:lpstr>
      <vt:lpstr>CUADRO VE4</vt:lpstr>
      <vt:lpstr>CUADRO VE5</vt:lpstr>
      <vt:lpstr>GRAFICO VE3</vt:lpstr>
      <vt:lpstr>CUADRO VE6</vt:lpstr>
      <vt:lpstr>CUADRO VE7</vt:lpstr>
      <vt:lpstr>GRAFICO VE4</vt:lpstr>
      <vt:lpstr>CUADRO VE8</vt:lpstr>
      <vt:lpstr>CUADRO VE9</vt:lpstr>
      <vt:lpstr>GRAFICO VE5</vt:lpstr>
      <vt:lpstr>CUADRO VE10</vt:lpstr>
      <vt:lpstr>CUADRO VE11</vt:lpstr>
      <vt:lpstr>GRAFICO VE6</vt:lpstr>
      <vt:lpstr>CUADRO VE12</vt:lpstr>
      <vt:lpstr>CUADRO VE13</vt:lpstr>
      <vt:lpstr>CUADRO VE 14</vt:lpstr>
      <vt:lpstr>GRAFICO VE7</vt:lpstr>
      <vt:lpstr>CUADRO VE15</vt:lpstr>
      <vt:lpstr>CUADRO VE16</vt:lpstr>
      <vt:lpstr>GRAFICO VE8</vt:lpstr>
      <vt:lpstr>CUADRO VE17</vt:lpstr>
      <vt:lpstr>CUADRO VE18</vt:lpstr>
      <vt:lpstr>GRAFICO VE9</vt:lpstr>
      <vt:lpstr>CUADRO VE19</vt:lpstr>
      <vt:lpstr>CUADRO VE20</vt:lpstr>
      <vt:lpstr>CUADRO VE21</vt:lpstr>
      <vt:lpstr>CUADRO VE22</vt:lpstr>
      <vt:lpstr>CUADRO VE23</vt:lpstr>
      <vt:lpstr>CUADRO VE24</vt:lpstr>
      <vt:lpstr>CUADRO VE25</vt:lpstr>
      <vt:lpstr>CUADRO VE26</vt:lpstr>
      <vt:lpstr>GRAFICO VE10</vt:lpstr>
      <vt:lpstr>'CUADRO VE2'!Títulos_a_imprimir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Esteban García Delgado</dc:creator>
  <cp:lastModifiedBy>Esteban García Delgado</cp:lastModifiedBy>
  <dcterms:created xsi:type="dcterms:W3CDTF">2022-09-26T14:53:57Z</dcterms:created>
  <dcterms:modified xsi:type="dcterms:W3CDTF">2022-09-26T15:03:51Z</dcterms:modified>
</cp:coreProperties>
</file>