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activeTab="3"/>
  </bookViews>
  <sheets>
    <sheet name="Ingresos X Sección" sheetId="1" r:id="rId1"/>
    <sheet name="Ingresos totales" sheetId="2" r:id="rId2"/>
    <sheet name="Egresos X Sección" sheetId="3" r:id="rId3"/>
    <sheet name="Egresos totales" sheetId="4" r:id="rId4"/>
  </sheets>
  <definedNames>
    <definedName name="_xlnm.Print_Area" localSheetId="0">'Ingresos X Sección'!$A$1:$G$74</definedName>
    <definedName name="_xlnm.Print_Titles" localSheetId="2">'Egresos X Sección'!$1:$6</definedName>
    <definedName name="_xlnm.Print_Titles" localSheetId="0">'Ingresos X Sección'!$1:$6</definedName>
  </definedNames>
  <calcPr fullCalcOnLoad="1"/>
</workbook>
</file>

<file path=xl/sharedStrings.xml><?xml version="1.0" encoding="utf-8"?>
<sst xmlns="http://schemas.openxmlformats.org/spreadsheetml/2006/main" count="214" uniqueCount="103">
  <si>
    <t>Universidad de Costa Rica</t>
  </si>
  <si>
    <t>Vicerrectoría de Administración</t>
  </si>
  <si>
    <t>Oficina de Administración Financiera</t>
  </si>
  <si>
    <t>Presupuesto</t>
  </si>
  <si>
    <t>Ingreso</t>
  </si>
  <si>
    <t>Diferencia</t>
  </si>
  <si>
    <t>Otros Ingresos Tributarios</t>
  </si>
  <si>
    <t xml:space="preserve">Indemnizaciones </t>
  </si>
  <si>
    <t>***</t>
  </si>
  <si>
    <t>Venta de Bienes y Servicios:</t>
  </si>
  <si>
    <t>Ingresos de la Propiedad</t>
  </si>
  <si>
    <t>Multas y Remates</t>
  </si>
  <si>
    <t>Otros Ingresos No Tributarios</t>
  </si>
  <si>
    <t>Transferencias Corrientes del Gobierno</t>
  </si>
  <si>
    <t>Transf. Inst. Descent. No Empresariales</t>
  </si>
  <si>
    <t>Transferencias Corrientes Sector Privado</t>
  </si>
  <si>
    <t>Ingresos de Financiamiento</t>
  </si>
  <si>
    <t>Empresas Auxiliares</t>
  </si>
  <si>
    <t>Fondo Préstamos</t>
  </si>
  <si>
    <t>Fondos Restringidos</t>
  </si>
  <si>
    <t>Impuestos sobre Bienes y Servicios</t>
  </si>
  <si>
    <t>Otros Ingresos no Tributarios</t>
  </si>
  <si>
    <t xml:space="preserve"> </t>
  </si>
  <si>
    <t>Transferencias Corrientes Sector Externo</t>
  </si>
  <si>
    <t>Transferencias Corrientes Organos Desconcentrados</t>
  </si>
  <si>
    <t>Ingresos de Capital</t>
  </si>
  <si>
    <t>Ingresos de Financiamiento (FR Leyes-Convenios)</t>
  </si>
  <si>
    <t>Cursos Especiales</t>
  </si>
  <si>
    <t xml:space="preserve">Ingresos de Financiamiento </t>
  </si>
  <si>
    <t>Fondos Intraproyectos</t>
  </si>
  <si>
    <t>Fondos del Sistema (CONARE)</t>
  </si>
  <si>
    <t>Transferencias Corrientes del Gobierno Central</t>
  </si>
  <si>
    <t>Transferencias FundaciónUCR</t>
  </si>
  <si>
    <t>Total General de Ingresos</t>
  </si>
  <si>
    <t>Derechos y Tasas Administrativos</t>
  </si>
  <si>
    <t>Venta de Bienes y Servicios</t>
  </si>
  <si>
    <t xml:space="preserve">Ingresos de la Propiedad </t>
  </si>
  <si>
    <t xml:space="preserve">Total </t>
  </si>
  <si>
    <t>SECCIÓN</t>
  </si>
  <si>
    <t>DESCRIPCIÓN</t>
  </si>
  <si>
    <t>PRESUPUESTO</t>
  </si>
  <si>
    <t>INGRESADO DEL PERIODO</t>
  </si>
  <si>
    <t>Fondos Corrientes</t>
  </si>
  <si>
    <t>Progr. Posgrado Financ. Complem.</t>
  </si>
  <si>
    <t>Ejecución</t>
  </si>
  <si>
    <t>CUENTA DE INGRESO</t>
  </si>
  <si>
    <t>TOTAL POR INGRESAR</t>
  </si>
  <si>
    <t>RECAUDACIÓN</t>
  </si>
  <si>
    <t>01</t>
  </si>
  <si>
    <t>IMPUESTOS SOBRE BIENES Y SERVICIOS</t>
  </si>
  <si>
    <t>02</t>
  </si>
  <si>
    <t>OTROS INGRESOS TRIBUTARIOS</t>
  </si>
  <si>
    <t>03</t>
  </si>
  <si>
    <t>INDEMNIZACIONES</t>
  </si>
  <si>
    <t>04</t>
  </si>
  <si>
    <t>VENTA DE BIENES Y SERVICIOS</t>
  </si>
  <si>
    <t>05</t>
  </si>
  <si>
    <t>INGRESOS A LA PROPIEDAD</t>
  </si>
  <si>
    <t>06</t>
  </si>
  <si>
    <t>DERECHOS Y TASAS ADMINISTRATIVAS</t>
  </si>
  <si>
    <t>07</t>
  </si>
  <si>
    <t>MULTAS Y REMATES</t>
  </si>
  <si>
    <t>08</t>
  </si>
  <si>
    <t>OTROS INGRESOS NO TRIBUTARIOS</t>
  </si>
  <si>
    <t>09</t>
  </si>
  <si>
    <t>TRANSFERENCIAS CORRIENTES DEL GOBIERNO</t>
  </si>
  <si>
    <t>INSTIT. DESCENTRALIZADAS NO EMPRESARIALES</t>
  </si>
  <si>
    <t>TRANSF. CORRIENTES SECTOR EXTERNO</t>
  </si>
  <si>
    <t>TRANSF. CORRIENTES SECTOR PRIVADO</t>
  </si>
  <si>
    <t>INGRESOS DE CAPITAL</t>
  </si>
  <si>
    <t>INGRESOS DE FINANCIAMIENTO</t>
  </si>
  <si>
    <t>INGRESOS DE FINANCIAMIENTO  (LEYES Y CONVENIOS)</t>
  </si>
  <si>
    <t xml:space="preserve">TOTAL GENERAL </t>
  </si>
  <si>
    <t>TRANSF. CORRIENTES ORGANOS DESCONCENTRADOS</t>
  </si>
  <si>
    <t>GIRADO PERIODO</t>
  </si>
  <si>
    <t>COMPROMISOS</t>
  </si>
  <si>
    <t>DISPONIBLE</t>
  </si>
  <si>
    <t>EJECUCIÓN CON COMPROMISOS</t>
  </si>
  <si>
    <t>FONDOS CORRIENTES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</si>
  <si>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</si>
  <si>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</si>
  <si>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</si>
  <si>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</si>
  <si>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</si>
  <si>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</si>
  <si>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>TOTAL</t>
  </si>
  <si>
    <t>EMPRESAS AUXILIARES</t>
  </si>
  <si>
    <t>PLANTA FISICA</t>
  </si>
  <si>
    <t>AMORTIZACION</t>
  </si>
  <si>
    <t>FONDO DE PRÉSTAMOS</t>
  </si>
  <si>
    <t>ACTIVOS FINANCIEROS</t>
  </si>
  <si>
    <t>FONDOS RESTRINGIDOS</t>
  </si>
  <si>
    <t>CURSOS ESPECIALES</t>
  </si>
  <si>
    <t>PROG. POSGRADO FINANCIAM. COMPLEM.</t>
  </si>
  <si>
    <t>FONDOS INTRAPROYECTOS</t>
  </si>
  <si>
    <t>FONDOS DEL SISTEMA (CONARE)</t>
  </si>
  <si>
    <t>TOTAL GENERAL</t>
  </si>
  <si>
    <t>OBJETO DE GASTO</t>
  </si>
  <si>
    <t>TRANSFERENCIAS FUNDACIÓN-UCR</t>
  </si>
  <si>
    <t>Consolidado Total de Ingresos al 30 de junio de 2023 (expresado en colones)</t>
  </si>
  <si>
    <t>Consolidado Ejecución de Egresos al 30 de Junio de 2023  (expresado en colones)</t>
  </si>
  <si>
    <t>Ejecución de Egresos por Sección y Partida Presupuestaria al 30 de junio de 2023  (expresado en colones)</t>
  </si>
  <si>
    <t>Recaudación  de Ingresos por Sección y Partida Presupuestaria al 30 de junio de 2023 (expresado en colones)</t>
  </si>
</sst>
</file>

<file path=xl/styles.xml><?xml version="1.0" encoding="utf-8"?>
<styleSheet xmlns="http://schemas.openxmlformats.org/spreadsheetml/2006/main">
  <numFmts count="9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0.00\ 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0" borderId="0" applyBorder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" fillId="0" borderId="0" xfId="53" applyFont="1" applyAlignment="1">
      <alignment vertical="top"/>
    </xf>
    <xf numFmtId="0" fontId="46" fillId="0" borderId="0" xfId="0" applyFont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horizontal="right" vertical="center"/>
    </xf>
    <xf numFmtId="10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/>
    </xf>
    <xf numFmtId="10" fontId="7" fillId="33" borderId="17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3" fillId="8" borderId="10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10" fontId="3" fillId="8" borderId="12" xfId="0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4" fontId="4" fillId="8" borderId="11" xfId="0" applyNumberFormat="1" applyFont="1" applyFill="1" applyBorder="1" applyAlignment="1">
      <alignment horizontal="right" vertical="center"/>
    </xf>
    <xf numFmtId="10" fontId="4" fillId="8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48" fillId="8" borderId="10" xfId="0" applyFont="1" applyFill="1" applyBorder="1" applyAlignment="1">
      <alignment horizontal="center" vertical="center" wrapText="1"/>
    </xf>
    <xf numFmtId="0" fontId="48" fillId="8" borderId="11" xfId="0" applyFont="1" applyFill="1" applyBorder="1" applyAlignment="1">
      <alignment horizontal="center" vertical="center"/>
    </xf>
    <xf numFmtId="0" fontId="48" fillId="8" borderId="12" xfId="0" applyFont="1" applyFill="1" applyBorder="1" applyAlignment="1">
      <alignment horizontal="center" vertical="center" wrapText="1"/>
    </xf>
    <xf numFmtId="10" fontId="7" fillId="0" borderId="0" xfId="55" applyNumberFormat="1" applyFont="1" applyAlignment="1">
      <alignment/>
    </xf>
    <xf numFmtId="9" fontId="7" fillId="0" borderId="0" xfId="55" applyFont="1" applyAlignment="1">
      <alignment/>
    </xf>
    <xf numFmtId="4" fontId="3" fillId="8" borderId="11" xfId="0" applyNumberFormat="1" applyFont="1" applyFill="1" applyBorder="1" applyAlignment="1">
      <alignment vertical="center"/>
    </xf>
    <xf numFmtId="10" fontId="7" fillId="0" borderId="0" xfId="55" applyNumberFormat="1" applyFont="1" applyBorder="1" applyAlignment="1">
      <alignment/>
    </xf>
    <xf numFmtId="9" fontId="7" fillId="0" borderId="0" xfId="55" applyFont="1" applyBorder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right" vertical="center"/>
    </xf>
    <xf numFmtId="0" fontId="3" fillId="0" borderId="0" xfId="53" applyFont="1" applyAlignment="1">
      <alignment horizontal="center" vertical="top"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" fillId="0" borderId="0" xfId="53" applyFont="1" applyAlignment="1">
      <alignment horizontal="center" vertical="top"/>
    </xf>
    <xf numFmtId="0" fontId="5" fillId="0" borderId="0" xfId="52" applyFont="1" applyAlignment="1">
      <alignment vertical="top"/>
      <protection/>
    </xf>
    <xf numFmtId="0" fontId="4" fillId="0" borderId="0" xfId="53" applyFont="1" applyAlignment="1">
      <alignment horizontal="center" vertical="top"/>
    </xf>
    <xf numFmtId="0" fontId="28" fillId="0" borderId="11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vertical="center"/>
    </xf>
    <xf numFmtId="4" fontId="4" fillId="8" borderId="18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" fontId="5" fillId="33" borderId="18" xfId="0" applyNumberFormat="1" applyFont="1" applyFill="1" applyBorder="1" applyAlignment="1">
      <alignment horizontal="right" vertical="center"/>
    </xf>
    <xf numFmtId="10" fontId="5" fillId="33" borderId="18" xfId="0" applyNumberFormat="1" applyFont="1" applyFill="1" applyBorder="1" applyAlignment="1">
      <alignment horizontal="center" vertical="center"/>
    </xf>
    <xf numFmtId="0" fontId="4" fillId="0" borderId="0" xfId="52" applyFont="1" applyBorder="1" applyAlignment="1">
      <alignment horizontal="justify" vertical="top"/>
      <protection/>
    </xf>
    <xf numFmtId="4" fontId="4" fillId="33" borderId="0" xfId="0" applyNumberFormat="1" applyFont="1" applyFill="1" applyAlignment="1">
      <alignment vertical="center"/>
    </xf>
    <xf numFmtId="10" fontId="4" fillId="33" borderId="0" xfId="55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5" fillId="0" borderId="0" xfId="52" applyFont="1" applyBorder="1" applyAlignment="1">
      <alignment horizontal="center" vertical="top"/>
      <protection/>
    </xf>
    <xf numFmtId="0" fontId="4" fillId="8" borderId="11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10" fontId="4" fillId="8" borderId="11" xfId="0" applyNumberFormat="1" applyFont="1" applyFill="1" applyBorder="1" applyAlignment="1">
      <alignment horizontal="center" vertical="center"/>
    </xf>
    <xf numFmtId="0" fontId="5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justify" vertical="top"/>
      <protection/>
    </xf>
    <xf numFmtId="4" fontId="5" fillId="0" borderId="0" xfId="52" applyNumberFormat="1" applyFont="1" applyAlignment="1">
      <alignment vertical="top"/>
      <protection/>
    </xf>
    <xf numFmtId="10" fontId="5" fillId="0" borderId="0" xfId="52" applyNumberFormat="1" applyFont="1" applyAlignment="1">
      <alignment horizontal="center" vertical="top"/>
      <protection/>
    </xf>
    <xf numFmtId="0" fontId="6" fillId="0" borderId="0" xfId="53" applyFont="1" applyAlignment="1">
      <alignment horizontal="center" vertical="top"/>
    </xf>
    <xf numFmtId="10" fontId="46" fillId="0" borderId="0" xfId="55" applyNumberFormat="1" applyFont="1" applyAlignment="1">
      <alignment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50" fillId="8" borderId="11" xfId="0" applyFont="1" applyFill="1" applyBorder="1" applyAlignment="1">
      <alignment horizontal="center" vertical="center"/>
    </xf>
    <xf numFmtId="0" fontId="50" fillId="8" borderId="11" xfId="0" applyFont="1" applyFill="1" applyBorder="1" applyAlignment="1">
      <alignment horizontal="center" vertical="center"/>
    </xf>
    <xf numFmtId="0" fontId="50" fillId="8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10" fontId="7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4" fontId="7" fillId="33" borderId="18" xfId="0" applyNumberFormat="1" applyFont="1" applyFill="1" applyBorder="1" applyAlignment="1">
      <alignment vertical="center"/>
    </xf>
    <xf numFmtId="10" fontId="7" fillId="33" borderId="18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10" fontId="6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" fontId="7" fillId="33" borderId="18" xfId="0" applyNumberFormat="1" applyFont="1" applyFill="1" applyBorder="1" applyAlignment="1">
      <alignment horizontal="right" vertical="center"/>
    </xf>
    <xf numFmtId="0" fontId="6" fillId="8" borderId="11" xfId="0" applyFont="1" applyFill="1" applyBorder="1" applyAlignment="1">
      <alignment vertical="center"/>
    </xf>
    <xf numFmtId="4" fontId="6" fillId="8" borderId="11" xfId="0" applyNumberFormat="1" applyFont="1" applyFill="1" applyBorder="1" applyAlignment="1">
      <alignment vertical="center"/>
    </xf>
    <xf numFmtId="10" fontId="6" fillId="8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2"/>
  <sheetViews>
    <sheetView zoomScalePageLayoutView="0" workbookViewId="0" topLeftCell="A50">
      <selection activeCell="M27" sqref="M27"/>
    </sheetView>
  </sheetViews>
  <sheetFormatPr defaultColWidth="11.57421875" defaultRowHeight="15"/>
  <cols>
    <col min="1" max="1" width="3.7109375" style="77" customWidth="1"/>
    <col min="2" max="2" width="20.57421875" style="77" bestFit="1" customWidth="1"/>
    <col min="3" max="3" width="42.28125" style="50" customWidth="1"/>
    <col min="4" max="6" width="16.8515625" style="79" bestFit="1" customWidth="1"/>
    <col min="7" max="7" width="8.8515625" style="80" bestFit="1" customWidth="1"/>
    <col min="8" max="229" width="11.57421875" style="50" customWidth="1"/>
    <col min="230" max="230" width="9.421875" style="50" bestFit="1" customWidth="1"/>
    <col min="231" max="231" width="41.421875" style="50" customWidth="1"/>
    <col min="232" max="232" width="1.421875" style="50" customWidth="1"/>
    <col min="233" max="233" width="18.57421875" style="50" bestFit="1" customWidth="1"/>
    <col min="234" max="234" width="1.421875" style="50" customWidth="1"/>
    <col min="235" max="235" width="18.57421875" style="50" bestFit="1" customWidth="1"/>
    <col min="236" max="236" width="1.57421875" style="50" customWidth="1"/>
    <col min="237" max="237" width="18.57421875" style="50" bestFit="1" customWidth="1"/>
    <col min="238" max="238" width="2.00390625" style="50" customWidth="1"/>
    <col min="239" max="239" width="12.57421875" style="50" bestFit="1" customWidth="1"/>
    <col min="240" max="16384" width="11.57421875" style="50" customWidth="1"/>
  </cols>
  <sheetData>
    <row r="1" spans="1:7" ht="12">
      <c r="A1" s="49" t="s">
        <v>0</v>
      </c>
      <c r="B1" s="49"/>
      <c r="C1" s="49"/>
      <c r="D1" s="49"/>
      <c r="E1" s="49"/>
      <c r="F1" s="49"/>
      <c r="G1" s="49"/>
    </row>
    <row r="2" spans="1:7" ht="12">
      <c r="A2" s="49" t="s">
        <v>1</v>
      </c>
      <c r="B2" s="49"/>
      <c r="C2" s="49"/>
      <c r="D2" s="49"/>
      <c r="E2" s="49"/>
      <c r="F2" s="49"/>
      <c r="G2" s="49"/>
    </row>
    <row r="3" spans="1:7" ht="12">
      <c r="A3" s="49" t="s">
        <v>2</v>
      </c>
      <c r="B3" s="49"/>
      <c r="C3" s="49"/>
      <c r="D3" s="49"/>
      <c r="E3" s="49"/>
      <c r="F3" s="49"/>
      <c r="G3" s="49"/>
    </row>
    <row r="4" spans="1:7" ht="7.5" customHeight="1">
      <c r="A4" s="51"/>
      <c r="B4" s="51"/>
      <c r="C4" s="51"/>
      <c r="D4" s="51"/>
      <c r="E4" s="51"/>
      <c r="F4" s="51"/>
      <c r="G4" s="51"/>
    </row>
    <row r="5" spans="1:7" ht="16.5" customHeight="1">
      <c r="A5" s="52" t="s">
        <v>102</v>
      </c>
      <c r="B5" s="52"/>
      <c r="C5" s="52"/>
      <c r="D5" s="52"/>
      <c r="E5" s="52"/>
      <c r="F5" s="52"/>
      <c r="G5" s="52"/>
    </row>
    <row r="6" spans="1:7" s="56" customFormat="1" ht="18" customHeight="1">
      <c r="A6" s="53" t="s">
        <v>38</v>
      </c>
      <c r="B6" s="53"/>
      <c r="C6" s="54"/>
      <c r="D6" s="55" t="s">
        <v>3</v>
      </c>
      <c r="E6" s="55" t="s">
        <v>4</v>
      </c>
      <c r="F6" s="55" t="s">
        <v>5</v>
      </c>
      <c r="G6" s="55" t="s">
        <v>44</v>
      </c>
    </row>
    <row r="7" spans="1:7" ht="12">
      <c r="A7" s="57">
        <v>1</v>
      </c>
      <c r="B7" s="57" t="s">
        <v>42</v>
      </c>
      <c r="C7" s="58" t="s">
        <v>6</v>
      </c>
      <c r="D7" s="59">
        <v>145650000</v>
      </c>
      <c r="E7" s="59">
        <v>246928652.43</v>
      </c>
      <c r="F7" s="59">
        <f>SUM(D7-E7)</f>
        <v>-101278652.43</v>
      </c>
      <c r="G7" s="60">
        <f>E7/D7</f>
        <v>1.6953563503604532</v>
      </c>
    </row>
    <row r="8" spans="1:7" ht="12">
      <c r="A8" s="61"/>
      <c r="B8" s="62"/>
      <c r="C8" s="58" t="s">
        <v>7</v>
      </c>
      <c r="D8" s="59">
        <v>0</v>
      </c>
      <c r="E8" s="59">
        <v>2121196.23</v>
      </c>
      <c r="F8" s="59">
        <f>SUM(D8-E8)</f>
        <v>-2121196.23</v>
      </c>
      <c r="G8" s="60" t="s">
        <v>8</v>
      </c>
    </row>
    <row r="9" spans="1:7" ht="12">
      <c r="A9" s="63"/>
      <c r="B9" s="62"/>
      <c r="C9" s="58" t="s">
        <v>35</v>
      </c>
      <c r="D9" s="59">
        <v>647258017.58</v>
      </c>
      <c r="E9" s="59">
        <v>154754180.99</v>
      </c>
      <c r="F9" s="59">
        <f>SUM(D9-E9)</f>
        <v>492503836.59000003</v>
      </c>
      <c r="G9" s="60">
        <v>0.8081376019508391</v>
      </c>
    </row>
    <row r="10" spans="1:7" ht="12">
      <c r="A10" s="63"/>
      <c r="B10" s="62"/>
      <c r="C10" s="58" t="s">
        <v>10</v>
      </c>
      <c r="D10" s="59">
        <v>2395000000</v>
      </c>
      <c r="E10" s="59">
        <v>2512356712.32</v>
      </c>
      <c r="F10" s="59">
        <f>SUM(D10-E10)</f>
        <v>-117356712.32000017</v>
      </c>
      <c r="G10" s="60">
        <f aca="true" t="shared" si="0" ref="G10:G15">E10/D10</f>
        <v>1.0490007149561587</v>
      </c>
    </row>
    <row r="11" spans="1:7" ht="12">
      <c r="A11" s="63"/>
      <c r="B11" s="62"/>
      <c r="C11" s="58" t="s">
        <v>34</v>
      </c>
      <c r="D11" s="59">
        <v>5651710872</v>
      </c>
      <c r="E11" s="59">
        <v>2877807756.72</v>
      </c>
      <c r="F11" s="59">
        <f>SUM(D11-E11)</f>
        <v>2773903115.28</v>
      </c>
      <c r="G11" s="60">
        <f t="shared" si="0"/>
        <v>0.5091923174940503</v>
      </c>
    </row>
    <row r="12" spans="1:7" ht="12">
      <c r="A12" s="63"/>
      <c r="B12" s="62"/>
      <c r="C12" s="58" t="s">
        <v>11</v>
      </c>
      <c r="D12" s="59">
        <v>250600000</v>
      </c>
      <c r="E12" s="59">
        <v>130180165</v>
      </c>
      <c r="F12" s="59">
        <f>D12-E12</f>
        <v>120419835</v>
      </c>
      <c r="G12" s="60">
        <f t="shared" si="0"/>
        <v>0.5194739225857941</v>
      </c>
    </row>
    <row r="13" spans="1:7" ht="12">
      <c r="A13" s="63"/>
      <c r="B13" s="62"/>
      <c r="C13" s="58" t="s">
        <v>12</v>
      </c>
      <c r="D13" s="59">
        <v>176500000</v>
      </c>
      <c r="E13" s="59">
        <v>40686849.74</v>
      </c>
      <c r="F13" s="59">
        <f>D13-E13</f>
        <v>135813150.26</v>
      </c>
      <c r="G13" s="60">
        <f t="shared" si="0"/>
        <v>0.23052039512747877</v>
      </c>
    </row>
    <row r="14" spans="1:7" ht="12">
      <c r="A14" s="63"/>
      <c r="B14" s="62"/>
      <c r="C14" s="58" t="s">
        <v>13</v>
      </c>
      <c r="D14" s="59">
        <v>275157031201.7</v>
      </c>
      <c r="E14" s="59">
        <v>148877791930.99</v>
      </c>
      <c r="F14" s="59">
        <f>SUM(D14-E14)</f>
        <v>126279239270.71002</v>
      </c>
      <c r="G14" s="60">
        <f t="shared" si="0"/>
        <v>0.5410648286209238</v>
      </c>
    </row>
    <row r="15" spans="1:7" ht="12">
      <c r="A15" s="63"/>
      <c r="B15" s="62"/>
      <c r="C15" s="58" t="s">
        <v>14</v>
      </c>
      <c r="D15" s="59">
        <v>90376000</v>
      </c>
      <c r="E15" s="59">
        <v>0</v>
      </c>
      <c r="F15" s="59">
        <f>SUM(D15-E15)</f>
        <v>90376000</v>
      </c>
      <c r="G15" s="60">
        <f t="shared" si="0"/>
        <v>0</v>
      </c>
    </row>
    <row r="16" spans="1:7" ht="12">
      <c r="A16" s="63"/>
      <c r="B16" s="62"/>
      <c r="C16" s="58" t="s">
        <v>25</v>
      </c>
      <c r="D16" s="59">
        <v>9000000000</v>
      </c>
      <c r="E16" s="59">
        <v>4219205278.86</v>
      </c>
      <c r="F16" s="59">
        <f>SUM(D16-E16)</f>
        <v>4780794721.139999</v>
      </c>
      <c r="G16" s="60" t="s">
        <v>8</v>
      </c>
    </row>
    <row r="17" spans="1:7" ht="12">
      <c r="A17" s="63"/>
      <c r="B17" s="62"/>
      <c r="C17" s="58" t="s">
        <v>16</v>
      </c>
      <c r="D17" s="64">
        <v>15503189336.36</v>
      </c>
      <c r="E17" s="64">
        <v>26537986018.53</v>
      </c>
      <c r="F17" s="64">
        <f>SUM(D17-E17)</f>
        <v>-11034796682.169998</v>
      </c>
      <c r="G17" s="65">
        <f>E17/D17</f>
        <v>1.7117759089924693</v>
      </c>
    </row>
    <row r="18" spans="1:7" ht="12">
      <c r="A18" s="63"/>
      <c r="B18" s="62"/>
      <c r="C18" s="66" t="s">
        <v>37</v>
      </c>
      <c r="D18" s="67">
        <f>SUM(D7:D17)</f>
        <v>309017315427.64</v>
      </c>
      <c r="E18" s="67">
        <f>SUM(E7:E17)</f>
        <v>185599818741.80997</v>
      </c>
      <c r="F18" s="67">
        <f>SUM(F7:F17)</f>
        <v>123417496685.83002</v>
      </c>
      <c r="G18" s="68">
        <f>E18/D18</f>
        <v>0.6006130060542524</v>
      </c>
    </row>
    <row r="19" spans="1:7" ht="9" customHeight="1">
      <c r="A19" s="63"/>
      <c r="B19" s="62"/>
      <c r="C19" s="59"/>
      <c r="D19" s="59"/>
      <c r="E19" s="59"/>
      <c r="F19" s="60"/>
      <c r="G19" s="58"/>
    </row>
    <row r="20" spans="1:7" ht="7.5" customHeight="1">
      <c r="A20" s="61"/>
      <c r="B20" s="69"/>
      <c r="C20" s="66"/>
      <c r="D20" s="59"/>
      <c r="E20" s="59"/>
      <c r="F20" s="59"/>
      <c r="G20" s="60"/>
    </row>
    <row r="21" spans="1:7" ht="12">
      <c r="A21" s="63">
        <v>2</v>
      </c>
      <c r="B21" s="62" t="s">
        <v>17</v>
      </c>
      <c r="C21" s="58" t="s">
        <v>35</v>
      </c>
      <c r="D21" s="59">
        <v>1830738000</v>
      </c>
      <c r="E21" s="59">
        <v>1134861076.62</v>
      </c>
      <c r="F21" s="59">
        <f>D21-E21</f>
        <v>695876923.3800001</v>
      </c>
      <c r="G21" s="60">
        <v>1.7738120483188888</v>
      </c>
    </row>
    <row r="22" spans="1:7" ht="12">
      <c r="A22" s="61"/>
      <c r="B22" s="62"/>
      <c r="C22" s="58" t="s">
        <v>15</v>
      </c>
      <c r="D22" s="59">
        <v>0</v>
      </c>
      <c r="E22" s="59">
        <v>8.02</v>
      </c>
      <c r="F22" s="59">
        <f>D22-E22</f>
        <v>-8.02</v>
      </c>
      <c r="G22" s="60" t="s">
        <v>8</v>
      </c>
    </row>
    <row r="23" spans="1:7" ht="12">
      <c r="A23" s="61"/>
      <c r="B23" s="62"/>
      <c r="C23" s="58" t="s">
        <v>16</v>
      </c>
      <c r="D23" s="64">
        <v>406021845.35</v>
      </c>
      <c r="E23" s="64">
        <v>3273924133.75</v>
      </c>
      <c r="F23" s="64">
        <f>D23-E23</f>
        <v>-2867902288.4</v>
      </c>
      <c r="G23" s="65">
        <f>E23/D23</f>
        <v>8.063418683612463</v>
      </c>
    </row>
    <row r="24" spans="1:7" ht="12">
      <c r="A24" s="63"/>
      <c r="B24" s="62"/>
      <c r="C24" s="66" t="s">
        <v>37</v>
      </c>
      <c r="D24" s="67">
        <f>SUM(D21:D23)</f>
        <v>2236759845.35</v>
      </c>
      <c r="E24" s="67">
        <f>SUM(E21:E23)</f>
        <v>4408785218.389999</v>
      </c>
      <c r="F24" s="67">
        <f>SUM(F21:F23)</f>
        <v>-2172025373.04</v>
      </c>
      <c r="G24" s="68">
        <f>E24/D24</f>
        <v>1.971058818654771</v>
      </c>
    </row>
    <row r="25" spans="1:7" ht="9" customHeight="1">
      <c r="A25" s="63"/>
      <c r="B25" s="62"/>
      <c r="C25" s="59"/>
      <c r="D25" s="59"/>
      <c r="E25" s="59"/>
      <c r="F25" s="60"/>
      <c r="G25" s="58"/>
    </row>
    <row r="26" spans="1:7" ht="7.5" customHeight="1">
      <c r="A26" s="63"/>
      <c r="B26" s="62"/>
      <c r="C26" s="58"/>
      <c r="D26" s="59"/>
      <c r="E26" s="59"/>
      <c r="F26" s="59"/>
      <c r="G26" s="60"/>
    </row>
    <row r="27" spans="1:7" ht="12">
      <c r="A27" s="61">
        <v>4</v>
      </c>
      <c r="B27" s="62" t="s">
        <v>18</v>
      </c>
      <c r="C27" s="58" t="s">
        <v>36</v>
      </c>
      <c r="D27" s="59">
        <v>8350000</v>
      </c>
      <c r="E27" s="59">
        <v>2909404.98</v>
      </c>
      <c r="F27" s="59">
        <f>SUM(D27-E27)</f>
        <v>5440595.02</v>
      </c>
      <c r="G27" s="60">
        <f>E27/D27</f>
        <v>0.3484317341317365</v>
      </c>
    </row>
    <row r="28" spans="1:7" ht="12">
      <c r="A28" s="63"/>
      <c r="B28" s="62"/>
      <c r="C28" s="58" t="s">
        <v>25</v>
      </c>
      <c r="D28" s="64">
        <v>253700000</v>
      </c>
      <c r="E28" s="64">
        <v>106750248.94</v>
      </c>
      <c r="F28" s="64">
        <f>SUM(D28-E28)</f>
        <v>146949751.06</v>
      </c>
      <c r="G28" s="65">
        <f>E28/D28</f>
        <v>0.42077354726054395</v>
      </c>
    </row>
    <row r="29" spans="1:7" ht="12">
      <c r="A29" s="61"/>
      <c r="B29" s="69"/>
      <c r="C29" s="66" t="s">
        <v>37</v>
      </c>
      <c r="D29" s="67">
        <f>SUM(D27:D28)</f>
        <v>262050000</v>
      </c>
      <c r="E29" s="67">
        <f>SUM(E27:E28)</f>
        <v>109659653.92</v>
      </c>
      <c r="F29" s="67">
        <f>SUM(F27:F28)</f>
        <v>152390346.08</v>
      </c>
      <c r="G29" s="68">
        <f>E29/D29</f>
        <v>0.4184684370158367</v>
      </c>
    </row>
    <row r="30" spans="1:7" ht="9" customHeight="1">
      <c r="A30" s="63"/>
      <c r="B30" s="62"/>
      <c r="C30" s="59"/>
      <c r="D30" s="59"/>
      <c r="E30" s="59"/>
      <c r="F30" s="60"/>
      <c r="G30" s="58"/>
    </row>
    <row r="31" spans="1:7" ht="7.5" customHeight="1">
      <c r="A31" s="61"/>
      <c r="B31" s="62"/>
      <c r="C31" s="58"/>
      <c r="D31" s="59"/>
      <c r="E31" s="59"/>
      <c r="F31" s="59"/>
      <c r="G31" s="60"/>
    </row>
    <row r="32" spans="1:7" ht="12">
      <c r="A32" s="63">
        <v>5</v>
      </c>
      <c r="B32" s="62" t="s">
        <v>19</v>
      </c>
      <c r="C32" s="58" t="s">
        <v>20</v>
      </c>
      <c r="D32" s="59">
        <v>440000000</v>
      </c>
      <c r="E32" s="59">
        <v>264494962.44</v>
      </c>
      <c r="F32" s="59">
        <f aca="true" t="shared" si="1" ref="F32:F44">SUM(D32-E32)</f>
        <v>175505037.56</v>
      </c>
      <c r="G32" s="60">
        <f>E32/D32</f>
        <v>0.6011249146363636</v>
      </c>
    </row>
    <row r="33" spans="1:7" ht="12">
      <c r="A33" s="63"/>
      <c r="B33" s="62"/>
      <c r="C33" s="58" t="s">
        <v>35</v>
      </c>
      <c r="D33" s="59">
        <v>0</v>
      </c>
      <c r="E33" s="59">
        <v>2709800.24</v>
      </c>
      <c r="F33" s="59">
        <f t="shared" si="1"/>
        <v>-2709800.24</v>
      </c>
      <c r="G33" s="60" t="s">
        <v>8</v>
      </c>
    </row>
    <row r="34" spans="1:7" ht="12">
      <c r="A34" s="63"/>
      <c r="B34" s="62"/>
      <c r="C34" s="58" t="s">
        <v>10</v>
      </c>
      <c r="D34" s="59">
        <v>12500000</v>
      </c>
      <c r="E34" s="59">
        <v>50321641.08</v>
      </c>
      <c r="F34" s="59">
        <f>SUM(D34-E34)</f>
        <v>-37821641.08</v>
      </c>
      <c r="G34" s="60">
        <f>E34/D34</f>
        <v>4.0257312864</v>
      </c>
    </row>
    <row r="35" spans="1:7" ht="12">
      <c r="A35" s="63"/>
      <c r="B35" s="62"/>
      <c r="C35" s="58" t="s">
        <v>34</v>
      </c>
      <c r="D35" s="59">
        <v>73500000</v>
      </c>
      <c r="E35" s="59">
        <v>33041510</v>
      </c>
      <c r="F35" s="59">
        <f>SUM(D35-E35)</f>
        <v>40458490</v>
      </c>
      <c r="G35" s="60">
        <f>E35/D35</f>
        <v>0.4495443537414966</v>
      </c>
    </row>
    <row r="36" spans="1:7" ht="12">
      <c r="A36" s="63"/>
      <c r="B36" s="62"/>
      <c r="C36" s="58" t="s">
        <v>21</v>
      </c>
      <c r="D36" s="59">
        <v>6500000</v>
      </c>
      <c r="E36" s="59">
        <v>0</v>
      </c>
      <c r="F36" s="59">
        <f t="shared" si="1"/>
        <v>6500000</v>
      </c>
      <c r="G36" s="60">
        <f aca="true" t="shared" si="2" ref="G36:G45">E36/D36</f>
        <v>0</v>
      </c>
    </row>
    <row r="37" spans="1:7" ht="12">
      <c r="A37" s="63"/>
      <c r="B37" s="62"/>
      <c r="C37" s="58" t="s">
        <v>13</v>
      </c>
      <c r="D37" s="59">
        <v>444090300.29</v>
      </c>
      <c r="E37" s="59">
        <v>153141724.96</v>
      </c>
      <c r="F37" s="59">
        <f t="shared" si="1"/>
        <v>290948575.33000004</v>
      </c>
      <c r="G37" s="60">
        <f t="shared" si="2"/>
        <v>0.344843660985154</v>
      </c>
    </row>
    <row r="38" spans="1:7" ht="12">
      <c r="A38" s="63"/>
      <c r="B38" s="62"/>
      <c r="C38" s="58" t="s">
        <v>14</v>
      </c>
      <c r="D38" s="59">
        <v>89859786.8</v>
      </c>
      <c r="E38" s="59">
        <v>80331263.97</v>
      </c>
      <c r="F38" s="59">
        <f t="shared" si="1"/>
        <v>9528522.829999998</v>
      </c>
      <c r="G38" s="60">
        <f t="shared" si="2"/>
        <v>0.8939623254258601</v>
      </c>
    </row>
    <row r="39" spans="1:7" ht="12">
      <c r="A39" s="63"/>
      <c r="B39" s="62"/>
      <c r="C39" s="58" t="s">
        <v>23</v>
      </c>
      <c r="D39" s="59">
        <v>0</v>
      </c>
      <c r="E39" s="59">
        <v>177577782.32</v>
      </c>
      <c r="F39" s="59">
        <f>SUM(D39-E39)</f>
        <v>-177577782.32</v>
      </c>
      <c r="G39" s="60" t="s">
        <v>8</v>
      </c>
    </row>
    <row r="40" spans="1:7" ht="12">
      <c r="A40" s="63"/>
      <c r="B40" s="62"/>
      <c r="C40" s="58" t="s">
        <v>15</v>
      </c>
      <c r="D40" s="59">
        <v>41230900</v>
      </c>
      <c r="E40" s="59">
        <v>39070280.63</v>
      </c>
      <c r="F40" s="59">
        <f t="shared" si="1"/>
        <v>2160619.3699999973</v>
      </c>
      <c r="G40" s="60">
        <f t="shared" si="2"/>
        <v>0.9475970844682023</v>
      </c>
    </row>
    <row r="41" spans="1:7" ht="12">
      <c r="A41" s="63"/>
      <c r="B41" s="62"/>
      <c r="C41" s="58" t="s">
        <v>24</v>
      </c>
      <c r="D41" s="59">
        <v>100000000</v>
      </c>
      <c r="E41" s="59">
        <v>20000000</v>
      </c>
      <c r="F41" s="59">
        <f t="shared" si="1"/>
        <v>80000000</v>
      </c>
      <c r="G41" s="60">
        <f t="shared" si="2"/>
        <v>0.2</v>
      </c>
    </row>
    <row r="42" spans="1:7" ht="12">
      <c r="A42" s="63"/>
      <c r="B42" s="62"/>
      <c r="C42" s="58" t="s">
        <v>25</v>
      </c>
      <c r="D42" s="59">
        <v>5284311775.82</v>
      </c>
      <c r="E42" s="59">
        <v>2840877255.76</v>
      </c>
      <c r="F42" s="59">
        <f t="shared" si="1"/>
        <v>2443434520.0599995</v>
      </c>
      <c r="G42" s="60">
        <f t="shared" si="2"/>
        <v>0.5376059128000947</v>
      </c>
    </row>
    <row r="43" spans="1:7" ht="12">
      <c r="A43" s="63"/>
      <c r="B43" s="62"/>
      <c r="C43" s="58" t="s">
        <v>16</v>
      </c>
      <c r="D43" s="59">
        <v>1667453495.57</v>
      </c>
      <c r="E43" s="59">
        <v>5062579476.48</v>
      </c>
      <c r="F43" s="59">
        <f t="shared" si="1"/>
        <v>-3395125980.91</v>
      </c>
      <c r="G43" s="60">
        <f t="shared" si="2"/>
        <v>3.0361143443760117</v>
      </c>
    </row>
    <row r="44" spans="1:7" ht="12">
      <c r="A44" s="63"/>
      <c r="B44" s="62"/>
      <c r="C44" s="58" t="s">
        <v>26</v>
      </c>
      <c r="D44" s="64">
        <v>3898324445.67</v>
      </c>
      <c r="E44" s="64">
        <v>6046340697.95</v>
      </c>
      <c r="F44" s="64">
        <f t="shared" si="1"/>
        <v>-2148016252.2799997</v>
      </c>
      <c r="G44" s="65">
        <f t="shared" si="2"/>
        <v>1.551010128124629</v>
      </c>
    </row>
    <row r="45" spans="1:89" s="71" customFormat="1" ht="15" customHeight="1">
      <c r="A45" s="61"/>
      <c r="B45" s="69"/>
      <c r="C45" s="70" t="s">
        <v>37</v>
      </c>
      <c r="D45" s="67">
        <f>SUM(D32:D44)</f>
        <v>12057770704.15</v>
      </c>
      <c r="E45" s="67">
        <f>SUM(E32:E44)</f>
        <v>14770486395.829998</v>
      </c>
      <c r="F45" s="67">
        <f>SUM(F32:F44)</f>
        <v>-2712715691.6800003</v>
      </c>
      <c r="G45" s="68">
        <f t="shared" si="2"/>
        <v>1.2249765531489454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</row>
    <row r="46" spans="1:7" ht="9" customHeight="1">
      <c r="A46" s="63"/>
      <c r="B46" s="62"/>
      <c r="C46" s="59"/>
      <c r="D46" s="59"/>
      <c r="E46" s="59"/>
      <c r="F46" s="60"/>
      <c r="G46" s="58"/>
    </row>
    <row r="47" spans="1:7" ht="7.5" customHeight="1">
      <c r="A47" s="61"/>
      <c r="B47" s="62"/>
      <c r="C47" s="58"/>
      <c r="D47" s="59"/>
      <c r="E47" s="59"/>
      <c r="F47" s="59"/>
      <c r="G47" s="60"/>
    </row>
    <row r="48" spans="1:7" ht="12">
      <c r="A48" s="61">
        <v>6</v>
      </c>
      <c r="B48" s="62" t="s">
        <v>27</v>
      </c>
      <c r="C48" s="58" t="s">
        <v>34</v>
      </c>
      <c r="D48" s="59">
        <v>375000000</v>
      </c>
      <c r="E48" s="59">
        <v>261573444.66</v>
      </c>
      <c r="F48" s="59">
        <f>SUM(D48-E48)</f>
        <v>113426555.34</v>
      </c>
      <c r="G48" s="60">
        <f>E48/D48</f>
        <v>0.69752918576</v>
      </c>
    </row>
    <row r="49" spans="1:7" ht="12">
      <c r="A49" s="61"/>
      <c r="B49" s="69"/>
      <c r="C49" s="58" t="s">
        <v>16</v>
      </c>
      <c r="D49" s="64">
        <v>132000000</v>
      </c>
      <c r="E49" s="64">
        <v>333884772.87</v>
      </c>
      <c r="F49" s="64">
        <f>SUM(D49-E49)</f>
        <v>-201884772.87</v>
      </c>
      <c r="G49" s="65">
        <f>E49/D49</f>
        <v>2.5294300975</v>
      </c>
    </row>
    <row r="50" spans="1:89" s="71" customFormat="1" ht="15" customHeight="1">
      <c r="A50" s="63"/>
      <c r="B50" s="62"/>
      <c r="C50" s="72" t="s">
        <v>37</v>
      </c>
      <c r="D50" s="67">
        <f>SUM(D48:D49)</f>
        <v>507000000</v>
      </c>
      <c r="E50" s="67">
        <f>SUM(E48:E49)</f>
        <v>595458217.53</v>
      </c>
      <c r="F50" s="67">
        <f>SUM(F48:F49)</f>
        <v>-88458217.53</v>
      </c>
      <c r="G50" s="68">
        <f>E50/D50</f>
        <v>1.1744738018343195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</row>
    <row r="51" spans="1:7" ht="9" customHeight="1">
      <c r="A51" s="63"/>
      <c r="B51" s="62"/>
      <c r="C51" s="59"/>
      <c r="D51" s="59"/>
      <c r="E51" s="59"/>
      <c r="F51" s="60"/>
      <c r="G51" s="58"/>
    </row>
    <row r="52" spans="1:7" ht="7.5" customHeight="1">
      <c r="A52" s="63"/>
      <c r="B52" s="62"/>
      <c r="C52" s="58"/>
      <c r="D52" s="59"/>
      <c r="E52" s="59"/>
      <c r="F52" s="59"/>
      <c r="G52" s="60"/>
    </row>
    <row r="53" spans="1:7" ht="24">
      <c r="A53" s="61">
        <v>7</v>
      </c>
      <c r="B53" s="69" t="s">
        <v>43</v>
      </c>
      <c r="C53" s="58" t="s">
        <v>34</v>
      </c>
      <c r="D53" s="59">
        <v>1642500000</v>
      </c>
      <c r="E53" s="59">
        <v>1305837727.84</v>
      </c>
      <c r="F53" s="59">
        <f>SUM(D53-E53)</f>
        <v>336662272.1600001</v>
      </c>
      <c r="G53" s="60">
        <f>E53/D53</f>
        <v>0.7950305801156773</v>
      </c>
    </row>
    <row r="54" spans="1:7" ht="12">
      <c r="A54" s="63"/>
      <c r="B54" s="62"/>
      <c r="C54" s="58" t="s">
        <v>28</v>
      </c>
      <c r="D54" s="64">
        <v>220000000</v>
      </c>
      <c r="E54" s="64">
        <v>309878291.93</v>
      </c>
      <c r="F54" s="64">
        <f>SUM(D54-E54)</f>
        <v>-89878291.93</v>
      </c>
      <c r="G54" s="65">
        <f>E54/D54</f>
        <v>1.408537690590909</v>
      </c>
    </row>
    <row r="55" spans="1:89" s="71" customFormat="1" ht="15" customHeight="1">
      <c r="A55" s="63"/>
      <c r="B55" s="62"/>
      <c r="C55" s="70" t="s">
        <v>37</v>
      </c>
      <c r="D55" s="67">
        <f>SUM(D53:D54)</f>
        <v>1862500000</v>
      </c>
      <c r="E55" s="67">
        <f>SUM(E53:E54)</f>
        <v>1615716019.77</v>
      </c>
      <c r="F55" s="67">
        <f>SUM(F53:F54)</f>
        <v>246783980.23000008</v>
      </c>
      <c r="G55" s="68">
        <f>E55/D55</f>
        <v>0.867498534104698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</row>
    <row r="56" spans="1:7" ht="9" customHeight="1">
      <c r="A56" s="63"/>
      <c r="B56" s="62"/>
      <c r="C56" s="59"/>
      <c r="D56" s="59"/>
      <c r="E56" s="59"/>
      <c r="F56" s="60"/>
      <c r="G56" s="58"/>
    </row>
    <row r="57" spans="1:7" ht="7.5" customHeight="1">
      <c r="A57" s="63"/>
      <c r="B57" s="62"/>
      <c r="C57" s="58"/>
      <c r="D57" s="59"/>
      <c r="E57" s="59"/>
      <c r="F57" s="59"/>
      <c r="G57" s="60"/>
    </row>
    <row r="58" spans="1:7" ht="12">
      <c r="A58" s="63">
        <v>8</v>
      </c>
      <c r="B58" s="62" t="s">
        <v>29</v>
      </c>
      <c r="C58" s="58" t="s">
        <v>9</v>
      </c>
      <c r="D58" s="59">
        <v>610731200</v>
      </c>
      <c r="E58" s="59">
        <v>171626.1</v>
      </c>
      <c r="F58" s="59">
        <f>SUM(D58-E58)</f>
        <v>610559573.9</v>
      </c>
      <c r="G58" s="60">
        <f>E58/D58</f>
        <v>0.00028101740995056416</v>
      </c>
    </row>
    <row r="59" spans="1:7" ht="12">
      <c r="A59" s="61"/>
      <c r="B59" s="69"/>
      <c r="C59" s="58" t="s">
        <v>10</v>
      </c>
      <c r="D59" s="59">
        <v>0</v>
      </c>
      <c r="E59" s="59">
        <v>137593693.33</v>
      </c>
      <c r="F59" s="59">
        <f>SUM(D59-E59)</f>
        <v>-137593693.33</v>
      </c>
      <c r="G59" s="60" t="s">
        <v>8</v>
      </c>
    </row>
    <row r="60" spans="1:7" ht="12">
      <c r="A60" s="63"/>
      <c r="B60" s="62"/>
      <c r="C60" s="58" t="s">
        <v>15</v>
      </c>
      <c r="D60" s="59">
        <v>748294200</v>
      </c>
      <c r="E60" s="59">
        <v>726906717.59</v>
      </c>
      <c r="F60" s="59">
        <f>SUM(D60-E60)</f>
        <v>21387482.409999967</v>
      </c>
      <c r="G60" s="60">
        <f>E60/D60</f>
        <v>0.9714183506834612</v>
      </c>
    </row>
    <row r="61" spans="1:7" ht="12">
      <c r="A61" s="63"/>
      <c r="B61" s="62"/>
      <c r="C61" s="58" t="s">
        <v>25</v>
      </c>
      <c r="D61" s="59">
        <v>2972000000</v>
      </c>
      <c r="E61" s="59">
        <v>0</v>
      </c>
      <c r="F61" s="59">
        <f>SUM(D61-E61)</f>
        <v>2972000000</v>
      </c>
      <c r="G61" s="60">
        <f>E61/D61</f>
        <v>0</v>
      </c>
    </row>
    <row r="62" spans="1:7" ht="12">
      <c r="A62" s="63"/>
      <c r="B62" s="62"/>
      <c r="C62" s="58" t="s">
        <v>16</v>
      </c>
      <c r="D62" s="64">
        <v>1734130253.06</v>
      </c>
      <c r="E62" s="64">
        <v>5615863649.97</v>
      </c>
      <c r="F62" s="64">
        <f>SUM(D62-E62)</f>
        <v>-3881733396.9100003</v>
      </c>
      <c r="G62" s="65">
        <f>E62/D62</f>
        <v>3.238432430355446</v>
      </c>
    </row>
    <row r="63" spans="1:89" s="71" customFormat="1" ht="15" customHeight="1">
      <c r="A63" s="63"/>
      <c r="B63" s="62"/>
      <c r="C63" s="70" t="s">
        <v>37</v>
      </c>
      <c r="D63" s="67">
        <f>SUM(D58:D62)</f>
        <v>6065155653.059999</v>
      </c>
      <c r="E63" s="67">
        <f>SUM(E58:E62)</f>
        <v>6480535686.99</v>
      </c>
      <c r="F63" s="67">
        <f>SUM(F58:F62)</f>
        <v>-415380033.9300003</v>
      </c>
      <c r="G63" s="68">
        <f>E63/D63</f>
        <v>1.0684862941185083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</row>
    <row r="64" spans="1:7" ht="9" customHeight="1">
      <c r="A64" s="63"/>
      <c r="B64" s="62"/>
      <c r="C64" s="59"/>
      <c r="D64" s="59"/>
      <c r="E64" s="59"/>
      <c r="F64" s="60"/>
      <c r="G64" s="58"/>
    </row>
    <row r="65" spans="1:7" ht="7.5" customHeight="1">
      <c r="A65" s="63"/>
      <c r="B65" s="62"/>
      <c r="C65" s="58"/>
      <c r="D65" s="59"/>
      <c r="E65" s="59"/>
      <c r="F65" s="59"/>
      <c r="G65" s="60"/>
    </row>
    <row r="66" spans="1:7" ht="24">
      <c r="A66" s="61">
        <v>9</v>
      </c>
      <c r="B66" s="69" t="s">
        <v>30</v>
      </c>
      <c r="C66" s="58" t="s">
        <v>31</v>
      </c>
      <c r="D66" s="59">
        <v>4872716554</v>
      </c>
      <c r="E66" s="59">
        <v>2436358276.98</v>
      </c>
      <c r="F66" s="59">
        <f>SUM(D66-E66)</f>
        <v>2436358277.02</v>
      </c>
      <c r="G66" s="60">
        <f>E66/D66</f>
        <v>0.4999999999958955</v>
      </c>
    </row>
    <row r="67" spans="1:7" ht="12">
      <c r="A67" s="63"/>
      <c r="B67" s="73"/>
      <c r="C67" s="58" t="s">
        <v>16</v>
      </c>
      <c r="D67" s="64">
        <v>1536800000</v>
      </c>
      <c r="E67" s="64">
        <v>3269481440.57</v>
      </c>
      <c r="F67" s="64">
        <f>SUM(D67-E67)</f>
        <v>-1732681440.5700002</v>
      </c>
      <c r="G67" s="65">
        <f>E67/D67</f>
        <v>2.1274605938118167</v>
      </c>
    </row>
    <row r="68" spans="1:89" s="71" customFormat="1" ht="15" customHeight="1">
      <c r="A68" s="63"/>
      <c r="B68" s="62"/>
      <c r="C68" s="70" t="s">
        <v>37</v>
      </c>
      <c r="D68" s="67">
        <f>SUM(D66:D67)</f>
        <v>6409516554</v>
      </c>
      <c r="E68" s="67">
        <f>SUM(E66:E67)</f>
        <v>5705839717.55</v>
      </c>
      <c r="F68" s="67">
        <f>SUM(F66:F67)</f>
        <v>703676836.4499998</v>
      </c>
      <c r="G68" s="68">
        <f>E68/D68</f>
        <v>0.8902137422500525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</row>
    <row r="69" spans="1:7" ht="9" customHeight="1">
      <c r="A69" s="63"/>
      <c r="B69" s="62"/>
      <c r="C69" s="59"/>
      <c r="D69" s="59"/>
      <c r="E69" s="59"/>
      <c r="F69" s="60"/>
      <c r="G69" s="58"/>
    </row>
    <row r="70" spans="1:7" ht="7.5" customHeight="1">
      <c r="A70" s="63"/>
      <c r="B70" s="62"/>
      <c r="C70" s="58"/>
      <c r="D70" s="59"/>
      <c r="E70" s="59" t="s">
        <v>22</v>
      </c>
      <c r="F70" s="59"/>
      <c r="G70" s="60"/>
    </row>
    <row r="71" spans="1:7" ht="24">
      <c r="A71" s="63">
        <v>11</v>
      </c>
      <c r="B71" s="69" t="s">
        <v>32</v>
      </c>
      <c r="C71" s="58" t="s">
        <v>15</v>
      </c>
      <c r="D71" s="59">
        <v>0</v>
      </c>
      <c r="E71" s="59">
        <v>605204999.96</v>
      </c>
      <c r="F71" s="59">
        <f>SUM(D71-E71)</f>
        <v>-605204999.96</v>
      </c>
      <c r="G71" s="60" t="s">
        <v>8</v>
      </c>
    </row>
    <row r="72" spans="1:7" ht="12">
      <c r="A72" s="63"/>
      <c r="B72" s="73"/>
      <c r="C72" s="58" t="s">
        <v>16</v>
      </c>
      <c r="D72" s="64">
        <v>471428154.65</v>
      </c>
      <c r="E72" s="64">
        <v>917570604.4</v>
      </c>
      <c r="F72" s="64">
        <f>SUM(D72-E72)</f>
        <v>-446142449.75</v>
      </c>
      <c r="G72" s="65">
        <f>E72/D72</f>
        <v>1.946363608854094</v>
      </c>
    </row>
    <row r="73" spans="1:89" s="71" customFormat="1" ht="15" customHeight="1">
      <c r="A73" s="63"/>
      <c r="B73" s="62"/>
      <c r="C73" s="70" t="s">
        <v>37</v>
      </c>
      <c r="D73" s="67">
        <f>SUM(D71:D72)</f>
        <v>471428154.65</v>
      </c>
      <c r="E73" s="67">
        <f>SUM(E71:E72)</f>
        <v>1522775604.3600001</v>
      </c>
      <c r="F73" s="67">
        <f>SUM(F71:F72)</f>
        <v>-1051347449.71</v>
      </c>
      <c r="G73" s="68">
        <f>E73/D73</f>
        <v>3.230132925536759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</row>
    <row r="74" spans="1:7" ht="18" customHeight="1">
      <c r="A74" s="74"/>
      <c r="B74" s="74"/>
      <c r="C74" s="75" t="s">
        <v>33</v>
      </c>
      <c r="D74" s="24">
        <f>D18+D24+D29+D45+D50+D55+D63+D68+D73</f>
        <v>338889496338.85004</v>
      </c>
      <c r="E74" s="24">
        <f>E18+E24+E29+E45+E50+E55+E63+E68+E73</f>
        <v>220809075256.1499</v>
      </c>
      <c r="F74" s="24">
        <f>F18+F24+F29+F45+F50+F55+F63+F68+F73</f>
        <v>118080421082.70001</v>
      </c>
      <c r="G74" s="76">
        <f>+E74/D74</f>
        <v>0.6515665951339092</v>
      </c>
    </row>
    <row r="75" ht="12">
      <c r="C75" s="78"/>
    </row>
    <row r="76" spans="1:7" s="78" customFormat="1" ht="12">
      <c r="A76" s="77"/>
      <c r="B76" s="77"/>
      <c r="C76" s="50"/>
      <c r="D76" s="79"/>
      <c r="E76" s="79"/>
      <c r="F76" s="79"/>
      <c r="G76" s="80"/>
    </row>
    <row r="77" spans="1:7" s="78" customFormat="1" ht="24.75" customHeight="1">
      <c r="A77" s="77"/>
      <c r="B77" s="77"/>
      <c r="C77" s="50"/>
      <c r="D77" s="79"/>
      <c r="E77" s="79"/>
      <c r="F77" s="79"/>
      <c r="G77" s="80"/>
    </row>
    <row r="78" spans="1:7" s="78" customFormat="1" ht="12">
      <c r="A78" s="77"/>
      <c r="B78" s="77"/>
      <c r="C78" s="50"/>
      <c r="D78" s="79"/>
      <c r="E78" s="79"/>
      <c r="F78" s="79"/>
      <c r="G78" s="80"/>
    </row>
    <row r="79" spans="1:7" s="78" customFormat="1" ht="12" customHeight="1">
      <c r="A79" s="77"/>
      <c r="B79" s="77"/>
      <c r="C79" s="50"/>
      <c r="D79" s="79"/>
      <c r="E79" s="79"/>
      <c r="F79" s="79"/>
      <c r="G79" s="80"/>
    </row>
    <row r="80" spans="1:7" s="78" customFormat="1" ht="12">
      <c r="A80" s="77"/>
      <c r="B80" s="77"/>
      <c r="C80" s="50"/>
      <c r="D80" s="79"/>
      <c r="E80" s="79"/>
      <c r="F80" s="79"/>
      <c r="G80" s="80"/>
    </row>
    <row r="81" spans="1:7" s="78" customFormat="1" ht="28.5" customHeight="1">
      <c r="A81" s="77"/>
      <c r="B81" s="77"/>
      <c r="C81" s="50"/>
      <c r="D81" s="79"/>
      <c r="E81" s="79"/>
      <c r="F81" s="79"/>
      <c r="G81" s="80"/>
    </row>
    <row r="82" spans="1:7" s="78" customFormat="1" ht="12">
      <c r="A82" s="77"/>
      <c r="B82" s="77"/>
      <c r="C82" s="50"/>
      <c r="D82" s="79"/>
      <c r="E82" s="79"/>
      <c r="F82" s="79"/>
      <c r="G82" s="80"/>
    </row>
    <row r="83" spans="1:7" s="78" customFormat="1" ht="12">
      <c r="A83" s="77"/>
      <c r="B83" s="77"/>
      <c r="C83" s="50"/>
      <c r="D83" s="79"/>
      <c r="E83" s="79"/>
      <c r="F83" s="79"/>
      <c r="G83" s="80"/>
    </row>
    <row r="84" spans="1:7" s="78" customFormat="1" ht="12">
      <c r="A84" s="77"/>
      <c r="B84" s="77"/>
      <c r="C84" s="50"/>
      <c r="D84" s="79"/>
      <c r="E84" s="79"/>
      <c r="F84" s="79"/>
      <c r="G84" s="80"/>
    </row>
    <row r="85" spans="1:7" s="78" customFormat="1" ht="12">
      <c r="A85" s="77"/>
      <c r="B85" s="77"/>
      <c r="C85" s="50"/>
      <c r="D85" s="79"/>
      <c r="E85" s="79"/>
      <c r="F85" s="79"/>
      <c r="G85" s="80"/>
    </row>
    <row r="206" s="50" customFormat="1" ht="12">
      <c r="G206" s="80"/>
    </row>
    <row r="207" s="50" customFormat="1" ht="12">
      <c r="G207" s="80"/>
    </row>
    <row r="208" s="50" customFormat="1" ht="12">
      <c r="G208" s="80"/>
    </row>
    <row r="209" s="50" customFormat="1" ht="12">
      <c r="G209" s="80"/>
    </row>
    <row r="210" s="50" customFormat="1" ht="12">
      <c r="G210" s="80"/>
    </row>
    <row r="211" s="50" customFormat="1" ht="12">
      <c r="G211" s="80"/>
    </row>
    <row r="212" s="50" customFormat="1" ht="12">
      <c r="G212" s="80"/>
    </row>
    <row r="213" s="50" customFormat="1" ht="12">
      <c r="G213" s="80"/>
    </row>
    <row r="214" s="50" customFormat="1" ht="12">
      <c r="G214" s="80"/>
    </row>
    <row r="215" s="50" customFormat="1" ht="12">
      <c r="G215" s="80"/>
    </row>
    <row r="216" s="50" customFormat="1" ht="12">
      <c r="G216" s="80"/>
    </row>
    <row r="217" s="50" customFormat="1" ht="12">
      <c r="G217" s="80"/>
    </row>
    <row r="218" s="50" customFormat="1" ht="12">
      <c r="G218" s="80"/>
    </row>
    <row r="219" s="50" customFormat="1" ht="12">
      <c r="G219" s="80"/>
    </row>
    <row r="220" s="50" customFormat="1" ht="12">
      <c r="G220" s="80"/>
    </row>
    <row r="221" s="50" customFormat="1" ht="12">
      <c r="G221" s="80"/>
    </row>
    <row r="222" s="50" customFormat="1" ht="12">
      <c r="G222" s="80"/>
    </row>
    <row r="223" s="50" customFormat="1" ht="12">
      <c r="G223" s="80"/>
    </row>
    <row r="224" s="50" customFormat="1" ht="12">
      <c r="G224" s="80"/>
    </row>
    <row r="225" s="50" customFormat="1" ht="12">
      <c r="G225" s="80"/>
    </row>
    <row r="226" s="50" customFormat="1" ht="12">
      <c r="G226" s="80"/>
    </row>
    <row r="227" s="50" customFormat="1" ht="12">
      <c r="G227" s="80"/>
    </row>
    <row r="228" s="50" customFormat="1" ht="12">
      <c r="G228" s="80"/>
    </row>
    <row r="229" s="50" customFormat="1" ht="12">
      <c r="G229" s="80"/>
    </row>
    <row r="230" s="50" customFormat="1" ht="12">
      <c r="G230" s="80"/>
    </row>
    <row r="231" s="50" customFormat="1" ht="12">
      <c r="G231" s="80"/>
    </row>
    <row r="232" s="50" customFormat="1" ht="12">
      <c r="G232" s="80"/>
    </row>
    <row r="233" s="50" customFormat="1" ht="12">
      <c r="G233" s="80"/>
    </row>
    <row r="234" s="50" customFormat="1" ht="12">
      <c r="G234" s="80"/>
    </row>
    <row r="235" s="50" customFormat="1" ht="12">
      <c r="G235" s="80"/>
    </row>
    <row r="236" s="50" customFormat="1" ht="12">
      <c r="G236" s="80"/>
    </row>
    <row r="237" s="50" customFormat="1" ht="12">
      <c r="G237" s="80"/>
    </row>
    <row r="238" s="50" customFormat="1" ht="12">
      <c r="G238" s="80"/>
    </row>
    <row r="239" s="50" customFormat="1" ht="12">
      <c r="G239" s="80"/>
    </row>
    <row r="240" s="50" customFormat="1" ht="12">
      <c r="G240" s="80"/>
    </row>
    <row r="241" s="50" customFormat="1" ht="12">
      <c r="G241" s="80"/>
    </row>
    <row r="242" s="50" customFormat="1" ht="12">
      <c r="G242" s="80"/>
    </row>
  </sheetData>
  <sheetProtection/>
  <mergeCells count="6">
    <mergeCell ref="A5:G5"/>
    <mergeCell ref="A74:B74"/>
    <mergeCell ref="A6:B6"/>
    <mergeCell ref="A1:G1"/>
    <mergeCell ref="A2:G2"/>
    <mergeCell ref="A3:G3"/>
  </mergeCells>
  <printOptions/>
  <pageMargins left="0.3937007874015748" right="0" top="0.5511811023622047" bottom="0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31" sqref="I31"/>
    </sheetView>
  </sheetViews>
  <sheetFormatPr defaultColWidth="11.421875" defaultRowHeight="15"/>
  <cols>
    <col min="1" max="1" width="8.8515625" style="2" bestFit="1" customWidth="1"/>
    <col min="2" max="2" width="41.00390625" style="2" bestFit="1" customWidth="1"/>
    <col min="3" max="4" width="17.28125" style="2" bestFit="1" customWidth="1"/>
    <col min="5" max="5" width="17.140625" style="2" bestFit="1" customWidth="1"/>
    <col min="6" max="6" width="11.28125" style="2" bestFit="1" customWidth="1"/>
    <col min="7" max="7" width="12.8515625" style="2" bestFit="1" customWidth="1"/>
    <col min="8" max="16384" width="11.421875" style="2" customWidth="1"/>
  </cols>
  <sheetData>
    <row r="1" spans="1:7" ht="12.75">
      <c r="A1" s="41" t="s">
        <v>0</v>
      </c>
      <c r="B1" s="41"/>
      <c r="C1" s="41"/>
      <c r="D1" s="41"/>
      <c r="E1" s="41"/>
      <c r="F1" s="41"/>
      <c r="G1" s="1"/>
    </row>
    <row r="2" spans="1:7" ht="12.75">
      <c r="A2" s="41" t="s">
        <v>1</v>
      </c>
      <c r="B2" s="41"/>
      <c r="C2" s="41"/>
      <c r="D2" s="41"/>
      <c r="E2" s="41"/>
      <c r="F2" s="41"/>
      <c r="G2" s="1"/>
    </row>
    <row r="3" spans="1:7" ht="12.75">
      <c r="A3" s="41" t="s">
        <v>2</v>
      </c>
      <c r="B3" s="41"/>
      <c r="C3" s="41"/>
      <c r="D3" s="41"/>
      <c r="E3" s="41"/>
      <c r="F3" s="41"/>
      <c r="G3" s="1"/>
    </row>
    <row r="5" spans="1:6" ht="21" customHeight="1">
      <c r="A5" s="42" t="s">
        <v>99</v>
      </c>
      <c r="B5" s="43"/>
      <c r="C5" s="43"/>
      <c r="D5" s="43"/>
      <c r="E5" s="43"/>
      <c r="F5" s="44"/>
    </row>
    <row r="6" spans="1:6" s="7" customFormat="1" ht="33.75">
      <c r="A6" s="3" t="s">
        <v>45</v>
      </c>
      <c r="B6" s="4" t="s">
        <v>39</v>
      </c>
      <c r="C6" s="4" t="s">
        <v>40</v>
      </c>
      <c r="D6" s="5" t="s">
        <v>41</v>
      </c>
      <c r="E6" s="5" t="s">
        <v>46</v>
      </c>
      <c r="F6" s="6" t="s">
        <v>47</v>
      </c>
    </row>
    <row r="7" spans="1:6" s="7" customFormat="1" ht="13.5" customHeight="1">
      <c r="A7" s="8" t="s">
        <v>48</v>
      </c>
      <c r="B7" s="9" t="s">
        <v>49</v>
      </c>
      <c r="C7" s="10">
        <v>440000000</v>
      </c>
      <c r="D7" s="10">
        <v>264494962.44</v>
      </c>
      <c r="E7" s="10">
        <f>C7-D7</f>
        <v>175505037.56</v>
      </c>
      <c r="F7" s="11">
        <f>D7/C7</f>
        <v>0.6011249146363636</v>
      </c>
    </row>
    <row r="8" spans="1:6" s="7" customFormat="1" ht="13.5" customHeight="1">
      <c r="A8" s="12" t="s">
        <v>50</v>
      </c>
      <c r="B8" s="13" t="s">
        <v>51</v>
      </c>
      <c r="C8" s="14">
        <v>145650000</v>
      </c>
      <c r="D8" s="14">
        <v>246928652.43</v>
      </c>
      <c r="E8" s="14">
        <f aca="true" t="shared" si="0" ref="E8:E20">C8-D8</f>
        <v>-101278652.43</v>
      </c>
      <c r="F8" s="15">
        <f aca="true" t="shared" si="1" ref="F8:F22">D8/C8</f>
        <v>1.6953563503604532</v>
      </c>
    </row>
    <row r="9" spans="1:6" s="7" customFormat="1" ht="13.5" customHeight="1">
      <c r="A9" s="12" t="s">
        <v>52</v>
      </c>
      <c r="B9" s="13" t="s">
        <v>53</v>
      </c>
      <c r="C9" s="14">
        <v>0</v>
      </c>
      <c r="D9" s="14">
        <v>2121196.23</v>
      </c>
      <c r="E9" s="14">
        <f t="shared" si="0"/>
        <v>-2121196.23</v>
      </c>
      <c r="F9" s="15">
        <v>0</v>
      </c>
    </row>
    <row r="10" spans="1:6" s="7" customFormat="1" ht="13.5" customHeight="1">
      <c r="A10" s="12" t="s">
        <v>54</v>
      </c>
      <c r="B10" s="13" t="s">
        <v>55</v>
      </c>
      <c r="C10" s="14">
        <v>3088727217.58</v>
      </c>
      <c r="D10" s="14">
        <v>1292496683.95</v>
      </c>
      <c r="E10" s="14">
        <f t="shared" si="0"/>
        <v>1796230533.6299999</v>
      </c>
      <c r="F10" s="15">
        <f t="shared" si="1"/>
        <v>0.4184560800945911</v>
      </c>
    </row>
    <row r="11" spans="1:6" s="7" customFormat="1" ht="13.5" customHeight="1">
      <c r="A11" s="12" t="s">
        <v>56</v>
      </c>
      <c r="B11" s="13" t="s">
        <v>57</v>
      </c>
      <c r="C11" s="14">
        <v>2415850000</v>
      </c>
      <c r="D11" s="14">
        <v>2703181451.71</v>
      </c>
      <c r="E11" s="14">
        <f t="shared" si="0"/>
        <v>-287331451.71000004</v>
      </c>
      <c r="F11" s="15">
        <f t="shared" si="1"/>
        <v>1.118935965275162</v>
      </c>
    </row>
    <row r="12" spans="1:6" s="7" customFormat="1" ht="13.5" customHeight="1">
      <c r="A12" s="12" t="s">
        <v>58</v>
      </c>
      <c r="B12" s="13" t="s">
        <v>59</v>
      </c>
      <c r="C12" s="14">
        <v>7742710872</v>
      </c>
      <c r="D12" s="14">
        <v>4478260439.22</v>
      </c>
      <c r="E12" s="14">
        <f t="shared" si="0"/>
        <v>3264450432.7799997</v>
      </c>
      <c r="F12" s="15">
        <f t="shared" si="1"/>
        <v>0.5783840457500168</v>
      </c>
    </row>
    <row r="13" spans="1:6" s="7" customFormat="1" ht="13.5" customHeight="1">
      <c r="A13" s="12" t="s">
        <v>60</v>
      </c>
      <c r="B13" s="13" t="s">
        <v>61</v>
      </c>
      <c r="C13" s="14">
        <v>250600000</v>
      </c>
      <c r="D13" s="14">
        <v>130180165</v>
      </c>
      <c r="E13" s="14">
        <f t="shared" si="0"/>
        <v>120419835</v>
      </c>
      <c r="F13" s="15">
        <f t="shared" si="1"/>
        <v>0.5194739225857941</v>
      </c>
    </row>
    <row r="14" spans="1:6" s="7" customFormat="1" ht="13.5" customHeight="1">
      <c r="A14" s="12" t="s">
        <v>62</v>
      </c>
      <c r="B14" s="13" t="s">
        <v>63</v>
      </c>
      <c r="C14" s="14">
        <v>183000000</v>
      </c>
      <c r="D14" s="14">
        <v>40686849.74</v>
      </c>
      <c r="E14" s="14">
        <f t="shared" si="0"/>
        <v>142313150.26</v>
      </c>
      <c r="F14" s="15">
        <f t="shared" si="1"/>
        <v>0.22233251224043718</v>
      </c>
    </row>
    <row r="15" spans="1:6" s="7" customFormat="1" ht="13.5" customHeight="1">
      <c r="A15" s="12" t="s">
        <v>64</v>
      </c>
      <c r="B15" s="13" t="s">
        <v>65</v>
      </c>
      <c r="C15" s="14">
        <v>280473838055.99</v>
      </c>
      <c r="D15" s="14">
        <v>151467291932.93</v>
      </c>
      <c r="E15" s="14">
        <f t="shared" si="0"/>
        <v>129006546123.06</v>
      </c>
      <c r="F15" s="15">
        <f>D15/C15</f>
        <v>0.5400407146091577</v>
      </c>
    </row>
    <row r="16" spans="1:6" s="7" customFormat="1" ht="13.5" customHeight="1">
      <c r="A16" s="16">
        <v>10</v>
      </c>
      <c r="B16" s="13" t="s">
        <v>66</v>
      </c>
      <c r="C16" s="14">
        <v>180235786.8</v>
      </c>
      <c r="D16" s="14">
        <v>80331263.97</v>
      </c>
      <c r="E16" s="14">
        <f t="shared" si="0"/>
        <v>99904522.83000001</v>
      </c>
      <c r="F16" s="15">
        <f t="shared" si="1"/>
        <v>0.44570096425489675</v>
      </c>
    </row>
    <row r="17" spans="1:6" s="7" customFormat="1" ht="13.5" customHeight="1">
      <c r="A17" s="16">
        <v>11</v>
      </c>
      <c r="B17" s="13" t="s">
        <v>67</v>
      </c>
      <c r="C17" s="14">
        <v>0</v>
      </c>
      <c r="D17" s="14">
        <v>177577782.32</v>
      </c>
      <c r="E17" s="14">
        <f t="shared" si="0"/>
        <v>-177577782.32</v>
      </c>
      <c r="F17" s="15" t="e">
        <f t="shared" si="1"/>
        <v>#DIV/0!</v>
      </c>
    </row>
    <row r="18" spans="1:6" s="7" customFormat="1" ht="13.5" customHeight="1">
      <c r="A18" s="16">
        <v>12</v>
      </c>
      <c r="B18" s="13" t="s">
        <v>68</v>
      </c>
      <c r="C18" s="14">
        <v>789525100</v>
      </c>
      <c r="D18" s="14">
        <v>1371182006.2</v>
      </c>
      <c r="E18" s="14">
        <f t="shared" si="0"/>
        <v>-581656906.2</v>
      </c>
      <c r="F18" s="15">
        <f t="shared" si="1"/>
        <v>1.7367174345692113</v>
      </c>
    </row>
    <row r="19" spans="1:6" s="7" customFormat="1" ht="13.5" customHeight="1">
      <c r="A19" s="16">
        <v>13</v>
      </c>
      <c r="B19" s="13" t="s">
        <v>73</v>
      </c>
      <c r="C19" s="14">
        <v>100000000</v>
      </c>
      <c r="D19" s="14">
        <v>20000000</v>
      </c>
      <c r="E19" s="14">
        <f t="shared" si="0"/>
        <v>80000000</v>
      </c>
      <c r="F19" s="15">
        <f t="shared" si="1"/>
        <v>0.2</v>
      </c>
    </row>
    <row r="20" spans="1:6" s="7" customFormat="1" ht="13.5" customHeight="1">
      <c r="A20" s="16">
        <v>14</v>
      </c>
      <c r="B20" s="13" t="s">
        <v>69</v>
      </c>
      <c r="C20" s="14">
        <v>17510011775.82</v>
      </c>
      <c r="D20" s="14">
        <v>7166832783.56</v>
      </c>
      <c r="E20" s="14">
        <f t="shared" si="0"/>
        <v>10343178992.259998</v>
      </c>
      <c r="F20" s="15">
        <f t="shared" si="1"/>
        <v>0.4092991412750992</v>
      </c>
    </row>
    <row r="21" spans="1:6" s="7" customFormat="1" ht="13.5" customHeight="1">
      <c r="A21" s="16">
        <v>15</v>
      </c>
      <c r="B21" s="13" t="s">
        <v>70</v>
      </c>
      <c r="C21" s="14">
        <v>21671023084.99</v>
      </c>
      <c r="D21" s="14">
        <v>45321168388.5</v>
      </c>
      <c r="E21" s="14">
        <f>C21-D21</f>
        <v>-23650145303.51</v>
      </c>
      <c r="F21" s="15">
        <f>D21/C21</f>
        <v>2.091325739941221</v>
      </c>
    </row>
    <row r="22" spans="1:6" s="7" customFormat="1" ht="13.5" customHeight="1">
      <c r="A22" s="16">
        <v>16</v>
      </c>
      <c r="B22" s="17" t="s">
        <v>71</v>
      </c>
      <c r="C22" s="14">
        <v>3898324445.67</v>
      </c>
      <c r="D22" s="14">
        <v>6046340697.95</v>
      </c>
      <c r="E22" s="14">
        <f>C22-D22</f>
        <v>-2148016252.2799997</v>
      </c>
      <c r="F22" s="15">
        <f t="shared" si="1"/>
        <v>1.551010128124629</v>
      </c>
    </row>
    <row r="23" spans="1:7" s="27" customFormat="1" ht="15" customHeight="1">
      <c r="A23" s="22"/>
      <c r="B23" s="23" t="s">
        <v>72</v>
      </c>
      <c r="C23" s="24">
        <f>SUM(C7:C22)</f>
        <v>338889496338.85</v>
      </c>
      <c r="D23" s="24">
        <f>SUM(D7:D22)</f>
        <v>220809075256.15002</v>
      </c>
      <c r="E23" s="24">
        <f>SUM(E7:E22)</f>
        <v>118080421082.7</v>
      </c>
      <c r="F23" s="25">
        <f>D23/C23</f>
        <v>0.6515665951339097</v>
      </c>
      <c r="G23" s="26"/>
    </row>
    <row r="24" s="7" customFormat="1" ht="11.25"/>
  </sheetData>
  <sheetProtection/>
  <mergeCells count="4">
    <mergeCell ref="A1:F1"/>
    <mergeCell ref="A2:F2"/>
    <mergeCell ref="A3:F3"/>
    <mergeCell ref="A5:F5"/>
  </mergeCells>
  <printOptions/>
  <pageMargins left="0.9645669291338583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4">
      <selection activeCell="M23" sqref="M23"/>
    </sheetView>
  </sheetViews>
  <sheetFormatPr defaultColWidth="11.421875" defaultRowHeight="15"/>
  <cols>
    <col min="1" max="1" width="3.00390625" style="83" bestFit="1" customWidth="1"/>
    <col min="2" max="2" width="27.7109375" style="84" bestFit="1" customWidth="1"/>
    <col min="3" max="3" width="23.7109375" style="2" bestFit="1" customWidth="1"/>
    <col min="4" max="4" width="14.7109375" style="2" bestFit="1" customWidth="1"/>
    <col min="5" max="5" width="16.8515625" style="2" bestFit="1" customWidth="1"/>
    <col min="6" max="6" width="15.7109375" style="2" bestFit="1" customWidth="1"/>
    <col min="7" max="7" width="16.8515625" style="2" bestFit="1" customWidth="1"/>
    <col min="8" max="8" width="14.28125" style="84" bestFit="1" customWidth="1"/>
    <col min="9" max="9" width="14.7109375" style="82" bestFit="1" customWidth="1"/>
    <col min="10" max="16384" width="11.421875" style="2" customWidth="1"/>
  </cols>
  <sheetData>
    <row r="1" spans="1:8" ht="11.25">
      <c r="A1" s="81" t="s">
        <v>0</v>
      </c>
      <c r="B1" s="81"/>
      <c r="C1" s="81"/>
      <c r="D1" s="81"/>
      <c r="E1" s="81"/>
      <c r="F1" s="81"/>
      <c r="G1" s="81"/>
      <c r="H1" s="81"/>
    </row>
    <row r="2" spans="1:8" ht="11.25">
      <c r="A2" s="81" t="s">
        <v>1</v>
      </c>
      <c r="B2" s="81"/>
      <c r="C2" s="81"/>
      <c r="D2" s="81"/>
      <c r="E2" s="81"/>
      <c r="F2" s="81"/>
      <c r="G2" s="81"/>
      <c r="H2" s="81"/>
    </row>
    <row r="3" spans="1:8" ht="11.25">
      <c r="A3" s="81" t="s">
        <v>2</v>
      </c>
      <c r="B3" s="81"/>
      <c r="C3" s="81"/>
      <c r="D3" s="81"/>
      <c r="E3" s="81"/>
      <c r="F3" s="81"/>
      <c r="G3" s="81"/>
      <c r="H3" s="81"/>
    </row>
    <row r="4" spans="9:11" ht="11.25">
      <c r="I4" s="38"/>
      <c r="J4" s="38"/>
      <c r="K4" s="38"/>
    </row>
    <row r="5" spans="1:17" s="87" customFormat="1" ht="18.75" customHeight="1">
      <c r="A5" s="85" t="s">
        <v>101</v>
      </c>
      <c r="B5" s="85"/>
      <c r="C5" s="85"/>
      <c r="D5" s="85"/>
      <c r="E5" s="85"/>
      <c r="F5" s="85"/>
      <c r="G5" s="85"/>
      <c r="H5" s="85"/>
      <c r="I5" s="38"/>
      <c r="J5" s="38"/>
      <c r="K5" s="86"/>
      <c r="L5" s="86"/>
      <c r="M5" s="86"/>
      <c r="N5" s="86"/>
      <c r="O5" s="86"/>
      <c r="P5" s="86"/>
      <c r="Q5" s="86"/>
    </row>
    <row r="6" spans="1:17" s="91" customFormat="1" ht="22.5">
      <c r="A6" s="88" t="s">
        <v>38</v>
      </c>
      <c r="B6" s="88"/>
      <c r="C6" s="89" t="s">
        <v>39</v>
      </c>
      <c r="D6" s="89" t="s">
        <v>40</v>
      </c>
      <c r="E6" s="89" t="s">
        <v>74</v>
      </c>
      <c r="F6" s="89" t="s">
        <v>75</v>
      </c>
      <c r="G6" s="89" t="s">
        <v>76</v>
      </c>
      <c r="H6" s="90" t="s">
        <v>77</v>
      </c>
      <c r="I6" s="38"/>
      <c r="J6" s="38"/>
      <c r="K6" s="86"/>
      <c r="L6" s="86"/>
      <c r="M6" s="86"/>
      <c r="N6" s="86"/>
      <c r="O6" s="86"/>
      <c r="P6" s="86"/>
      <c r="Q6" s="86"/>
    </row>
    <row r="7" spans="1:17" s="91" customFormat="1" ht="7.5" customHeight="1">
      <c r="A7" s="92"/>
      <c r="C7" s="13"/>
      <c r="D7" s="93"/>
      <c r="E7" s="93"/>
      <c r="F7" s="93"/>
      <c r="G7" s="93"/>
      <c r="H7" s="94"/>
      <c r="I7" s="38"/>
      <c r="J7" s="38"/>
      <c r="K7" s="86"/>
      <c r="L7" s="86"/>
      <c r="M7" s="86"/>
      <c r="N7" s="86"/>
      <c r="O7" s="86"/>
      <c r="P7" s="86"/>
      <c r="Q7" s="86"/>
    </row>
    <row r="8" spans="1:8" s="86" customFormat="1" ht="10.5" customHeight="1">
      <c r="A8" s="92">
        <v>1</v>
      </c>
      <c r="B8" s="95" t="s">
        <v>78</v>
      </c>
      <c r="C8" s="13" t="s">
        <v>79</v>
      </c>
      <c r="D8" s="93">
        <v>201746077921.35</v>
      </c>
      <c r="E8" s="93">
        <v>105526652345.22</v>
      </c>
      <c r="F8" s="93">
        <v>0</v>
      </c>
      <c r="G8" s="93">
        <f aca="true" t="shared" si="0" ref="G8:G13">D8-E8-F8</f>
        <v>96219425576.13</v>
      </c>
      <c r="H8" s="94">
        <f>(E8+F8)/D8</f>
        <v>0.5230666857690249</v>
      </c>
    </row>
    <row r="9" spans="1:8" s="86" customFormat="1" ht="10.5" customHeight="1">
      <c r="A9" s="92"/>
      <c r="B9" s="95"/>
      <c r="C9" s="13" t="s">
        <v>80</v>
      </c>
      <c r="D9" s="93">
        <v>19337300239.37</v>
      </c>
      <c r="E9" s="93">
        <v>6316429169.81</v>
      </c>
      <c r="F9" s="93">
        <v>3560269826.36</v>
      </c>
      <c r="G9" s="93">
        <f t="shared" si="0"/>
        <v>9460601243.199997</v>
      </c>
      <c r="H9" s="94">
        <f aca="true" t="shared" si="1" ref="H9:H20">(E9+F9)/D9</f>
        <v>0.5107589412125598</v>
      </c>
    </row>
    <row r="10" spans="1:8" s="86" customFormat="1" ht="10.5" customHeight="1">
      <c r="A10" s="92"/>
      <c r="B10" s="95"/>
      <c r="C10" s="13" t="s">
        <v>81</v>
      </c>
      <c r="D10" s="93">
        <v>5682504660.5</v>
      </c>
      <c r="E10" s="93">
        <v>1386955886.84</v>
      </c>
      <c r="F10" s="93">
        <v>618961451.02</v>
      </c>
      <c r="G10" s="93">
        <f t="shared" si="0"/>
        <v>3676587322.64</v>
      </c>
      <c r="H10" s="94">
        <f t="shared" si="1"/>
        <v>0.35299880206055134</v>
      </c>
    </row>
    <row r="11" spans="1:8" s="86" customFormat="1" ht="10.5" customHeight="1">
      <c r="A11" s="92"/>
      <c r="B11" s="95"/>
      <c r="C11" s="13" t="s">
        <v>82</v>
      </c>
      <c r="D11" s="93">
        <v>104821750.3</v>
      </c>
      <c r="E11" s="93">
        <v>245556433.11</v>
      </c>
      <c r="F11" s="93">
        <v>0</v>
      </c>
      <c r="G11" s="93">
        <f t="shared" si="0"/>
        <v>-140734682.81</v>
      </c>
      <c r="H11" s="94">
        <f t="shared" si="1"/>
        <v>2.3426095481826734</v>
      </c>
    </row>
    <row r="12" spans="1:8" s="86" customFormat="1" ht="10.5" customHeight="1">
      <c r="A12" s="92"/>
      <c r="B12" s="95"/>
      <c r="C12" s="13" t="s">
        <v>83</v>
      </c>
      <c r="D12" s="93">
        <v>14483280258.03</v>
      </c>
      <c r="E12" s="93">
        <v>2445759972.51</v>
      </c>
      <c r="F12" s="93">
        <v>3163556529.71</v>
      </c>
      <c r="G12" s="93">
        <f t="shared" si="0"/>
        <v>8873963755.810001</v>
      </c>
      <c r="H12" s="94">
        <f t="shared" si="1"/>
        <v>0.38729599940662707</v>
      </c>
    </row>
    <row r="13" spans="1:8" s="86" customFormat="1" ht="10.5" customHeight="1">
      <c r="A13" s="92"/>
      <c r="B13" s="95"/>
      <c r="C13" s="13" t="s">
        <v>84</v>
      </c>
      <c r="D13" s="96">
        <v>48986416438.24</v>
      </c>
      <c r="E13" s="96">
        <v>25890088104.57</v>
      </c>
      <c r="F13" s="96">
        <v>128960775.75</v>
      </c>
      <c r="G13" s="96">
        <f t="shared" si="0"/>
        <v>22967367557.92</v>
      </c>
      <c r="H13" s="97">
        <f t="shared" si="1"/>
        <v>0.5311482401070042</v>
      </c>
    </row>
    <row r="14" spans="1:11" s="101" customFormat="1" ht="16.5" customHeight="1">
      <c r="A14" s="92"/>
      <c r="B14" s="95"/>
      <c r="C14" s="98" t="s">
        <v>85</v>
      </c>
      <c r="D14" s="99">
        <f>SUM(D8:D13)</f>
        <v>290340401267.79</v>
      </c>
      <c r="E14" s="99">
        <f>SUM(E8:E13)</f>
        <v>141811441912.06</v>
      </c>
      <c r="F14" s="99">
        <f>SUM(F8:F13)</f>
        <v>7471748582.84</v>
      </c>
      <c r="G14" s="99">
        <f>SUM(G8:G13)</f>
        <v>141057210772.89</v>
      </c>
      <c r="H14" s="100">
        <f>(E14+F14)/D14</f>
        <v>0.5141660955314705</v>
      </c>
      <c r="I14" s="86"/>
      <c r="J14" s="86"/>
      <c r="K14" s="86"/>
    </row>
    <row r="15" spans="1:11" s="101" customFormat="1" ht="16.5" customHeight="1">
      <c r="A15" s="92"/>
      <c r="B15" s="95"/>
      <c r="C15" s="98"/>
      <c r="D15" s="99"/>
      <c r="E15" s="99"/>
      <c r="F15" s="99"/>
      <c r="G15" s="99"/>
      <c r="H15" s="100"/>
      <c r="I15" s="86"/>
      <c r="J15" s="86"/>
      <c r="K15" s="86"/>
    </row>
    <row r="16" spans="1:8" s="86" customFormat="1" ht="10.5" customHeight="1">
      <c r="A16" s="92">
        <v>2</v>
      </c>
      <c r="B16" s="95" t="s">
        <v>86</v>
      </c>
      <c r="C16" s="13" t="s">
        <v>79</v>
      </c>
      <c r="D16" s="93">
        <v>823895649.14</v>
      </c>
      <c r="E16" s="93">
        <v>382445204.73</v>
      </c>
      <c r="F16" s="93">
        <v>0</v>
      </c>
      <c r="G16" s="93">
        <f>D16-E16-F16</f>
        <v>441450444.40999997</v>
      </c>
      <c r="H16" s="94">
        <f t="shared" si="1"/>
        <v>0.4641913149185878</v>
      </c>
    </row>
    <row r="17" spans="1:8" s="86" customFormat="1" ht="10.5" customHeight="1">
      <c r="A17" s="92"/>
      <c r="B17" s="95"/>
      <c r="C17" s="13" t="s">
        <v>80</v>
      </c>
      <c r="D17" s="93">
        <v>673788945.24</v>
      </c>
      <c r="E17" s="93">
        <v>82845793.11</v>
      </c>
      <c r="F17" s="93">
        <v>53434145.26</v>
      </c>
      <c r="G17" s="93">
        <f>D17-E17-F17</f>
        <v>537509006.87</v>
      </c>
      <c r="H17" s="94">
        <f t="shared" si="1"/>
        <v>0.20225908918920868</v>
      </c>
    </row>
    <row r="18" spans="1:8" s="86" customFormat="1" ht="10.5" customHeight="1">
      <c r="A18" s="92"/>
      <c r="B18" s="95"/>
      <c r="C18" s="13" t="s">
        <v>81</v>
      </c>
      <c r="D18" s="93">
        <v>181923964.74</v>
      </c>
      <c r="E18" s="93">
        <v>48897111.81</v>
      </c>
      <c r="F18" s="93">
        <v>16658337</v>
      </c>
      <c r="G18" s="93">
        <f>D18-E18-F18</f>
        <v>116368515.93</v>
      </c>
      <c r="H18" s="94">
        <f t="shared" si="1"/>
        <v>0.36034531736206266</v>
      </c>
    </row>
    <row r="19" spans="1:8" s="86" customFormat="1" ht="10.5" customHeight="1">
      <c r="A19" s="92"/>
      <c r="B19" s="95"/>
      <c r="C19" s="13" t="s">
        <v>83</v>
      </c>
      <c r="D19" s="93">
        <v>408938847.43</v>
      </c>
      <c r="E19" s="93">
        <v>85609866.49</v>
      </c>
      <c r="F19" s="93">
        <v>144096883.44</v>
      </c>
      <c r="G19" s="93">
        <f>D19-E19-F19</f>
        <v>179232097.5</v>
      </c>
      <c r="H19" s="94">
        <f t="shared" si="1"/>
        <v>0.5617141814078204</v>
      </c>
    </row>
    <row r="20" spans="1:8" s="86" customFormat="1" ht="10.5" customHeight="1">
      <c r="A20" s="92"/>
      <c r="B20" s="95"/>
      <c r="C20" s="13" t="s">
        <v>84</v>
      </c>
      <c r="D20" s="96">
        <v>148212438.8</v>
      </c>
      <c r="E20" s="96">
        <v>38839184.8</v>
      </c>
      <c r="F20" s="96">
        <v>0</v>
      </c>
      <c r="G20" s="96">
        <f>D20-E20-F20</f>
        <v>109373254.00000001</v>
      </c>
      <c r="H20" s="97">
        <f t="shared" si="1"/>
        <v>0.2620507773467661</v>
      </c>
    </row>
    <row r="21" spans="1:11" s="101" customFormat="1" ht="16.5" customHeight="1">
      <c r="A21" s="92"/>
      <c r="B21" s="95"/>
      <c r="C21" s="98" t="s">
        <v>85</v>
      </c>
      <c r="D21" s="99">
        <f>SUM(D16:D20)</f>
        <v>2236759845.3500004</v>
      </c>
      <c r="E21" s="99">
        <f>SUM(E16:E20)</f>
        <v>638637160.9399999</v>
      </c>
      <c r="F21" s="99">
        <f>SUM(F16:F20)</f>
        <v>214189365.7</v>
      </c>
      <c r="G21" s="99">
        <f>SUM(G16:G20)</f>
        <v>1383933318.71</v>
      </c>
      <c r="H21" s="100">
        <f aca="true" t="shared" si="2" ref="H21:H39">(E21+F21)/D21</f>
        <v>0.3812776451673794</v>
      </c>
      <c r="I21" s="86"/>
      <c r="J21" s="86"/>
      <c r="K21" s="86"/>
    </row>
    <row r="22" spans="1:11" s="101" customFormat="1" ht="16.5" customHeight="1">
      <c r="A22" s="92"/>
      <c r="B22" s="95"/>
      <c r="C22" s="98"/>
      <c r="D22" s="99"/>
      <c r="E22" s="99"/>
      <c r="F22" s="99"/>
      <c r="G22" s="99"/>
      <c r="H22" s="100"/>
      <c r="I22" s="86"/>
      <c r="J22" s="86"/>
      <c r="K22" s="86"/>
    </row>
    <row r="23" spans="1:8" s="86" customFormat="1" ht="10.5" customHeight="1">
      <c r="A23" s="92">
        <v>3</v>
      </c>
      <c r="B23" s="95" t="s">
        <v>87</v>
      </c>
      <c r="C23" s="13" t="s">
        <v>80</v>
      </c>
      <c r="D23" s="93">
        <v>529865302.9</v>
      </c>
      <c r="E23" s="93">
        <v>149334527.48</v>
      </c>
      <c r="F23" s="93">
        <v>89447085.32</v>
      </c>
      <c r="G23" s="93">
        <f>D23-E23-F23</f>
        <v>291083690.09999996</v>
      </c>
      <c r="H23" s="94">
        <f t="shared" si="2"/>
        <v>0.45064587451400756</v>
      </c>
    </row>
    <row r="24" spans="1:8" s="86" customFormat="1" ht="10.5" customHeight="1">
      <c r="A24" s="92"/>
      <c r="B24" s="95"/>
      <c r="C24" s="13" t="s">
        <v>82</v>
      </c>
      <c r="D24" s="93">
        <v>3857946318.17</v>
      </c>
      <c r="E24" s="93">
        <v>1937616149.72</v>
      </c>
      <c r="F24" s="93">
        <v>0</v>
      </c>
      <c r="G24" s="93">
        <f>D24-E24-F24</f>
        <v>1920330168.45</v>
      </c>
      <c r="H24" s="94">
        <f t="shared" si="2"/>
        <v>0.5022403086829627</v>
      </c>
    </row>
    <row r="25" spans="1:8" s="86" customFormat="1" ht="10.5" customHeight="1">
      <c r="A25" s="92"/>
      <c r="B25" s="95"/>
      <c r="C25" s="13" t="s">
        <v>83</v>
      </c>
      <c r="D25" s="93">
        <v>13721854380.87</v>
      </c>
      <c r="E25" s="93">
        <v>886140008.87</v>
      </c>
      <c r="F25" s="93">
        <v>5349220890.81</v>
      </c>
      <c r="G25" s="93">
        <f>D25-E25-F25</f>
        <v>7486493481.19</v>
      </c>
      <c r="H25" s="94">
        <f t="shared" si="2"/>
        <v>0.45441095107180857</v>
      </c>
    </row>
    <row r="26" spans="1:8" s="86" customFormat="1" ht="10.5" customHeight="1">
      <c r="A26" s="92"/>
      <c r="B26" s="95"/>
      <c r="C26" s="13" t="s">
        <v>88</v>
      </c>
      <c r="D26" s="102">
        <v>827298157.91</v>
      </c>
      <c r="E26" s="96">
        <v>307455773.56</v>
      </c>
      <c r="F26" s="96">
        <v>0</v>
      </c>
      <c r="G26" s="96">
        <f>D26-E26-F26</f>
        <v>519842384.34999996</v>
      </c>
      <c r="H26" s="97">
        <f t="shared" si="2"/>
        <v>0.3716384118837207</v>
      </c>
    </row>
    <row r="27" spans="1:11" s="101" customFormat="1" ht="16.5" customHeight="1">
      <c r="A27" s="92"/>
      <c r="B27" s="95"/>
      <c r="C27" s="98" t="s">
        <v>85</v>
      </c>
      <c r="D27" s="99">
        <f>SUM(D23:D26)</f>
        <v>18936964159.850002</v>
      </c>
      <c r="E27" s="99">
        <f>SUM(E23:E26)</f>
        <v>3280546459.63</v>
      </c>
      <c r="F27" s="99">
        <f>SUM(F23:F26)</f>
        <v>5438667976.13</v>
      </c>
      <c r="G27" s="99">
        <f>SUM(G23:G26)</f>
        <v>10217749724.09</v>
      </c>
      <c r="H27" s="100">
        <f t="shared" si="2"/>
        <v>0.46043359232027314</v>
      </c>
      <c r="I27" s="86"/>
      <c r="J27" s="86"/>
      <c r="K27" s="86"/>
    </row>
    <row r="28" spans="1:11" s="101" customFormat="1" ht="16.5" customHeight="1">
      <c r="A28" s="92"/>
      <c r="B28" s="95"/>
      <c r="C28" s="98"/>
      <c r="D28" s="99"/>
      <c r="E28" s="99"/>
      <c r="F28" s="99"/>
      <c r="G28" s="99"/>
      <c r="H28" s="100"/>
      <c r="I28" s="86"/>
      <c r="J28" s="86"/>
      <c r="K28" s="86"/>
    </row>
    <row r="29" spans="1:8" s="86" customFormat="1" ht="10.5" customHeight="1">
      <c r="A29" s="92">
        <v>4</v>
      </c>
      <c r="B29" s="95" t="s">
        <v>89</v>
      </c>
      <c r="C29" s="13" t="s">
        <v>90</v>
      </c>
      <c r="D29" s="96">
        <v>2000000</v>
      </c>
      <c r="E29" s="96">
        <v>0</v>
      </c>
      <c r="F29" s="96">
        <v>0</v>
      </c>
      <c r="G29" s="96">
        <f>D29-E29-F29</f>
        <v>2000000</v>
      </c>
      <c r="H29" s="97">
        <f t="shared" si="2"/>
        <v>0</v>
      </c>
    </row>
    <row r="30" spans="1:11" s="101" customFormat="1" ht="16.5" customHeight="1">
      <c r="A30" s="92"/>
      <c r="B30" s="95"/>
      <c r="C30" s="98" t="s">
        <v>85</v>
      </c>
      <c r="D30" s="99">
        <f>SUM(D29)</f>
        <v>2000000</v>
      </c>
      <c r="E30" s="99">
        <f>SUM(E29)</f>
        <v>0</v>
      </c>
      <c r="F30" s="99">
        <f>SUM(F29)</f>
        <v>0</v>
      </c>
      <c r="G30" s="99">
        <f>SUM(G29)</f>
        <v>2000000</v>
      </c>
      <c r="H30" s="100">
        <f t="shared" si="2"/>
        <v>0</v>
      </c>
      <c r="I30" s="86"/>
      <c r="J30" s="86"/>
      <c r="K30" s="86"/>
    </row>
    <row r="31" spans="1:11" s="101" customFormat="1" ht="16.5" customHeight="1">
      <c r="A31" s="92"/>
      <c r="B31" s="95"/>
      <c r="C31" s="98"/>
      <c r="D31" s="99"/>
      <c r="E31" s="99"/>
      <c r="F31" s="99"/>
      <c r="G31" s="99"/>
      <c r="H31" s="100"/>
      <c r="I31" s="86"/>
      <c r="J31" s="86"/>
      <c r="K31" s="86"/>
    </row>
    <row r="32" spans="1:8" s="86" customFormat="1" ht="10.5" customHeight="1">
      <c r="A32" s="92">
        <v>5</v>
      </c>
      <c r="B32" s="95" t="s">
        <v>91</v>
      </c>
      <c r="C32" s="13" t="s">
        <v>79</v>
      </c>
      <c r="D32" s="93">
        <v>3181034008.96</v>
      </c>
      <c r="E32" s="93">
        <v>1685129371.69</v>
      </c>
      <c r="F32" s="93">
        <v>0</v>
      </c>
      <c r="G32" s="93">
        <f aca="true" t="shared" si="3" ref="G32:G38">D32-E32-F32</f>
        <v>1495904637.27</v>
      </c>
      <c r="H32" s="94">
        <f t="shared" si="2"/>
        <v>0.5297426456125606</v>
      </c>
    </row>
    <row r="33" spans="1:8" s="86" customFormat="1" ht="10.5" customHeight="1">
      <c r="A33" s="92"/>
      <c r="B33" s="95"/>
      <c r="C33" s="13" t="s">
        <v>80</v>
      </c>
      <c r="D33" s="93">
        <v>1246257685.94</v>
      </c>
      <c r="E33" s="93">
        <v>145309018.07</v>
      </c>
      <c r="F33" s="93">
        <v>157359469.08</v>
      </c>
      <c r="G33" s="93">
        <f t="shared" si="3"/>
        <v>943589198.7900001</v>
      </c>
      <c r="H33" s="94">
        <f t="shared" si="2"/>
        <v>0.24286188206872306</v>
      </c>
    </row>
    <row r="34" spans="1:8" s="86" customFormat="1" ht="10.5" customHeight="1">
      <c r="A34" s="92"/>
      <c r="B34" s="95"/>
      <c r="C34" s="13" t="s">
        <v>81</v>
      </c>
      <c r="D34" s="93">
        <v>771736573.55</v>
      </c>
      <c r="E34" s="93">
        <v>188708236.69</v>
      </c>
      <c r="F34" s="93">
        <v>44983501.2</v>
      </c>
      <c r="G34" s="93">
        <f t="shared" si="3"/>
        <v>538044835.6599998</v>
      </c>
      <c r="H34" s="94">
        <f t="shared" si="2"/>
        <v>0.30281283264186176</v>
      </c>
    </row>
    <row r="35" spans="1:8" s="86" customFormat="1" ht="10.5" customHeight="1">
      <c r="A35" s="92"/>
      <c r="B35" s="95"/>
      <c r="C35" s="13" t="s">
        <v>82</v>
      </c>
      <c r="D35" s="93">
        <v>500000</v>
      </c>
      <c r="E35" s="93">
        <v>0</v>
      </c>
      <c r="F35" s="93">
        <v>0</v>
      </c>
      <c r="G35" s="93">
        <f t="shared" si="3"/>
        <v>500000</v>
      </c>
      <c r="H35" s="94">
        <f t="shared" si="2"/>
        <v>0</v>
      </c>
    </row>
    <row r="36" spans="1:8" s="86" customFormat="1" ht="10.5" customHeight="1">
      <c r="A36" s="92"/>
      <c r="B36" s="95"/>
      <c r="C36" s="13" t="s">
        <v>90</v>
      </c>
      <c r="D36" s="93">
        <v>2499461425.82</v>
      </c>
      <c r="E36" s="93">
        <v>1323757411.97</v>
      </c>
      <c r="F36" s="93">
        <v>0</v>
      </c>
      <c r="G36" s="93">
        <f>D36-E36-F36</f>
        <v>1175704013.8500001</v>
      </c>
      <c r="H36" s="94">
        <f>(E36+F36)/D36</f>
        <v>0.5296170600175252</v>
      </c>
    </row>
    <row r="37" spans="1:8" s="86" customFormat="1" ht="10.5" customHeight="1">
      <c r="A37" s="92"/>
      <c r="B37" s="95"/>
      <c r="C37" s="13" t="s">
        <v>83</v>
      </c>
      <c r="D37" s="93">
        <v>3255089877.76</v>
      </c>
      <c r="E37" s="93">
        <v>876652683.19</v>
      </c>
      <c r="F37" s="93">
        <v>1050515244.44</v>
      </c>
      <c r="G37" s="93">
        <f t="shared" si="3"/>
        <v>1327921950.13</v>
      </c>
      <c r="H37" s="94">
        <f t="shared" si="2"/>
        <v>0.5920475317124535</v>
      </c>
    </row>
    <row r="38" spans="1:8" s="86" customFormat="1" ht="10.5" customHeight="1">
      <c r="A38" s="92"/>
      <c r="B38" s="95"/>
      <c r="C38" s="13" t="s">
        <v>84</v>
      </c>
      <c r="D38" s="93">
        <v>1103691132.12</v>
      </c>
      <c r="E38" s="93">
        <v>540277352.7</v>
      </c>
      <c r="F38" s="93">
        <v>0</v>
      </c>
      <c r="G38" s="93">
        <f t="shared" si="3"/>
        <v>563413779.4199998</v>
      </c>
      <c r="H38" s="94">
        <f t="shared" si="2"/>
        <v>0.489518613474968</v>
      </c>
    </row>
    <row r="39" spans="1:11" s="101" customFormat="1" ht="15" customHeight="1">
      <c r="A39" s="92"/>
      <c r="B39" s="95"/>
      <c r="C39" s="98" t="s">
        <v>85</v>
      </c>
      <c r="D39" s="99">
        <f>SUM(D32:D38)</f>
        <v>12057770704.150002</v>
      </c>
      <c r="E39" s="99">
        <f>SUM(E32:E38)</f>
        <v>4759834074.31</v>
      </c>
      <c r="F39" s="99">
        <f>SUM(F32:F38)</f>
        <v>1252858214.72</v>
      </c>
      <c r="G39" s="99">
        <f>SUM(G32:G38)</f>
        <v>6045078415.12</v>
      </c>
      <c r="H39" s="100">
        <f t="shared" si="2"/>
        <v>0.4986570433754038</v>
      </c>
      <c r="I39" s="86"/>
      <c r="J39" s="86"/>
      <c r="K39" s="86"/>
    </row>
    <row r="40" spans="1:11" s="101" customFormat="1" ht="15" customHeight="1">
      <c r="A40" s="92"/>
      <c r="B40" s="95"/>
      <c r="C40" s="98"/>
      <c r="D40" s="99"/>
      <c r="E40" s="99"/>
      <c r="F40" s="99"/>
      <c r="G40" s="99"/>
      <c r="H40" s="100"/>
      <c r="I40" s="86"/>
      <c r="J40" s="86"/>
      <c r="K40" s="86"/>
    </row>
    <row r="41" spans="1:8" s="86" customFormat="1" ht="10.5" customHeight="1">
      <c r="A41" s="92">
        <v>6</v>
      </c>
      <c r="B41" s="95" t="s">
        <v>92</v>
      </c>
      <c r="C41" s="13" t="s">
        <v>79</v>
      </c>
      <c r="D41" s="93">
        <v>226781214.71</v>
      </c>
      <c r="E41" s="93">
        <v>101433807.09</v>
      </c>
      <c r="F41" s="93">
        <v>0</v>
      </c>
      <c r="G41" s="93">
        <f>D41-E41-F41</f>
        <v>125347407.62</v>
      </c>
      <c r="H41" s="94">
        <f>(E41+F41)/D41</f>
        <v>0.447276055116426</v>
      </c>
    </row>
    <row r="42" spans="1:8" s="86" customFormat="1" ht="10.5" customHeight="1">
      <c r="A42" s="92"/>
      <c r="B42" s="95"/>
      <c r="C42" s="13" t="s">
        <v>80</v>
      </c>
      <c r="D42" s="93">
        <v>135370342.47</v>
      </c>
      <c r="E42" s="93">
        <v>11161733.27</v>
      </c>
      <c r="F42" s="93">
        <v>7354618.46</v>
      </c>
      <c r="G42" s="93">
        <f>D42-E42-F42</f>
        <v>116853990.74000001</v>
      </c>
      <c r="H42" s="94">
        <f>(E42+F42)/D42</f>
        <v>0.13678292742816608</v>
      </c>
    </row>
    <row r="43" spans="1:8" s="86" customFormat="1" ht="10.5" customHeight="1">
      <c r="A43" s="92"/>
      <c r="B43" s="95"/>
      <c r="C43" s="13" t="s">
        <v>81</v>
      </c>
      <c r="D43" s="93">
        <v>33439303.43</v>
      </c>
      <c r="E43" s="93">
        <v>15653731.93</v>
      </c>
      <c r="F43" s="93">
        <v>853079.94</v>
      </c>
      <c r="G43" s="93">
        <f>D43-E43-F43</f>
        <v>16932491.56</v>
      </c>
      <c r="H43" s="94">
        <f>(E43+F43)/D43</f>
        <v>0.49363503951433835</v>
      </c>
    </row>
    <row r="44" spans="1:8" s="86" customFormat="1" ht="10.5" customHeight="1">
      <c r="A44" s="92"/>
      <c r="B44" s="95"/>
      <c r="C44" s="13" t="s">
        <v>83</v>
      </c>
      <c r="D44" s="93">
        <v>82025963.86</v>
      </c>
      <c r="E44" s="93">
        <v>13084940.29</v>
      </c>
      <c r="F44" s="93">
        <v>3771172.23</v>
      </c>
      <c r="G44" s="93">
        <f>D44-E44-F44</f>
        <v>65169851.339999996</v>
      </c>
      <c r="H44" s="94">
        <f>(E44+F44)/D44</f>
        <v>0.20549728069967724</v>
      </c>
    </row>
    <row r="45" spans="1:8" s="86" customFormat="1" ht="10.5" customHeight="1">
      <c r="A45" s="92"/>
      <c r="B45" s="95"/>
      <c r="C45" s="13" t="s">
        <v>84</v>
      </c>
      <c r="D45" s="93">
        <v>29383175.53</v>
      </c>
      <c r="E45" s="93">
        <v>6292254.15</v>
      </c>
      <c r="F45" s="93">
        <v>0</v>
      </c>
      <c r="G45" s="93">
        <f>D45-E45-F45</f>
        <v>23090921.380000003</v>
      </c>
      <c r="H45" s="94">
        <f>(E45+F45)/D45</f>
        <v>0.214144796690734</v>
      </c>
    </row>
    <row r="46" spans="1:11" s="101" customFormat="1" ht="15" customHeight="1">
      <c r="A46" s="92"/>
      <c r="B46" s="95"/>
      <c r="C46" s="98" t="s">
        <v>85</v>
      </c>
      <c r="D46" s="99">
        <f>SUM(D41:D45)</f>
        <v>507000000</v>
      </c>
      <c r="E46" s="99">
        <f>SUM(E41:E45)</f>
        <v>147626466.73</v>
      </c>
      <c r="F46" s="99">
        <f>SUM(F41:F45)</f>
        <v>11978870.63</v>
      </c>
      <c r="G46" s="99">
        <f>SUM(G41:G45)</f>
        <v>347394662.64</v>
      </c>
      <c r="H46" s="100">
        <f aca="true" t="shared" si="4" ref="H46:H54">(E46+F46)/D46</f>
        <v>0.3148034267455621</v>
      </c>
      <c r="I46" s="86"/>
      <c r="J46" s="86"/>
      <c r="K46" s="86"/>
    </row>
    <row r="47" spans="1:11" s="101" customFormat="1" ht="15" customHeight="1">
      <c r="A47" s="92"/>
      <c r="B47" s="95"/>
      <c r="C47" s="98"/>
      <c r="D47" s="99"/>
      <c r="E47" s="99"/>
      <c r="F47" s="99"/>
      <c r="G47" s="99"/>
      <c r="H47" s="100"/>
      <c r="I47" s="86"/>
      <c r="J47" s="86"/>
      <c r="K47" s="86"/>
    </row>
    <row r="48" spans="1:8" s="86" customFormat="1" ht="22.5">
      <c r="A48" s="92">
        <v>7</v>
      </c>
      <c r="B48" s="95" t="s">
        <v>93</v>
      </c>
      <c r="C48" s="13" t="s">
        <v>79</v>
      </c>
      <c r="D48" s="93">
        <v>1034390567.25</v>
      </c>
      <c r="E48" s="93">
        <v>470453535.74</v>
      </c>
      <c r="F48" s="93">
        <v>0</v>
      </c>
      <c r="G48" s="93">
        <f aca="true" t="shared" si="5" ref="G48:G53">D48-E48-F48</f>
        <v>563937031.51</v>
      </c>
      <c r="H48" s="94">
        <f t="shared" si="4"/>
        <v>0.45481228332421264</v>
      </c>
    </row>
    <row r="49" spans="1:8" s="86" customFormat="1" ht="10.5" customHeight="1">
      <c r="A49" s="92"/>
      <c r="B49" s="95"/>
      <c r="C49" s="13" t="s">
        <v>80</v>
      </c>
      <c r="D49" s="93">
        <v>579168715.8</v>
      </c>
      <c r="E49" s="93">
        <v>12243062.26</v>
      </c>
      <c r="F49" s="93">
        <v>4257387.64</v>
      </c>
      <c r="G49" s="93">
        <f t="shared" si="5"/>
        <v>562668265.9</v>
      </c>
      <c r="H49" s="94">
        <f t="shared" si="4"/>
        <v>0.028489884639587435</v>
      </c>
    </row>
    <row r="50" spans="1:8" s="86" customFormat="1" ht="10.5" customHeight="1">
      <c r="A50" s="92"/>
      <c r="B50" s="95"/>
      <c r="C50" s="13" t="s">
        <v>81</v>
      </c>
      <c r="D50" s="93">
        <v>45559575</v>
      </c>
      <c r="E50" s="93">
        <v>4226638.62</v>
      </c>
      <c r="F50" s="93">
        <v>440860.21</v>
      </c>
      <c r="G50" s="93">
        <f t="shared" si="5"/>
        <v>40892076.17</v>
      </c>
      <c r="H50" s="94">
        <f t="shared" si="4"/>
        <v>0.10244825220604012</v>
      </c>
    </row>
    <row r="51" spans="1:8" s="86" customFormat="1" ht="10.5" customHeight="1">
      <c r="A51" s="92"/>
      <c r="B51" s="95"/>
      <c r="C51" s="13" t="s">
        <v>82</v>
      </c>
      <c r="D51" s="93">
        <v>200000</v>
      </c>
      <c r="E51" s="93">
        <v>0</v>
      </c>
      <c r="F51" s="93">
        <v>0</v>
      </c>
      <c r="G51" s="93">
        <f t="shared" si="5"/>
        <v>200000</v>
      </c>
      <c r="H51" s="94">
        <f t="shared" si="4"/>
        <v>0</v>
      </c>
    </row>
    <row r="52" spans="1:8" s="86" customFormat="1" ht="10.5" customHeight="1">
      <c r="A52" s="92"/>
      <c r="B52" s="95"/>
      <c r="C52" s="13" t="s">
        <v>83</v>
      </c>
      <c r="D52" s="93">
        <v>120445000</v>
      </c>
      <c r="E52" s="93">
        <v>581348</v>
      </c>
      <c r="F52" s="93">
        <v>18455349.42</v>
      </c>
      <c r="G52" s="93">
        <f t="shared" si="5"/>
        <v>101408302.58</v>
      </c>
      <c r="H52" s="94">
        <f t="shared" si="4"/>
        <v>0.15805303184025907</v>
      </c>
    </row>
    <row r="53" spans="1:8" s="86" customFormat="1" ht="10.5" customHeight="1">
      <c r="A53" s="92"/>
      <c r="B53" s="95"/>
      <c r="C53" s="13" t="s">
        <v>84</v>
      </c>
      <c r="D53" s="96">
        <v>82736141.95</v>
      </c>
      <c r="E53" s="96">
        <v>18605562.75</v>
      </c>
      <c r="F53" s="96">
        <v>0</v>
      </c>
      <c r="G53" s="96">
        <f t="shared" si="5"/>
        <v>64130579.2</v>
      </c>
      <c r="H53" s="97">
        <f t="shared" si="4"/>
        <v>0.22487829757935673</v>
      </c>
    </row>
    <row r="54" spans="1:11" s="101" customFormat="1" ht="15" customHeight="1">
      <c r="A54" s="92"/>
      <c r="B54" s="95"/>
      <c r="C54" s="98" t="s">
        <v>85</v>
      </c>
      <c r="D54" s="99">
        <f>SUM(D48:D53)</f>
        <v>1862500000</v>
      </c>
      <c r="E54" s="99">
        <f>SUM(E48:E53)</f>
        <v>506110147.37</v>
      </c>
      <c r="F54" s="99">
        <f>SUM(F48:F53)</f>
        <v>23153597.270000003</v>
      </c>
      <c r="G54" s="99">
        <f>SUM(G48:G53)</f>
        <v>1333236255.36</v>
      </c>
      <c r="H54" s="100">
        <f t="shared" si="4"/>
        <v>0.2841684534979866</v>
      </c>
      <c r="I54" s="86"/>
      <c r="J54" s="86"/>
      <c r="K54" s="86"/>
    </row>
    <row r="55" spans="1:11" s="101" customFormat="1" ht="15" customHeight="1">
      <c r="A55" s="92"/>
      <c r="B55" s="95"/>
      <c r="C55" s="98"/>
      <c r="D55" s="99"/>
      <c r="E55" s="99"/>
      <c r="F55" s="99"/>
      <c r="G55" s="99"/>
      <c r="H55" s="100"/>
      <c r="I55" s="86"/>
      <c r="J55" s="86"/>
      <c r="K55" s="86"/>
    </row>
    <row r="56" spans="1:8" s="86" customFormat="1" ht="18" customHeight="1">
      <c r="A56" s="92">
        <v>8</v>
      </c>
      <c r="B56" s="95" t="s">
        <v>94</v>
      </c>
      <c r="C56" s="13" t="s">
        <v>79</v>
      </c>
      <c r="D56" s="93">
        <v>313884034.2</v>
      </c>
      <c r="E56" s="93">
        <v>155260050.04</v>
      </c>
      <c r="F56" s="93">
        <v>0</v>
      </c>
      <c r="G56" s="93">
        <f aca="true" t="shared" si="6" ref="G56:G61">D56-E56-F56</f>
        <v>158623984.16</v>
      </c>
      <c r="H56" s="94">
        <f>(F56+E56)/D56</f>
        <v>0.49464143799385385</v>
      </c>
    </row>
    <row r="57" spans="1:8" s="86" customFormat="1" ht="9.75" customHeight="1">
      <c r="A57" s="92"/>
      <c r="B57" s="95"/>
      <c r="C57" s="13" t="s">
        <v>80</v>
      </c>
      <c r="D57" s="93">
        <v>511237661</v>
      </c>
      <c r="E57" s="93">
        <v>67340453.45</v>
      </c>
      <c r="F57" s="93">
        <v>35302978.48</v>
      </c>
      <c r="G57" s="93">
        <f t="shared" si="6"/>
        <v>408594229.07</v>
      </c>
      <c r="H57" s="94">
        <f>(F57+E57)/D57</f>
        <v>0.20077439468998745</v>
      </c>
    </row>
    <row r="58" spans="1:8" s="86" customFormat="1" ht="9.75" customHeight="1">
      <c r="A58" s="92"/>
      <c r="B58" s="95"/>
      <c r="C58" s="13" t="s">
        <v>81</v>
      </c>
      <c r="D58" s="93">
        <v>299554261.99</v>
      </c>
      <c r="E58" s="93">
        <v>25527209.95</v>
      </c>
      <c r="F58" s="93">
        <v>17766305.41</v>
      </c>
      <c r="G58" s="93">
        <f t="shared" si="6"/>
        <v>256260746.63000003</v>
      </c>
      <c r="H58" s="94">
        <f>(F58+E58)/D58</f>
        <v>0.14452645431379396</v>
      </c>
    </row>
    <row r="59" spans="1:8" s="86" customFormat="1" ht="9.75" customHeight="1">
      <c r="A59" s="92"/>
      <c r="B59" s="95"/>
      <c r="C59" s="13" t="s">
        <v>90</v>
      </c>
      <c r="D59" s="93">
        <v>2823813169.06</v>
      </c>
      <c r="E59" s="93">
        <v>0</v>
      </c>
      <c r="F59" s="93">
        <v>0</v>
      </c>
      <c r="G59" s="93">
        <f t="shared" si="6"/>
        <v>2823813169.06</v>
      </c>
      <c r="H59" s="94">
        <f>(E59+F59)/D59</f>
        <v>0</v>
      </c>
    </row>
    <row r="60" spans="1:8" s="86" customFormat="1" ht="9.75" customHeight="1">
      <c r="A60" s="92"/>
      <c r="B60" s="95"/>
      <c r="C60" s="13" t="s">
        <v>83</v>
      </c>
      <c r="D60" s="93">
        <v>1886616049.25</v>
      </c>
      <c r="E60" s="93">
        <v>93709102.87</v>
      </c>
      <c r="F60" s="93">
        <v>780788238.96</v>
      </c>
      <c r="G60" s="93">
        <f t="shared" si="6"/>
        <v>1012118707.4200001</v>
      </c>
      <c r="H60" s="94">
        <f>(F60+E60)/D60</f>
        <v>0.46352692810900514</v>
      </c>
    </row>
    <row r="61" spans="1:8" s="86" customFormat="1" ht="9.75" customHeight="1">
      <c r="A61" s="92"/>
      <c r="B61" s="95"/>
      <c r="C61" s="13" t="s">
        <v>84</v>
      </c>
      <c r="D61" s="96">
        <v>230050477.56</v>
      </c>
      <c r="E61" s="96">
        <v>111298325.38</v>
      </c>
      <c r="F61" s="96">
        <v>0</v>
      </c>
      <c r="G61" s="96">
        <f t="shared" si="6"/>
        <v>118752152.18</v>
      </c>
      <c r="H61" s="97">
        <f>(F61+E61)/D61</f>
        <v>0.48379958416288016</v>
      </c>
    </row>
    <row r="62" spans="1:11" s="101" customFormat="1" ht="15" customHeight="1">
      <c r="A62" s="92"/>
      <c r="B62" s="95"/>
      <c r="C62" s="98" t="s">
        <v>85</v>
      </c>
      <c r="D62" s="99">
        <f>SUM(D56:D61)</f>
        <v>6065155653.06</v>
      </c>
      <c r="E62" s="99">
        <f>SUM(E56:E61)</f>
        <v>453135141.69</v>
      </c>
      <c r="F62" s="99">
        <f>SUM(F56:F61)</f>
        <v>833857522.85</v>
      </c>
      <c r="G62" s="99">
        <f>SUM(G56:G61)</f>
        <v>4778162988.52</v>
      </c>
      <c r="H62" s="100">
        <f aca="true" t="shared" si="7" ref="H62:H68">(E62+F62)/D62</f>
        <v>0.21219449889809253</v>
      </c>
      <c r="I62" s="86"/>
      <c r="J62" s="86"/>
      <c r="K62" s="86"/>
    </row>
    <row r="63" spans="1:11" s="101" customFormat="1" ht="15" customHeight="1">
      <c r="A63" s="92"/>
      <c r="B63" s="95"/>
      <c r="C63" s="98"/>
      <c r="D63" s="99"/>
      <c r="E63" s="99"/>
      <c r="F63" s="99"/>
      <c r="G63" s="99"/>
      <c r="H63" s="100"/>
      <c r="I63" s="86"/>
      <c r="J63" s="86"/>
      <c r="K63" s="86"/>
    </row>
    <row r="64" spans="1:8" s="86" customFormat="1" ht="11.25">
      <c r="A64" s="92">
        <v>9</v>
      </c>
      <c r="B64" s="95" t="s">
        <v>95</v>
      </c>
      <c r="C64" s="13" t="s">
        <v>79</v>
      </c>
      <c r="D64" s="93">
        <v>1837179693.94</v>
      </c>
      <c r="E64" s="93">
        <v>773449765.87</v>
      </c>
      <c r="F64" s="93">
        <v>0</v>
      </c>
      <c r="G64" s="93">
        <f>D64-E64-F64</f>
        <v>1063729928.07</v>
      </c>
      <c r="H64" s="94">
        <f t="shared" si="7"/>
        <v>0.42099842950651506</v>
      </c>
    </row>
    <row r="65" spans="1:8" s="86" customFormat="1" ht="9.75" customHeight="1">
      <c r="A65" s="92"/>
      <c r="B65" s="95"/>
      <c r="C65" s="13" t="s">
        <v>80</v>
      </c>
      <c r="D65" s="93">
        <v>400465445.13</v>
      </c>
      <c r="E65" s="93">
        <v>115353838.42</v>
      </c>
      <c r="F65" s="93">
        <v>52492474.41</v>
      </c>
      <c r="G65" s="93">
        <f>D65-E65-F65</f>
        <v>232619132.29999998</v>
      </c>
      <c r="H65" s="94">
        <f t="shared" si="7"/>
        <v>0.4191280792666477</v>
      </c>
    </row>
    <row r="66" spans="1:8" s="86" customFormat="1" ht="9.75" customHeight="1">
      <c r="A66" s="92"/>
      <c r="B66" s="95"/>
      <c r="C66" s="13" t="s">
        <v>81</v>
      </c>
      <c r="D66" s="93">
        <v>151846863.22</v>
      </c>
      <c r="E66" s="93">
        <v>31513054.07</v>
      </c>
      <c r="F66" s="93">
        <v>24396583.21</v>
      </c>
      <c r="G66" s="93">
        <f>D66-E66-F66</f>
        <v>95937225.94</v>
      </c>
      <c r="H66" s="94">
        <f t="shared" si="7"/>
        <v>0.3681975122462461</v>
      </c>
    </row>
    <row r="67" spans="1:8" s="86" customFormat="1" ht="9.75" customHeight="1">
      <c r="A67" s="92"/>
      <c r="B67" s="95"/>
      <c r="C67" s="13" t="s">
        <v>83</v>
      </c>
      <c r="D67" s="93">
        <v>2582069747.75</v>
      </c>
      <c r="E67" s="93">
        <v>251955125.68</v>
      </c>
      <c r="F67" s="93">
        <v>1502683391.6</v>
      </c>
      <c r="G67" s="93">
        <f>D67-E67-F67</f>
        <v>827431230.4700003</v>
      </c>
      <c r="H67" s="94">
        <f t="shared" si="7"/>
        <v>0.6795472968183688</v>
      </c>
    </row>
    <row r="68" spans="1:8" s="86" customFormat="1" ht="9.75" customHeight="1">
      <c r="A68" s="92"/>
      <c r="B68" s="95"/>
      <c r="C68" s="13" t="s">
        <v>84</v>
      </c>
      <c r="D68" s="96">
        <v>1437954803.96</v>
      </c>
      <c r="E68" s="96">
        <v>290925996.45</v>
      </c>
      <c r="F68" s="96">
        <v>2004000</v>
      </c>
      <c r="G68" s="96">
        <f>D68-E68-F68</f>
        <v>1145024807.51</v>
      </c>
      <c r="H68" s="97">
        <f t="shared" si="7"/>
        <v>0.20371293704315097</v>
      </c>
    </row>
    <row r="69" spans="1:11" s="101" customFormat="1" ht="15" customHeight="1">
      <c r="A69" s="92"/>
      <c r="B69" s="95"/>
      <c r="C69" s="98" t="s">
        <v>85</v>
      </c>
      <c r="D69" s="99">
        <f>SUM(D64:D68)</f>
        <v>6409516554</v>
      </c>
      <c r="E69" s="99">
        <f>SUM(E64:E68)</f>
        <v>1463197780.49</v>
      </c>
      <c r="F69" s="99">
        <f>SUM(F64:F68)</f>
        <v>1581576449.2199998</v>
      </c>
      <c r="G69" s="99">
        <f>SUM(G64:G68)</f>
        <v>3364742324.290001</v>
      </c>
      <c r="H69" s="100">
        <f aca="true" t="shared" si="8" ref="H69:H75">(E69+F69)/D69</f>
        <v>0.47503960775479104</v>
      </c>
      <c r="I69" s="86"/>
      <c r="J69" s="86"/>
      <c r="K69" s="86"/>
    </row>
    <row r="70" spans="1:11" s="101" customFormat="1" ht="15" customHeight="1">
      <c r="A70" s="92"/>
      <c r="B70" s="95"/>
      <c r="C70" s="98"/>
      <c r="D70" s="99"/>
      <c r="E70" s="99"/>
      <c r="F70" s="99"/>
      <c r="G70" s="99"/>
      <c r="H70" s="100"/>
      <c r="I70" s="86"/>
      <c r="J70" s="86"/>
      <c r="K70" s="86"/>
    </row>
    <row r="71" spans="1:8" s="86" customFormat="1" ht="11.25">
      <c r="A71" s="92">
        <v>11</v>
      </c>
      <c r="B71" s="95" t="s">
        <v>98</v>
      </c>
      <c r="C71" s="13" t="s">
        <v>80</v>
      </c>
      <c r="D71" s="93">
        <v>388235.31</v>
      </c>
      <c r="E71" s="93">
        <v>388235.31</v>
      </c>
      <c r="F71" s="93">
        <v>0</v>
      </c>
      <c r="G71" s="93">
        <f>D71-E71-F71</f>
        <v>0</v>
      </c>
      <c r="H71" s="94">
        <f t="shared" si="8"/>
        <v>1</v>
      </c>
    </row>
    <row r="72" spans="1:8" s="86" customFormat="1" ht="11.25">
      <c r="A72" s="92"/>
      <c r="B72" s="95"/>
      <c r="C72" s="13" t="s">
        <v>81</v>
      </c>
      <c r="D72" s="93">
        <v>3085709.04</v>
      </c>
      <c r="E72" s="93">
        <v>1565688.04</v>
      </c>
      <c r="F72" s="93">
        <v>2443869.18</v>
      </c>
      <c r="G72" s="93">
        <f>D72-E72-F72</f>
        <v>-923848.1800000002</v>
      </c>
      <c r="H72" s="94">
        <f t="shared" si="8"/>
        <v>1.2993957524912978</v>
      </c>
    </row>
    <row r="73" spans="1:8" s="86" customFormat="1" ht="11.25">
      <c r="A73" s="92"/>
      <c r="B73" s="95"/>
      <c r="C73" s="13" t="s">
        <v>83</v>
      </c>
      <c r="D73" s="93">
        <v>467954210.3</v>
      </c>
      <c r="E73" s="93">
        <v>247967303.53</v>
      </c>
      <c r="F73" s="93">
        <v>250920554.91</v>
      </c>
      <c r="G73" s="93">
        <f>D73-E73-F73</f>
        <v>-30933648.139999986</v>
      </c>
      <c r="H73" s="94">
        <f t="shared" si="8"/>
        <v>1.0661040064585994</v>
      </c>
    </row>
    <row r="74" spans="1:11" s="101" customFormat="1" ht="15" customHeight="1">
      <c r="A74" s="92"/>
      <c r="B74" s="95"/>
      <c r="C74" s="98" t="s">
        <v>85</v>
      </c>
      <c r="D74" s="99">
        <f>SUM(D71:D73)</f>
        <v>471428154.65000004</v>
      </c>
      <c r="E74" s="99">
        <f>SUM(E71:E73)</f>
        <v>249921226.88</v>
      </c>
      <c r="F74" s="99">
        <f>SUM(F71:F73)</f>
        <v>253364424.09</v>
      </c>
      <c r="G74" s="99">
        <f>SUM(G71:G73)</f>
        <v>-31857496.319999985</v>
      </c>
      <c r="H74" s="100">
        <f t="shared" si="8"/>
        <v>1.0675765670882593</v>
      </c>
      <c r="I74" s="86"/>
      <c r="J74" s="86"/>
      <c r="K74" s="86"/>
    </row>
    <row r="75" spans="1:11" s="101" customFormat="1" ht="15" customHeight="1">
      <c r="A75" s="103"/>
      <c r="B75" s="4"/>
      <c r="C75" s="103" t="s">
        <v>96</v>
      </c>
      <c r="D75" s="104">
        <f>D14+D21+D27+D30+D39+D46+D54+D62+D69+D74</f>
        <v>338889496338.85</v>
      </c>
      <c r="E75" s="104">
        <f>E14+E21+E27+E30+E39+E46+E54+E62+E69+E74</f>
        <v>153310450370.1</v>
      </c>
      <c r="F75" s="104">
        <f>F14+F21+F27+F30+F39+F46+F54+F62+F69+F74</f>
        <v>17081395003.449999</v>
      </c>
      <c r="G75" s="104">
        <f>G14+G21+G27+G30+G39+G46+G54+G62+G69+G74</f>
        <v>168497650965.3</v>
      </c>
      <c r="H75" s="105">
        <f t="shared" si="8"/>
        <v>0.5027947080519074</v>
      </c>
      <c r="I75" s="86"/>
      <c r="J75" s="86"/>
      <c r="K75" s="86"/>
    </row>
    <row r="76" spans="9:11" ht="11.25">
      <c r="I76" s="38"/>
      <c r="J76" s="38"/>
      <c r="K76" s="38"/>
    </row>
    <row r="77" spans="9:11" ht="11.25">
      <c r="I77" s="38"/>
      <c r="J77" s="38"/>
      <c r="K77" s="38"/>
    </row>
    <row r="78" spans="9:11" ht="11.25">
      <c r="I78" s="38"/>
      <c r="J78" s="38"/>
      <c r="K78" s="38"/>
    </row>
    <row r="79" spans="9:11" ht="11.25">
      <c r="I79" s="38"/>
      <c r="J79" s="38"/>
      <c r="K79" s="38"/>
    </row>
    <row r="80" spans="9:11" ht="11.25">
      <c r="I80" s="38"/>
      <c r="J80" s="38"/>
      <c r="K80" s="38"/>
    </row>
    <row r="81" spans="9:11" ht="11.25">
      <c r="I81" s="38"/>
      <c r="J81" s="38"/>
      <c r="K81" s="38"/>
    </row>
    <row r="82" spans="9:11" ht="11.25">
      <c r="I82" s="38"/>
      <c r="J82" s="38"/>
      <c r="K82" s="38"/>
    </row>
    <row r="83" spans="9:11" ht="11.25">
      <c r="I83" s="38"/>
      <c r="J83" s="38"/>
      <c r="K83" s="38"/>
    </row>
    <row r="84" spans="9:11" ht="11.25">
      <c r="I84" s="38"/>
      <c r="J84" s="38"/>
      <c r="K84" s="38"/>
    </row>
    <row r="85" spans="9:11" ht="11.25">
      <c r="I85" s="38"/>
      <c r="J85" s="38"/>
      <c r="K85" s="38"/>
    </row>
    <row r="86" spans="9:11" ht="11.25">
      <c r="I86" s="38"/>
      <c r="J86" s="38"/>
      <c r="K86" s="38"/>
    </row>
    <row r="87" spans="9:11" ht="11.25">
      <c r="I87" s="38"/>
      <c r="J87" s="38"/>
      <c r="K87" s="38"/>
    </row>
    <row r="88" spans="9:11" ht="11.25">
      <c r="I88" s="38"/>
      <c r="J88" s="38"/>
      <c r="K88" s="38"/>
    </row>
    <row r="89" spans="9:11" ht="11.25">
      <c r="I89" s="38"/>
      <c r="J89" s="38"/>
      <c r="K89" s="38"/>
    </row>
  </sheetData>
  <sheetProtection/>
  <mergeCells count="5">
    <mergeCell ref="A1:H1"/>
    <mergeCell ref="A2:H2"/>
    <mergeCell ref="A3:H3"/>
    <mergeCell ref="A5:H5"/>
    <mergeCell ref="A6:B6"/>
  </mergeCells>
  <printOptions/>
  <pageMargins left="0.2755905511811024" right="0" top="0.7480314960629921" bottom="0.5511811023622047" header="0.31496062992125984" footer="0.31496062992125984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22" sqref="J22"/>
    </sheetView>
  </sheetViews>
  <sheetFormatPr defaultColWidth="11.421875" defaultRowHeight="15"/>
  <cols>
    <col min="1" max="1" width="8.7109375" style="2" bestFit="1" customWidth="1"/>
    <col min="2" max="2" width="23.7109375" style="2" bestFit="1" customWidth="1"/>
    <col min="3" max="4" width="17.421875" style="2" bestFit="1" customWidth="1"/>
    <col min="5" max="5" width="16.421875" style="2" bestFit="1" customWidth="1"/>
    <col min="6" max="6" width="17.421875" style="2" bestFit="1" customWidth="1"/>
    <col min="7" max="7" width="12.8515625" style="2" customWidth="1"/>
    <col min="8" max="16384" width="11.421875" style="2" customWidth="1"/>
  </cols>
  <sheetData>
    <row r="1" spans="1:8" ht="12.75">
      <c r="A1" s="41" t="s">
        <v>0</v>
      </c>
      <c r="B1" s="41"/>
      <c r="C1" s="41"/>
      <c r="D1" s="41"/>
      <c r="E1" s="41"/>
      <c r="F1" s="41"/>
      <c r="G1" s="41"/>
      <c r="H1" s="1"/>
    </row>
    <row r="2" spans="1:8" ht="12.75">
      <c r="A2" s="41" t="s">
        <v>1</v>
      </c>
      <c r="B2" s="41"/>
      <c r="C2" s="41"/>
      <c r="D2" s="41"/>
      <c r="E2" s="41"/>
      <c r="F2" s="41"/>
      <c r="G2" s="41"/>
      <c r="H2" s="1"/>
    </row>
    <row r="3" spans="1:8" ht="12.75">
      <c r="A3" s="41" t="s">
        <v>2</v>
      </c>
      <c r="B3" s="41"/>
      <c r="C3" s="41"/>
      <c r="D3" s="41"/>
      <c r="E3" s="41"/>
      <c r="F3" s="41"/>
      <c r="G3" s="41"/>
      <c r="H3" s="1"/>
    </row>
    <row r="5" spans="1:7" s="28" customFormat="1" ht="15.75">
      <c r="A5" s="45" t="s">
        <v>100</v>
      </c>
      <c r="B5" s="46"/>
      <c r="C5" s="46"/>
      <c r="D5" s="46"/>
      <c r="E5" s="46"/>
      <c r="F5" s="46"/>
      <c r="G5" s="47"/>
    </row>
    <row r="6" spans="1:7" ht="45">
      <c r="A6" s="29" t="s">
        <v>97</v>
      </c>
      <c r="B6" s="30" t="s">
        <v>39</v>
      </c>
      <c r="C6" s="30" t="s">
        <v>40</v>
      </c>
      <c r="D6" s="30" t="s">
        <v>74</v>
      </c>
      <c r="E6" s="30" t="s">
        <v>75</v>
      </c>
      <c r="F6" s="30" t="s">
        <v>76</v>
      </c>
      <c r="G6" s="31" t="s">
        <v>77</v>
      </c>
    </row>
    <row r="7" spans="1:8" s="7" customFormat="1" ht="13.5" customHeight="1">
      <c r="A7" s="8">
        <v>0</v>
      </c>
      <c r="B7" s="9" t="s">
        <v>79</v>
      </c>
      <c r="C7" s="10">
        <v>209163243089.55</v>
      </c>
      <c r="D7" s="10">
        <v>109094824080.38</v>
      </c>
      <c r="E7" s="10">
        <v>0</v>
      </c>
      <c r="F7" s="10">
        <f>C7-(D7+E7)</f>
        <v>100068419009.16998</v>
      </c>
      <c r="G7" s="11">
        <f>(D7+E7)/C7</f>
        <v>0.521577417087919</v>
      </c>
      <c r="H7" s="32"/>
    </row>
    <row r="8" spans="1:9" s="7" customFormat="1" ht="13.5" customHeight="1">
      <c r="A8" s="16">
        <v>1</v>
      </c>
      <c r="B8" s="39" t="s">
        <v>80</v>
      </c>
      <c r="C8" s="40">
        <v>23413842573.16</v>
      </c>
      <c r="D8" s="40">
        <v>6900405831.18</v>
      </c>
      <c r="E8" s="40">
        <v>3959917985.01</v>
      </c>
      <c r="F8" s="40">
        <f aca="true" t="shared" si="0" ref="F8:F14">C8-(D8+E8)</f>
        <v>12553518756.97</v>
      </c>
      <c r="G8" s="15">
        <f>(D8+E8)/C8</f>
        <v>0.4638420106505508</v>
      </c>
      <c r="H8" s="32"/>
      <c r="I8" s="33"/>
    </row>
    <row r="9" spans="1:9" s="7" customFormat="1" ht="13.5" customHeight="1">
      <c r="A9" s="16">
        <v>2</v>
      </c>
      <c r="B9" s="39" t="s">
        <v>81</v>
      </c>
      <c r="C9" s="40">
        <v>7169650911.47</v>
      </c>
      <c r="D9" s="40">
        <v>1703047557.95</v>
      </c>
      <c r="E9" s="40">
        <v>726503987.17</v>
      </c>
      <c r="F9" s="40">
        <f t="shared" si="0"/>
        <v>4740099366.35</v>
      </c>
      <c r="G9" s="15">
        <f aca="true" t="shared" si="1" ref="G9:G14">(D9+E9)/C9</f>
        <v>0.33886608638548993</v>
      </c>
      <c r="H9" s="32"/>
      <c r="I9" s="33"/>
    </row>
    <row r="10" spans="1:9" s="7" customFormat="1" ht="13.5" customHeight="1">
      <c r="A10" s="16">
        <v>3</v>
      </c>
      <c r="B10" s="39" t="s">
        <v>82</v>
      </c>
      <c r="C10" s="40">
        <v>3963468068.47</v>
      </c>
      <c r="D10" s="40">
        <v>2183172582.83</v>
      </c>
      <c r="E10" s="40">
        <v>0</v>
      </c>
      <c r="F10" s="40">
        <f t="shared" si="0"/>
        <v>1780295485.6399999</v>
      </c>
      <c r="G10" s="15">
        <f t="shared" si="1"/>
        <v>0.5508238101367524</v>
      </c>
      <c r="H10" s="32"/>
      <c r="I10" s="33"/>
    </row>
    <row r="11" spans="1:9" s="7" customFormat="1" ht="13.5" customHeight="1">
      <c r="A11" s="16">
        <v>4</v>
      </c>
      <c r="B11" s="39" t="s">
        <v>90</v>
      </c>
      <c r="C11" s="40">
        <v>5325274594.88</v>
      </c>
      <c r="D11" s="40">
        <v>1323757411.97</v>
      </c>
      <c r="E11" s="40">
        <v>0</v>
      </c>
      <c r="F11" s="40">
        <f>C11-(D11+E11)</f>
        <v>4001517182.91</v>
      </c>
      <c r="G11" s="15">
        <f>(D11+E11)/C11</f>
        <v>0.24858012265559606</v>
      </c>
      <c r="H11" s="32"/>
      <c r="I11" s="33"/>
    </row>
    <row r="12" spans="1:9" s="7" customFormat="1" ht="13.5" customHeight="1">
      <c r="A12" s="16">
        <v>5</v>
      </c>
      <c r="B12" s="39" t="s">
        <v>83</v>
      </c>
      <c r="C12" s="40">
        <v>37008274335.25</v>
      </c>
      <c r="D12" s="40">
        <v>4901460351.43</v>
      </c>
      <c r="E12" s="40">
        <v>12264008255.52</v>
      </c>
      <c r="F12" s="40">
        <f t="shared" si="0"/>
        <v>19842805728.3</v>
      </c>
      <c r="G12" s="15">
        <f t="shared" si="1"/>
        <v>0.4638278578312437</v>
      </c>
      <c r="H12" s="32"/>
      <c r="I12" s="33"/>
    </row>
    <row r="13" spans="1:9" s="7" customFormat="1" ht="13.5" customHeight="1">
      <c r="A13" s="16">
        <v>6</v>
      </c>
      <c r="B13" s="39" t="s">
        <v>84</v>
      </c>
      <c r="C13" s="40">
        <v>52018444608.16</v>
      </c>
      <c r="D13" s="40">
        <v>26896326780.8</v>
      </c>
      <c r="E13" s="40">
        <v>130964775.75</v>
      </c>
      <c r="F13" s="40">
        <f t="shared" si="0"/>
        <v>24991153051.610004</v>
      </c>
      <c r="G13" s="15">
        <f t="shared" si="1"/>
        <v>0.5195713128321852</v>
      </c>
      <c r="H13" s="32"/>
      <c r="I13" s="33"/>
    </row>
    <row r="14" spans="1:9" s="7" customFormat="1" ht="13.5" customHeight="1">
      <c r="A14" s="16">
        <v>8</v>
      </c>
      <c r="B14" s="39" t="s">
        <v>88</v>
      </c>
      <c r="C14" s="40">
        <v>827298157.91</v>
      </c>
      <c r="D14" s="40">
        <v>307455773.56</v>
      </c>
      <c r="E14" s="40">
        <v>0</v>
      </c>
      <c r="F14" s="40">
        <f t="shared" si="0"/>
        <v>519842384.34999996</v>
      </c>
      <c r="G14" s="15">
        <f t="shared" si="1"/>
        <v>0.3716384118837207</v>
      </c>
      <c r="H14" s="32"/>
      <c r="I14" s="33"/>
    </row>
    <row r="15" spans="1:9" s="37" customFormat="1" ht="12.75">
      <c r="A15" s="18"/>
      <c r="B15" s="19" t="s">
        <v>96</v>
      </c>
      <c r="C15" s="34">
        <f>SUM(C7:C14)</f>
        <v>338889496338.85004</v>
      </c>
      <c r="D15" s="34">
        <f>SUM(D7:D14)</f>
        <v>153310450370.09998</v>
      </c>
      <c r="E15" s="34">
        <f>SUM(E7:E14)</f>
        <v>17081395003.45</v>
      </c>
      <c r="F15" s="34">
        <f>SUM(F7:F14)</f>
        <v>168497650965.30002</v>
      </c>
      <c r="G15" s="20">
        <f>(D15+E15)/C15</f>
        <v>0.5027947080519072</v>
      </c>
      <c r="H15" s="35"/>
      <c r="I15" s="36"/>
    </row>
    <row r="16" spans="1:7" s="38" customFormat="1" ht="11.25">
      <c r="A16" s="48"/>
      <c r="B16" s="48"/>
      <c r="C16" s="48"/>
      <c r="D16" s="48"/>
      <c r="E16" s="48"/>
      <c r="F16" s="48"/>
      <c r="G16" s="48"/>
    </row>
    <row r="17" ht="11.25">
      <c r="F17" s="21"/>
    </row>
  </sheetData>
  <sheetProtection/>
  <mergeCells count="5">
    <mergeCell ref="A1:G1"/>
    <mergeCell ref="A2:G2"/>
    <mergeCell ref="A3:G3"/>
    <mergeCell ref="A5:G5"/>
    <mergeCell ref="A16:G1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Soto Arce</dc:creator>
  <cp:keywords/>
  <dc:description/>
  <cp:lastModifiedBy>silvia soto</cp:lastModifiedBy>
  <cp:lastPrinted>2023-09-06T16:54:45Z</cp:lastPrinted>
  <dcterms:created xsi:type="dcterms:W3CDTF">2023-05-16T15:31:18Z</dcterms:created>
  <dcterms:modified xsi:type="dcterms:W3CDTF">2023-09-06T16:55:01Z</dcterms:modified>
  <cp:category/>
  <cp:version/>
  <cp:contentType/>
  <cp:contentStatus/>
</cp:coreProperties>
</file>