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7.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8.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9.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0.xml" ContentType="application/vnd.openxmlformats-officedocument.drawingml.chart+xml"/>
  <Override PartName="/xl/drawings/drawing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esteban.garcia\ownCloud\Pagina de transparencia\OPLAU\Panorama Cuantitativo\"/>
    </mc:Choice>
  </mc:AlternateContent>
  <xr:revisionPtr revIDLastSave="0" documentId="13_ncr:1_{BD8C3BF3-B1FF-4FAF-B6E5-C2697515476B}" xr6:coauthVersionLast="47" xr6:coauthVersionMax="47" xr10:uidLastSave="{00000000-0000-0000-0000-000000000000}"/>
  <bookViews>
    <workbookView xWindow="-120" yWindow="-120" windowWidth="29040" windowHeight="15840" activeTab="2" xr2:uid="{4423B6B1-6BEF-4128-9C09-93742DC56725}"/>
  </bookViews>
  <sheets>
    <sheet name="DEFINICIONES" sheetId="2" r:id="rId1"/>
    <sheet name="SIMBOLOGIA" sheetId="3" r:id="rId2"/>
    <sheet name="INDICE DE VIDA ESTUDIANTIL" sheetId="1" r:id="rId3"/>
    <sheet name="CUADRO VE1" sheetId="4" r:id="rId4"/>
    <sheet name="GRAFICO VE1" sheetId="5" r:id="rId5"/>
    <sheet name="CUADRO VE2" sheetId="6" r:id="rId6"/>
    <sheet name="CUADRO VE3" sheetId="7" r:id="rId7"/>
    <sheet name="GRAFICO VE2" sheetId="8" r:id="rId8"/>
    <sheet name="CUADRO VE4" sheetId="9" r:id="rId9"/>
    <sheet name="CUADRO VE5" sheetId="10" r:id="rId10"/>
    <sheet name="GRAFICO VE3" sheetId="11" r:id="rId11"/>
    <sheet name="CUADRO VE6" sheetId="12" r:id="rId12"/>
    <sheet name="CUADRO VE7" sheetId="13" r:id="rId13"/>
    <sheet name="GRAFICO VE4" sheetId="14" r:id="rId14"/>
    <sheet name="CUADRO VE8" sheetId="15" r:id="rId15"/>
    <sheet name="CUADRO VE9" sheetId="16" r:id="rId16"/>
    <sheet name="GRAFICO VE5" sheetId="17" r:id="rId17"/>
    <sheet name="CUADRO VE10" sheetId="18" r:id="rId18"/>
    <sheet name="CUADRO VE11" sheetId="19" r:id="rId19"/>
    <sheet name="GRAFICO VE6" sheetId="20" r:id="rId20"/>
    <sheet name="CUADRO VE12" sheetId="21" r:id="rId21"/>
    <sheet name="CUADRO VE13" sheetId="22" r:id="rId22"/>
    <sheet name="CUADRO VE 14" sheetId="23" r:id="rId23"/>
    <sheet name="GRAFICO VE7" sheetId="24" r:id="rId24"/>
    <sheet name="CUADRO VE15" sheetId="26" r:id="rId25"/>
    <sheet name="GRAFICO VE8" sheetId="27" r:id="rId26"/>
    <sheet name="CUADRO VE17" sheetId="28" r:id="rId27"/>
    <sheet name="CUADRO VE18" sheetId="29" r:id="rId28"/>
    <sheet name="GRAFICO VE9" sheetId="30" r:id="rId29"/>
    <sheet name="CUADRO VE19" sheetId="31" r:id="rId30"/>
    <sheet name="CUADRO VE20" sheetId="32" r:id="rId31"/>
    <sheet name="CUADRO VE21" sheetId="33" r:id="rId32"/>
    <sheet name="CUADRO VE22" sheetId="34" r:id="rId33"/>
    <sheet name="CUADRO VE23" sheetId="35" r:id="rId34"/>
    <sheet name="CUADRO VE24" sheetId="36" r:id="rId35"/>
    <sheet name="CUADRO VE25" sheetId="37" r:id="rId36"/>
    <sheet name="CUADRO VE26" sheetId="38" r:id="rId37"/>
    <sheet name="GRAFICO VE10" sheetId="39"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xlnm.Print_Titles" localSheetId="5">'CUADRO VE2'!$6:$10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38" l="1"/>
  <c r="C18" i="38"/>
  <c r="C14" i="38"/>
  <c r="C13" i="37"/>
  <c r="D18" i="37" s="1"/>
  <c r="F13" i="37"/>
  <c r="G14" i="37"/>
  <c r="G13" i="37" s="1"/>
  <c r="D15" i="37"/>
  <c r="G15" i="37"/>
  <c r="G16" i="37"/>
  <c r="D17" i="37"/>
  <c r="G17" i="37"/>
  <c r="D19" i="37"/>
  <c r="G19" i="37"/>
  <c r="D20" i="37"/>
  <c r="G20" i="37"/>
  <c r="E46" i="36"/>
  <c r="C25" i="36"/>
  <c r="E24" i="36"/>
  <c r="C15" i="36"/>
  <c r="C13" i="36" s="1"/>
  <c r="E50" i="35"/>
  <c r="E48" i="35"/>
  <c r="E46" i="35"/>
  <c r="E44" i="35"/>
  <c r="E42" i="35"/>
  <c r="E40" i="35"/>
  <c r="E38" i="35"/>
  <c r="C37" i="35"/>
  <c r="C13" i="35" s="1"/>
  <c r="E36" i="35"/>
  <c r="E34" i="35"/>
  <c r="E32" i="35"/>
  <c r="E30" i="35"/>
  <c r="E28" i="35"/>
  <c r="E26" i="35"/>
  <c r="E24" i="35"/>
  <c r="E22" i="35"/>
  <c r="E20" i="35"/>
  <c r="E18" i="35"/>
  <c r="E16" i="35"/>
  <c r="C15" i="35"/>
  <c r="E14" i="35"/>
  <c r="D26" i="34"/>
  <c r="D24" i="34"/>
  <c r="D22" i="34"/>
  <c r="D21" i="34"/>
  <c r="D20" i="34"/>
  <c r="D18" i="34"/>
  <c r="D16" i="34"/>
  <c r="D14" i="34"/>
  <c r="C13" i="34"/>
  <c r="D27" i="34" s="1"/>
  <c r="U17" i="33"/>
  <c r="O17" i="33"/>
  <c r="B17" i="33"/>
  <c r="X16" i="33"/>
  <c r="U16" i="33"/>
  <c r="R16" i="33"/>
  <c r="O16" i="33"/>
  <c r="L16" i="33"/>
  <c r="I16" i="33"/>
  <c r="F16" i="33"/>
  <c r="C16" i="33"/>
  <c r="B16" i="33"/>
  <c r="U15" i="33"/>
  <c r="I15" i="33"/>
  <c r="B15" i="33"/>
  <c r="X14" i="33"/>
  <c r="U14" i="33"/>
  <c r="R14" i="33"/>
  <c r="O14" i="33"/>
  <c r="L14" i="33"/>
  <c r="I14" i="33"/>
  <c r="F14" i="33"/>
  <c r="C14" i="33"/>
  <c r="B14" i="33"/>
  <c r="O13" i="33"/>
  <c r="I13" i="33"/>
  <c r="B13" i="33"/>
  <c r="B11" i="33" s="1"/>
  <c r="X12" i="33"/>
  <c r="U12" i="33"/>
  <c r="R12" i="33"/>
  <c r="O12" i="33"/>
  <c r="L12" i="33"/>
  <c r="I12" i="33"/>
  <c r="F12" i="33"/>
  <c r="C12" i="33"/>
  <c r="B12" i="33"/>
  <c r="Z11" i="33"/>
  <c r="W11" i="33"/>
  <c r="X17" i="33" s="1"/>
  <c r="T11" i="33"/>
  <c r="U13" i="33" s="1"/>
  <c r="U11" i="33" s="1"/>
  <c r="Q11" i="33"/>
  <c r="R17" i="33" s="1"/>
  <c r="N11" i="33"/>
  <c r="O15" i="33" s="1"/>
  <c r="K11" i="33"/>
  <c r="L13" i="33" s="1"/>
  <c r="H11" i="33"/>
  <c r="I17" i="33" s="1"/>
  <c r="I11" i="33" s="1"/>
  <c r="E11" i="33"/>
  <c r="F15" i="33" s="1"/>
  <c r="B17" i="32"/>
  <c r="C16" i="32"/>
  <c r="B16" i="32"/>
  <c r="B15" i="32"/>
  <c r="C15" i="32" s="1"/>
  <c r="C14" i="32"/>
  <c r="B14" i="32"/>
  <c r="B13" i="32"/>
  <c r="R12" i="32"/>
  <c r="O12" i="32"/>
  <c r="L12" i="32"/>
  <c r="I12" i="32"/>
  <c r="F12" i="32"/>
  <c r="C12" i="32"/>
  <c r="B12" i="32"/>
  <c r="AA11" i="32"/>
  <c r="Z11" i="32"/>
  <c r="X11" i="32"/>
  <c r="W11" i="32"/>
  <c r="U11" i="32"/>
  <c r="T11" i="32"/>
  <c r="R11" i="32"/>
  <c r="Q11" i="32"/>
  <c r="O11" i="32"/>
  <c r="N11" i="32"/>
  <c r="L11" i="32"/>
  <c r="K11" i="32"/>
  <c r="I11" i="32"/>
  <c r="H11" i="32"/>
  <c r="F11" i="32"/>
  <c r="B11" i="32" s="1"/>
  <c r="E11" i="32"/>
  <c r="F40" i="31"/>
  <c r="R39" i="31"/>
  <c r="O39" i="31"/>
  <c r="L39" i="31"/>
  <c r="I39" i="31"/>
  <c r="F39" i="31"/>
  <c r="C39" i="31"/>
  <c r="R38" i="31"/>
  <c r="I38" i="31"/>
  <c r="F38" i="31"/>
  <c r="R37" i="31"/>
  <c r="O37" i="31"/>
  <c r="L37" i="31"/>
  <c r="I37" i="31"/>
  <c r="F37" i="31"/>
  <c r="C37" i="31"/>
  <c r="R36" i="31"/>
  <c r="F36" i="31"/>
  <c r="R35" i="31"/>
  <c r="O35" i="31"/>
  <c r="L35" i="31"/>
  <c r="I35" i="31"/>
  <c r="F35" i="31"/>
  <c r="C35" i="31"/>
  <c r="R34" i="31"/>
  <c r="I34" i="31"/>
  <c r="F34" i="31"/>
  <c r="R33" i="31"/>
  <c r="O33" i="31"/>
  <c r="L33" i="31"/>
  <c r="I33" i="31"/>
  <c r="F33" i="31"/>
  <c r="C33" i="31"/>
  <c r="R32" i="31"/>
  <c r="F32" i="31"/>
  <c r="R31" i="31"/>
  <c r="O31" i="31"/>
  <c r="L31" i="31"/>
  <c r="I31" i="31"/>
  <c r="F31" i="31"/>
  <c r="C31" i="31"/>
  <c r="R30" i="31"/>
  <c r="I30" i="31"/>
  <c r="F30" i="31"/>
  <c r="R29" i="31"/>
  <c r="O29" i="31"/>
  <c r="L29" i="31"/>
  <c r="I29" i="31"/>
  <c r="F29" i="31"/>
  <c r="C29" i="31"/>
  <c r="R28" i="31"/>
  <c r="F28" i="31"/>
  <c r="R27" i="31"/>
  <c r="O27" i="31"/>
  <c r="L27" i="31"/>
  <c r="I27" i="31"/>
  <c r="F27" i="31"/>
  <c r="C27" i="31"/>
  <c r="R26" i="31"/>
  <c r="I26" i="31"/>
  <c r="F26" i="31"/>
  <c r="R25" i="31"/>
  <c r="O25" i="31"/>
  <c r="L25" i="31"/>
  <c r="I25" i="31"/>
  <c r="F25" i="31"/>
  <c r="C25" i="31"/>
  <c r="R24" i="31"/>
  <c r="F24" i="31"/>
  <c r="R23" i="31"/>
  <c r="O23" i="31"/>
  <c r="L23" i="31"/>
  <c r="I23" i="31"/>
  <c r="F23" i="31"/>
  <c r="C23" i="31"/>
  <c r="R22" i="31"/>
  <c r="I22" i="31"/>
  <c r="F22" i="31"/>
  <c r="R21" i="31"/>
  <c r="O21" i="31"/>
  <c r="L21" i="31"/>
  <c r="I21" i="31"/>
  <c r="F21" i="31"/>
  <c r="C21" i="31"/>
  <c r="R20" i="31"/>
  <c r="F20" i="31"/>
  <c r="R19" i="31"/>
  <c r="O19" i="31"/>
  <c r="L19" i="31"/>
  <c r="I19" i="31"/>
  <c r="F19" i="31"/>
  <c r="C19" i="31"/>
  <c r="R18" i="31"/>
  <c r="I18" i="31"/>
  <c r="F18" i="31"/>
  <c r="R17" i="31"/>
  <c r="O17" i="31"/>
  <c r="L17" i="31"/>
  <c r="I17" i="31"/>
  <c r="F17" i="31"/>
  <c r="C17" i="31"/>
  <c r="R16" i="31"/>
  <c r="F16" i="31"/>
  <c r="R15" i="31"/>
  <c r="O15" i="31"/>
  <c r="L15" i="31"/>
  <c r="I15" i="31"/>
  <c r="F15" i="31"/>
  <c r="C15" i="31"/>
  <c r="Q14" i="31"/>
  <c r="R40" i="31" s="1"/>
  <c r="R14" i="31" s="1"/>
  <c r="N14" i="31"/>
  <c r="O40" i="31" s="1"/>
  <c r="K14" i="31"/>
  <c r="L40" i="31" s="1"/>
  <c r="H14" i="31"/>
  <c r="I40" i="31" s="1"/>
  <c r="F14" i="31"/>
  <c r="E14" i="31"/>
  <c r="B14" i="31"/>
  <c r="C38" i="31" s="1"/>
  <c r="I26" i="29"/>
  <c r="F26" i="29"/>
  <c r="B25" i="29"/>
  <c r="B24" i="29"/>
  <c r="B23" i="29"/>
  <c r="B22" i="29"/>
  <c r="AA21" i="29"/>
  <c r="X21" i="29"/>
  <c r="B21" i="29"/>
  <c r="C21" i="29" s="1"/>
  <c r="AA20" i="29"/>
  <c r="X20" i="29"/>
  <c r="U20" i="29"/>
  <c r="R20" i="29"/>
  <c r="O20" i="29"/>
  <c r="L20" i="29"/>
  <c r="I20" i="29"/>
  <c r="F20" i="29"/>
  <c r="C20" i="29"/>
  <c r="B20" i="29"/>
  <c r="O19" i="29"/>
  <c r="L19" i="29"/>
  <c r="B19" i="29"/>
  <c r="AA18" i="29"/>
  <c r="X18" i="29"/>
  <c r="U18" i="29"/>
  <c r="R18" i="29"/>
  <c r="O18" i="29"/>
  <c r="L18" i="29"/>
  <c r="I18" i="29"/>
  <c r="F18" i="29"/>
  <c r="C18" i="29"/>
  <c r="B18" i="29"/>
  <c r="AA17" i="29"/>
  <c r="X17" i="29"/>
  <c r="B17" i="29"/>
  <c r="C17" i="29" s="1"/>
  <c r="AA16" i="29"/>
  <c r="X16" i="29"/>
  <c r="U16" i="29"/>
  <c r="R16" i="29"/>
  <c r="O16" i="29"/>
  <c r="L16" i="29"/>
  <c r="I16" i="29"/>
  <c r="F16" i="29"/>
  <c r="C16" i="29"/>
  <c r="B16" i="29"/>
  <c r="O15" i="29"/>
  <c r="L15" i="29"/>
  <c r="B15" i="29"/>
  <c r="C15" i="29" s="1"/>
  <c r="AA14" i="29"/>
  <c r="X14" i="29"/>
  <c r="U14" i="29"/>
  <c r="R14" i="29"/>
  <c r="O14" i="29"/>
  <c r="L14" i="29"/>
  <c r="I14" i="29"/>
  <c r="F14" i="29"/>
  <c r="C14" i="29"/>
  <c r="B14" i="29"/>
  <c r="AA13" i="29"/>
  <c r="X13" i="29"/>
  <c r="B13" i="29"/>
  <c r="B11" i="29" s="1"/>
  <c r="R12" i="29"/>
  <c r="O12" i="29"/>
  <c r="L12" i="29"/>
  <c r="I12" i="29"/>
  <c r="F12" i="29"/>
  <c r="C12" i="29"/>
  <c r="B12" i="29"/>
  <c r="Z11" i="29"/>
  <c r="AA26" i="29" s="1"/>
  <c r="W11" i="29"/>
  <c r="X26" i="29" s="1"/>
  <c r="T11" i="29"/>
  <c r="U21" i="29" s="1"/>
  <c r="Q11" i="29"/>
  <c r="R21" i="29" s="1"/>
  <c r="N11" i="29"/>
  <c r="O21" i="29" s="1"/>
  <c r="K11" i="29"/>
  <c r="L23" i="29" s="1"/>
  <c r="H11" i="29"/>
  <c r="I19" i="29" s="1"/>
  <c r="E11" i="29"/>
  <c r="F19" i="29" s="1"/>
  <c r="B23" i="28"/>
  <c r="B22" i="28"/>
  <c r="R21" i="28"/>
  <c r="O21" i="28"/>
  <c r="B21" i="28"/>
  <c r="AA20" i="28"/>
  <c r="X20" i="28"/>
  <c r="U20" i="28"/>
  <c r="R20" i="28"/>
  <c r="O20" i="28"/>
  <c r="L20" i="28"/>
  <c r="I20" i="28"/>
  <c r="F20" i="28"/>
  <c r="C20" i="28"/>
  <c r="B20" i="28"/>
  <c r="AA19" i="28"/>
  <c r="F19" i="28"/>
  <c r="B19" i="28"/>
  <c r="AA18" i="28"/>
  <c r="X18" i="28"/>
  <c r="U18" i="28"/>
  <c r="R18" i="28"/>
  <c r="O18" i="28"/>
  <c r="L18" i="28"/>
  <c r="I18" i="28"/>
  <c r="F18" i="28"/>
  <c r="C18" i="28"/>
  <c r="B18" i="28"/>
  <c r="R17" i="28"/>
  <c r="O17" i="28"/>
  <c r="B17" i="28"/>
  <c r="AA16" i="28"/>
  <c r="X16" i="28"/>
  <c r="U16" i="28"/>
  <c r="R16" i="28"/>
  <c r="O16" i="28"/>
  <c r="L16" i="28"/>
  <c r="I16" i="28"/>
  <c r="F16" i="28"/>
  <c r="C16" i="28"/>
  <c r="B16" i="28"/>
  <c r="B11" i="28" s="1"/>
  <c r="AA15" i="28"/>
  <c r="F15" i="28"/>
  <c r="B15" i="28"/>
  <c r="AA14" i="28"/>
  <c r="X14" i="28"/>
  <c r="U14" i="28"/>
  <c r="R14" i="28"/>
  <c r="O14" i="28"/>
  <c r="L14" i="28"/>
  <c r="I14" i="28"/>
  <c r="F14" i="28"/>
  <c r="C14" i="28"/>
  <c r="B14" i="28"/>
  <c r="R13" i="28"/>
  <c r="O13" i="28"/>
  <c r="B13" i="28"/>
  <c r="R12" i="28"/>
  <c r="O12" i="28"/>
  <c r="L12" i="28"/>
  <c r="I12" i="28"/>
  <c r="F12" i="28"/>
  <c r="C12" i="28"/>
  <c r="B12" i="28"/>
  <c r="Z11" i="28"/>
  <c r="AA23" i="28" s="1"/>
  <c r="W11" i="28"/>
  <c r="X19" i="28" s="1"/>
  <c r="T11" i="28"/>
  <c r="U19" i="28" s="1"/>
  <c r="Q11" i="28"/>
  <c r="R19" i="28" s="1"/>
  <c r="N11" i="28"/>
  <c r="O19" i="28" s="1"/>
  <c r="K11" i="28"/>
  <c r="L21" i="28" s="1"/>
  <c r="H11" i="28"/>
  <c r="I21" i="28" s="1"/>
  <c r="E11" i="28"/>
  <c r="F21" i="28" s="1"/>
  <c r="E11" i="26"/>
  <c r="H11" i="26"/>
  <c r="K11" i="26"/>
  <c r="L15" i="26" s="1"/>
  <c r="N11" i="26"/>
  <c r="Q11" i="26"/>
  <c r="T11" i="26"/>
  <c r="W11" i="26"/>
  <c r="X13" i="26" s="1"/>
  <c r="Z11" i="26"/>
  <c r="B12" i="26"/>
  <c r="C12" i="26"/>
  <c r="F12" i="26"/>
  <c r="I12" i="26"/>
  <c r="L12" i="26"/>
  <c r="O12" i="26"/>
  <c r="R12" i="26"/>
  <c r="B13" i="26"/>
  <c r="B11" i="26" s="1"/>
  <c r="F13" i="26"/>
  <c r="F11" i="26" s="1"/>
  <c r="I13" i="26"/>
  <c r="I11" i="26" s="1"/>
  <c r="O13" i="26"/>
  <c r="O11" i="26" s="1"/>
  <c r="R13" i="26"/>
  <c r="U13" i="26"/>
  <c r="U11" i="26" s="1"/>
  <c r="AA13" i="26"/>
  <c r="B14" i="26"/>
  <c r="C14" i="26"/>
  <c r="F14" i="26"/>
  <c r="I14" i="26"/>
  <c r="L14" i="26"/>
  <c r="O14" i="26"/>
  <c r="R14" i="26"/>
  <c r="R11" i="26" s="1"/>
  <c r="U14" i="26"/>
  <c r="X14" i="26"/>
  <c r="AA14" i="26"/>
  <c r="B15" i="26"/>
  <c r="F15" i="26"/>
  <c r="I15" i="26"/>
  <c r="O15" i="26"/>
  <c r="R15" i="26"/>
  <c r="U15" i="26"/>
  <c r="AA15" i="26"/>
  <c r="AA11" i="26" s="1"/>
  <c r="B16" i="26"/>
  <c r="C16" i="26"/>
  <c r="F16" i="26"/>
  <c r="I16" i="26"/>
  <c r="L16" i="26"/>
  <c r="O16" i="26"/>
  <c r="R16" i="26"/>
  <c r="U16" i="26"/>
  <c r="X16" i="26"/>
  <c r="AA16" i="26"/>
  <c r="B17" i="26"/>
  <c r="C17" i="26" s="1"/>
  <c r="F17" i="26"/>
  <c r="I17" i="26"/>
  <c r="O17" i="26"/>
  <c r="R17" i="26"/>
  <c r="U17" i="26"/>
  <c r="AA17" i="26"/>
  <c r="B18" i="26"/>
  <c r="C18" i="26"/>
  <c r="F18" i="26"/>
  <c r="I18" i="26"/>
  <c r="L18" i="26"/>
  <c r="O18" i="26"/>
  <c r="R18" i="26"/>
  <c r="U18" i="26"/>
  <c r="X18" i="26"/>
  <c r="AA18" i="26"/>
  <c r="B19" i="26"/>
  <c r="F19" i="26"/>
  <c r="I19" i="26"/>
  <c r="O19" i="26"/>
  <c r="R19" i="26"/>
  <c r="U19" i="26"/>
  <c r="AA19" i="26"/>
  <c r="B20" i="26"/>
  <c r="C20" i="26"/>
  <c r="F20" i="26"/>
  <c r="I20" i="26"/>
  <c r="L20" i="26"/>
  <c r="O20" i="26"/>
  <c r="R20" i="26"/>
  <c r="U20" i="26"/>
  <c r="X20" i="26"/>
  <c r="AA20" i="26"/>
  <c r="B21" i="26"/>
  <c r="F21" i="26"/>
  <c r="I21" i="26"/>
  <c r="O21" i="26"/>
  <c r="R21" i="26"/>
  <c r="U21" i="26"/>
  <c r="AA21" i="26"/>
  <c r="L22" i="23"/>
  <c r="L21" i="23"/>
  <c r="B21" i="23"/>
  <c r="AA20" i="23"/>
  <c r="X20" i="23"/>
  <c r="U20" i="23"/>
  <c r="R20" i="23"/>
  <c r="O20" i="23"/>
  <c r="L20" i="23"/>
  <c r="I20" i="23"/>
  <c r="F20" i="23"/>
  <c r="C20" i="23"/>
  <c r="B20" i="23"/>
  <c r="X19" i="23"/>
  <c r="B19" i="23"/>
  <c r="AA18" i="23"/>
  <c r="X18" i="23"/>
  <c r="U18" i="23"/>
  <c r="R18" i="23"/>
  <c r="O18" i="23"/>
  <c r="L18" i="23"/>
  <c r="I18" i="23"/>
  <c r="F18" i="23"/>
  <c r="C18" i="23"/>
  <c r="B18" i="23"/>
  <c r="L17" i="23"/>
  <c r="B17" i="23"/>
  <c r="AA16" i="23"/>
  <c r="X16" i="23"/>
  <c r="U16" i="23"/>
  <c r="R16" i="23"/>
  <c r="O16" i="23"/>
  <c r="L16" i="23"/>
  <c r="I16" i="23"/>
  <c r="F16" i="23"/>
  <c r="C16" i="23"/>
  <c r="B16" i="23"/>
  <c r="X15" i="23"/>
  <c r="B15" i="23"/>
  <c r="B11" i="23" s="1"/>
  <c r="AA14" i="23"/>
  <c r="X14" i="23"/>
  <c r="U14" i="23"/>
  <c r="R14" i="23"/>
  <c r="O14" i="23"/>
  <c r="L14" i="23"/>
  <c r="I14" i="23"/>
  <c r="F14" i="23"/>
  <c r="C14" i="23"/>
  <c r="B14" i="23"/>
  <c r="R13" i="23"/>
  <c r="L13" i="23"/>
  <c r="B13" i="23"/>
  <c r="C13" i="23" s="1"/>
  <c r="R12" i="23"/>
  <c r="O12" i="23"/>
  <c r="L12" i="23"/>
  <c r="I12" i="23"/>
  <c r="F12" i="23"/>
  <c r="C12" i="23"/>
  <c r="B12" i="23"/>
  <c r="Z11" i="23"/>
  <c r="AA21" i="23" s="1"/>
  <c r="W11" i="23"/>
  <c r="X21" i="23" s="1"/>
  <c r="T11" i="23"/>
  <c r="U15" i="23" s="1"/>
  <c r="Q11" i="23"/>
  <c r="R19" i="23" s="1"/>
  <c r="N11" i="23"/>
  <c r="O19" i="23" s="1"/>
  <c r="K11" i="23"/>
  <c r="L19" i="23" s="1"/>
  <c r="H11" i="23"/>
  <c r="I17" i="23" s="1"/>
  <c r="E11" i="23"/>
  <c r="F21" i="23" s="1"/>
  <c r="B46" i="22"/>
  <c r="R46" i="22" s="1"/>
  <c r="B45" i="22"/>
  <c r="O45" i="22" s="1"/>
  <c r="R44" i="22"/>
  <c r="B44" i="22"/>
  <c r="L44" i="22" s="1"/>
  <c r="R43" i="22"/>
  <c r="O43" i="22"/>
  <c r="B43" i="22"/>
  <c r="I43" i="22" s="1"/>
  <c r="R42" i="22"/>
  <c r="O42" i="22"/>
  <c r="L42" i="22"/>
  <c r="F42" i="22"/>
  <c r="B42" i="22"/>
  <c r="R41" i="22"/>
  <c r="O41" i="22"/>
  <c r="L41" i="22"/>
  <c r="I41" i="22"/>
  <c r="B41" i="22"/>
  <c r="F41" i="22" s="1"/>
  <c r="I40" i="22"/>
  <c r="F40" i="22"/>
  <c r="B40" i="22"/>
  <c r="R40" i="22" s="1"/>
  <c r="L39" i="22"/>
  <c r="I39" i="22"/>
  <c r="F39" i="22"/>
  <c r="B39" i="22"/>
  <c r="R39" i="22" s="1"/>
  <c r="B38" i="22"/>
  <c r="R38" i="22" s="1"/>
  <c r="B37" i="22"/>
  <c r="O37" i="22" s="1"/>
  <c r="R36" i="22"/>
  <c r="B36" i="22"/>
  <c r="I36" i="22" s="1"/>
  <c r="O35" i="22"/>
  <c r="L35" i="22"/>
  <c r="F35" i="22"/>
  <c r="B35" i="22"/>
  <c r="R34" i="22"/>
  <c r="L34" i="22"/>
  <c r="I34" i="22"/>
  <c r="B34" i="22"/>
  <c r="O34" i="22" s="1"/>
  <c r="I33" i="22"/>
  <c r="F33" i="22"/>
  <c r="B33" i="22"/>
  <c r="R33" i="22" s="1"/>
  <c r="L32" i="22"/>
  <c r="F32" i="22"/>
  <c r="B32" i="22"/>
  <c r="R32" i="22" s="1"/>
  <c r="B31" i="22"/>
  <c r="R31" i="22" s="1"/>
  <c r="L30" i="22"/>
  <c r="B30" i="22"/>
  <c r="I30" i="22" s="1"/>
  <c r="R29" i="22"/>
  <c r="O29" i="22"/>
  <c r="B29" i="22"/>
  <c r="I29" i="22" s="1"/>
  <c r="O28" i="22"/>
  <c r="L28" i="22"/>
  <c r="F28" i="22"/>
  <c r="B28" i="22"/>
  <c r="R27" i="22"/>
  <c r="L27" i="22"/>
  <c r="I27" i="22"/>
  <c r="B27" i="22"/>
  <c r="O27" i="22" s="1"/>
  <c r="O26" i="22"/>
  <c r="I26" i="22"/>
  <c r="F26" i="22"/>
  <c r="B26" i="22"/>
  <c r="R26" i="22" s="1"/>
  <c r="O25" i="22"/>
  <c r="L25" i="22"/>
  <c r="F25" i="22"/>
  <c r="B25" i="22"/>
  <c r="R25" i="22" s="1"/>
  <c r="B24" i="22"/>
  <c r="R24" i="22" s="1"/>
  <c r="B23" i="22"/>
  <c r="O23" i="22" s="1"/>
  <c r="R22" i="22"/>
  <c r="L22" i="22"/>
  <c r="B22" i="22"/>
  <c r="I22" i="22" s="1"/>
  <c r="R21" i="22"/>
  <c r="O21" i="22"/>
  <c r="B21" i="22"/>
  <c r="I21" i="22" s="1"/>
  <c r="O20" i="22"/>
  <c r="L20" i="22"/>
  <c r="F20" i="22"/>
  <c r="B20" i="22"/>
  <c r="R19" i="22"/>
  <c r="L19" i="22"/>
  <c r="I19" i="22"/>
  <c r="B19" i="22"/>
  <c r="O19" i="22" s="1"/>
  <c r="I18" i="22"/>
  <c r="F18" i="22"/>
  <c r="B18" i="22"/>
  <c r="R18" i="22" s="1"/>
  <c r="L17" i="22"/>
  <c r="F17" i="22"/>
  <c r="B17" i="22"/>
  <c r="R17" i="22" s="1"/>
  <c r="B16" i="22"/>
  <c r="R16" i="22" s="1"/>
  <c r="B15" i="22"/>
  <c r="O15" i="22" s="1"/>
  <c r="R14" i="22"/>
  <c r="L14" i="22"/>
  <c r="B14" i="22"/>
  <c r="I14" i="22" s="1"/>
  <c r="R13" i="22"/>
  <c r="O13" i="22"/>
  <c r="B13" i="22"/>
  <c r="I13" i="22" s="1"/>
  <c r="R12" i="22"/>
  <c r="O12" i="22"/>
  <c r="L12" i="22"/>
  <c r="I12" i="22"/>
  <c r="F12" i="22"/>
  <c r="C12" i="22"/>
  <c r="B12" i="22"/>
  <c r="S11" i="22"/>
  <c r="Q11" i="22"/>
  <c r="N11" i="22"/>
  <c r="K11" i="22"/>
  <c r="H11" i="22"/>
  <c r="E11" i="22"/>
  <c r="B102" i="21"/>
  <c r="R102" i="21" s="1"/>
  <c r="R101" i="21"/>
  <c r="I101" i="21"/>
  <c r="B101" i="21"/>
  <c r="O101" i="21" s="1"/>
  <c r="R100" i="21"/>
  <c r="O100" i="21"/>
  <c r="B100" i="21"/>
  <c r="L100" i="21" s="1"/>
  <c r="R99" i="21"/>
  <c r="O99" i="21"/>
  <c r="L99" i="21"/>
  <c r="B99" i="21"/>
  <c r="I99" i="21" s="1"/>
  <c r="R98" i="21"/>
  <c r="L98" i="21"/>
  <c r="I98" i="21"/>
  <c r="B98" i="21"/>
  <c r="F98" i="21" s="1"/>
  <c r="R97" i="21"/>
  <c r="O97" i="21"/>
  <c r="L97" i="21"/>
  <c r="I97" i="21"/>
  <c r="F97" i="21"/>
  <c r="B97" i="21"/>
  <c r="Q96" i="21"/>
  <c r="N96" i="21"/>
  <c r="K96" i="21"/>
  <c r="B96" i="21" s="1"/>
  <c r="H96" i="21"/>
  <c r="E96" i="21"/>
  <c r="R95" i="21"/>
  <c r="O95" i="21"/>
  <c r="L95" i="21"/>
  <c r="I95" i="21"/>
  <c r="F95" i="21"/>
  <c r="C95" i="21"/>
  <c r="B95" i="21"/>
  <c r="O94" i="21"/>
  <c r="L94" i="21"/>
  <c r="B94" i="21"/>
  <c r="I94" i="21" s="1"/>
  <c r="R93" i="21"/>
  <c r="O93" i="21"/>
  <c r="L93" i="21"/>
  <c r="I93" i="21"/>
  <c r="F93" i="21"/>
  <c r="C93" i="21"/>
  <c r="B93" i="21"/>
  <c r="R92" i="21"/>
  <c r="O92" i="21"/>
  <c r="I92" i="21"/>
  <c r="F92" i="21"/>
  <c r="B92" i="21"/>
  <c r="R91" i="21"/>
  <c r="O91" i="21"/>
  <c r="L91" i="21"/>
  <c r="F91" i="21"/>
  <c r="B91" i="21"/>
  <c r="I91" i="21" s="1"/>
  <c r="B90" i="21"/>
  <c r="R90" i="21" s="1"/>
  <c r="B89" i="21"/>
  <c r="R89" i="21" s="1"/>
  <c r="R88" i="21"/>
  <c r="I88" i="21"/>
  <c r="F88" i="21"/>
  <c r="B88" i="21"/>
  <c r="O88" i="21" s="1"/>
  <c r="R87" i="21"/>
  <c r="O87" i="21"/>
  <c r="B87" i="21"/>
  <c r="L87" i="21" s="1"/>
  <c r="O86" i="21"/>
  <c r="L86" i="21"/>
  <c r="B86" i="21"/>
  <c r="I86" i="21" s="1"/>
  <c r="R85" i="21"/>
  <c r="L85" i="21"/>
  <c r="I85" i="21"/>
  <c r="B85" i="21"/>
  <c r="F85" i="21" s="1"/>
  <c r="R84" i="21"/>
  <c r="O84" i="21"/>
  <c r="I84" i="21"/>
  <c r="F84" i="21"/>
  <c r="B84" i="21"/>
  <c r="Q83" i="21"/>
  <c r="N83" i="21"/>
  <c r="K83" i="21"/>
  <c r="K82" i="21" s="1"/>
  <c r="H83" i="21"/>
  <c r="E83" i="21"/>
  <c r="B83" i="21" s="1"/>
  <c r="Q82" i="21"/>
  <c r="N82" i="21"/>
  <c r="H82" i="21"/>
  <c r="E82" i="21"/>
  <c r="R81" i="21"/>
  <c r="O81" i="21"/>
  <c r="L81" i="21"/>
  <c r="I81" i="21"/>
  <c r="F81" i="21"/>
  <c r="C81" i="21"/>
  <c r="B81" i="21"/>
  <c r="B80" i="21"/>
  <c r="R80" i="21" s="1"/>
  <c r="B79" i="21"/>
  <c r="R79" i="21" s="1"/>
  <c r="R78" i="21"/>
  <c r="I78" i="21"/>
  <c r="F78" i="21"/>
  <c r="B78" i="21"/>
  <c r="O78" i="21" s="1"/>
  <c r="R77" i="21"/>
  <c r="O77" i="21"/>
  <c r="B77" i="21"/>
  <c r="L77" i="21" s="1"/>
  <c r="Q76" i="21"/>
  <c r="Q75" i="21" s="1"/>
  <c r="N76" i="21"/>
  <c r="K76" i="21"/>
  <c r="L76" i="21" s="1"/>
  <c r="H76" i="21"/>
  <c r="H75" i="21" s="1"/>
  <c r="E76" i="21"/>
  <c r="B76" i="21" s="1"/>
  <c r="N75" i="21"/>
  <c r="K75" i="21"/>
  <c r="R74" i="21"/>
  <c r="O74" i="21"/>
  <c r="L74" i="21"/>
  <c r="I74" i="21"/>
  <c r="F74" i="21"/>
  <c r="C74" i="21"/>
  <c r="B74" i="21"/>
  <c r="R73" i="21"/>
  <c r="L73" i="21"/>
  <c r="I73" i="21"/>
  <c r="B73" i="21"/>
  <c r="F73" i="21" s="1"/>
  <c r="R72" i="21"/>
  <c r="O72" i="21"/>
  <c r="L72" i="21"/>
  <c r="I72" i="21"/>
  <c r="F72" i="21"/>
  <c r="C72" i="21"/>
  <c r="B72" i="21"/>
  <c r="R71" i="21"/>
  <c r="O71" i="21"/>
  <c r="L71" i="21"/>
  <c r="F71" i="21"/>
  <c r="B71" i="21"/>
  <c r="I71" i="21" s="1"/>
  <c r="R70" i="21"/>
  <c r="O70" i="21"/>
  <c r="L70" i="21"/>
  <c r="I70" i="21"/>
  <c r="F70" i="21"/>
  <c r="C70" i="21"/>
  <c r="B70" i="21"/>
  <c r="B69" i="21"/>
  <c r="R69" i="21" s="1"/>
  <c r="R68" i="21"/>
  <c r="L68" i="21"/>
  <c r="I68" i="21"/>
  <c r="F68" i="21"/>
  <c r="B68" i="21"/>
  <c r="O68" i="21" s="1"/>
  <c r="R67" i="21"/>
  <c r="O67" i="21"/>
  <c r="B67" i="21"/>
  <c r="L67" i="21" s="1"/>
  <c r="O66" i="21"/>
  <c r="L66" i="21"/>
  <c r="F66" i="21"/>
  <c r="B66" i="21"/>
  <c r="I66" i="21" s="1"/>
  <c r="R65" i="21"/>
  <c r="L65" i="21"/>
  <c r="I65" i="21"/>
  <c r="B65" i="21"/>
  <c r="F65" i="21" s="1"/>
  <c r="Q64" i="21"/>
  <c r="R64" i="21" s="1"/>
  <c r="N64" i="21"/>
  <c r="N61" i="21" s="1"/>
  <c r="L64" i="21"/>
  <c r="K64" i="21"/>
  <c r="H64" i="21"/>
  <c r="I64" i="21" s="1"/>
  <c r="E64" i="21"/>
  <c r="F64" i="21" s="1"/>
  <c r="B64" i="21"/>
  <c r="R63" i="21"/>
  <c r="O63" i="21"/>
  <c r="L63" i="21"/>
  <c r="I63" i="21"/>
  <c r="F63" i="21"/>
  <c r="C63" i="21"/>
  <c r="B63" i="21"/>
  <c r="R62" i="21"/>
  <c r="O62" i="21"/>
  <c r="B62" i="21"/>
  <c r="L62" i="21" s="1"/>
  <c r="Q61" i="21"/>
  <c r="K61" i="21"/>
  <c r="H61" i="21"/>
  <c r="E61" i="21"/>
  <c r="B61" i="21" s="1"/>
  <c r="R60" i="21"/>
  <c r="O60" i="21"/>
  <c r="L60" i="21"/>
  <c r="I60" i="21"/>
  <c r="F60" i="21"/>
  <c r="C60" i="21"/>
  <c r="B60" i="21"/>
  <c r="B59" i="21"/>
  <c r="R59" i="21" s="1"/>
  <c r="R58" i="21"/>
  <c r="L58" i="21"/>
  <c r="I58" i="21"/>
  <c r="F58" i="21"/>
  <c r="B58" i="21"/>
  <c r="O58" i="21" s="1"/>
  <c r="R57" i="21"/>
  <c r="O57" i="21"/>
  <c r="B57" i="21"/>
  <c r="L57" i="21" s="1"/>
  <c r="O56" i="21"/>
  <c r="L56" i="21"/>
  <c r="F56" i="21"/>
  <c r="B56" i="21"/>
  <c r="I56" i="21" s="1"/>
  <c r="R55" i="21"/>
  <c r="L55" i="21"/>
  <c r="I55" i="21"/>
  <c r="B55" i="21"/>
  <c r="F55" i="21" s="1"/>
  <c r="Q54" i="21"/>
  <c r="R54" i="21" s="1"/>
  <c r="N54" i="21"/>
  <c r="O54" i="21" s="1"/>
  <c r="L54" i="21"/>
  <c r="K54" i="21"/>
  <c r="H54" i="21"/>
  <c r="I54" i="21" s="1"/>
  <c r="E54" i="21"/>
  <c r="F54" i="21" s="1"/>
  <c r="B54" i="21"/>
  <c r="R53" i="21"/>
  <c r="O53" i="21"/>
  <c r="L53" i="21"/>
  <c r="I53" i="21"/>
  <c r="F53" i="21"/>
  <c r="C53" i="21"/>
  <c r="B53" i="21"/>
  <c r="R52" i="21"/>
  <c r="O52" i="21"/>
  <c r="B52" i="21"/>
  <c r="L52" i="21" s="1"/>
  <c r="R51" i="21"/>
  <c r="O51" i="21"/>
  <c r="L51" i="21"/>
  <c r="I51" i="21"/>
  <c r="F51" i="21"/>
  <c r="C51" i="21"/>
  <c r="B51" i="21"/>
  <c r="R50" i="21"/>
  <c r="L50" i="21"/>
  <c r="I50" i="21"/>
  <c r="B50" i="21"/>
  <c r="F50" i="21" s="1"/>
  <c r="O49" i="21"/>
  <c r="I49" i="21"/>
  <c r="F49" i="21"/>
  <c r="B49" i="21"/>
  <c r="R48" i="21"/>
  <c r="O48" i="21"/>
  <c r="L48" i="21"/>
  <c r="F48" i="21"/>
  <c r="B48" i="21"/>
  <c r="I48" i="21" s="1"/>
  <c r="B47" i="21"/>
  <c r="R47" i="21" s="1"/>
  <c r="B46" i="21"/>
  <c r="R46" i="21" s="1"/>
  <c r="R45" i="21"/>
  <c r="L45" i="21"/>
  <c r="I45" i="21"/>
  <c r="F45" i="21"/>
  <c r="B45" i="21"/>
  <c r="O45" i="21" s="1"/>
  <c r="R44" i="21"/>
  <c r="O44" i="21"/>
  <c r="B44" i="21"/>
  <c r="L44" i="21" s="1"/>
  <c r="O43" i="21"/>
  <c r="L43" i="21"/>
  <c r="F43" i="21"/>
  <c r="B43" i="21"/>
  <c r="I43" i="21" s="1"/>
  <c r="Q42" i="21"/>
  <c r="N42" i="21"/>
  <c r="O42" i="21" s="1"/>
  <c r="K42" i="21"/>
  <c r="L42" i="21" s="1"/>
  <c r="H42" i="21"/>
  <c r="E42" i="21"/>
  <c r="B42" i="21"/>
  <c r="I42" i="21" s="1"/>
  <c r="R41" i="21"/>
  <c r="O41" i="21"/>
  <c r="L41" i="21"/>
  <c r="I41" i="21"/>
  <c r="F41" i="21"/>
  <c r="C41" i="21"/>
  <c r="B41" i="21"/>
  <c r="R40" i="21"/>
  <c r="L40" i="21"/>
  <c r="I40" i="21"/>
  <c r="F40" i="21"/>
  <c r="B40" i="21"/>
  <c r="O40" i="21" s="1"/>
  <c r="R39" i="21"/>
  <c r="O39" i="21"/>
  <c r="B39" i="21"/>
  <c r="L39" i="21" s="1"/>
  <c r="O38" i="21"/>
  <c r="L38" i="21"/>
  <c r="F38" i="21"/>
  <c r="B38" i="21"/>
  <c r="I38" i="21" s="1"/>
  <c r="R37" i="21"/>
  <c r="L37" i="21"/>
  <c r="I37" i="21"/>
  <c r="B37" i="21"/>
  <c r="F37" i="21" s="1"/>
  <c r="Q36" i="21"/>
  <c r="Q35" i="21" s="1"/>
  <c r="N36" i="21"/>
  <c r="N35" i="21" s="1"/>
  <c r="L36" i="21"/>
  <c r="K36" i="21"/>
  <c r="H36" i="21"/>
  <c r="I36" i="21" s="1"/>
  <c r="E36" i="21"/>
  <c r="E35" i="21" s="1"/>
  <c r="B36" i="21"/>
  <c r="K35" i="21"/>
  <c r="H35" i="21"/>
  <c r="R34" i="21"/>
  <c r="O34" i="21"/>
  <c r="L34" i="21"/>
  <c r="I34" i="21"/>
  <c r="F34" i="21"/>
  <c r="C34" i="21"/>
  <c r="B34" i="21"/>
  <c r="R33" i="21"/>
  <c r="O33" i="21"/>
  <c r="L33" i="21"/>
  <c r="F33" i="21"/>
  <c r="B33" i="21"/>
  <c r="I33" i="21" s="1"/>
  <c r="B32" i="21"/>
  <c r="R32" i="21" s="1"/>
  <c r="B31" i="21"/>
  <c r="R31" i="21" s="1"/>
  <c r="R30" i="21"/>
  <c r="L30" i="21"/>
  <c r="I30" i="21"/>
  <c r="F30" i="21"/>
  <c r="B30" i="21"/>
  <c r="O30" i="21" s="1"/>
  <c r="R29" i="21"/>
  <c r="O29" i="21"/>
  <c r="B29" i="21"/>
  <c r="L29" i="21" s="1"/>
  <c r="Q28" i="21"/>
  <c r="Q27" i="21" s="1"/>
  <c r="N28" i="21"/>
  <c r="K28" i="21"/>
  <c r="L28" i="21" s="1"/>
  <c r="H28" i="21"/>
  <c r="H27" i="21" s="1"/>
  <c r="E28" i="21"/>
  <c r="B28" i="21" s="1"/>
  <c r="N27" i="21"/>
  <c r="K27" i="21"/>
  <c r="R26" i="21"/>
  <c r="O26" i="21"/>
  <c r="L26" i="21"/>
  <c r="I26" i="21"/>
  <c r="F26" i="21"/>
  <c r="C26" i="21"/>
  <c r="B26" i="21"/>
  <c r="R25" i="21"/>
  <c r="L25" i="21"/>
  <c r="I25" i="21"/>
  <c r="B25" i="21"/>
  <c r="F25" i="21" s="1"/>
  <c r="O24" i="21"/>
  <c r="I24" i="21"/>
  <c r="F24" i="21"/>
  <c r="B24" i="21"/>
  <c r="R23" i="21"/>
  <c r="O23" i="21"/>
  <c r="L23" i="21"/>
  <c r="F23" i="21"/>
  <c r="B23" i="21"/>
  <c r="I23" i="21" s="1"/>
  <c r="Q22" i="21"/>
  <c r="N22" i="21"/>
  <c r="K22" i="21"/>
  <c r="B22" i="21" s="1"/>
  <c r="H22" i="21"/>
  <c r="E22" i="21"/>
  <c r="F22" i="21" s="1"/>
  <c r="R21" i="21"/>
  <c r="O21" i="21"/>
  <c r="L21" i="21"/>
  <c r="I21" i="21"/>
  <c r="F21" i="21"/>
  <c r="C21" i="21"/>
  <c r="B21" i="21"/>
  <c r="R20" i="21"/>
  <c r="L20" i="21"/>
  <c r="I20" i="21"/>
  <c r="B20" i="21"/>
  <c r="F20" i="21" s="1"/>
  <c r="R19" i="21"/>
  <c r="O19" i="21"/>
  <c r="I19" i="21"/>
  <c r="F19" i="21"/>
  <c r="B19" i="21"/>
  <c r="R18" i="21"/>
  <c r="O18" i="21"/>
  <c r="L18" i="21"/>
  <c r="F18" i="21"/>
  <c r="B18" i="21"/>
  <c r="I18" i="21" s="1"/>
  <c r="Q17" i="21"/>
  <c r="N17" i="21"/>
  <c r="N16" i="21" s="1"/>
  <c r="K17" i="21"/>
  <c r="B17" i="21" s="1"/>
  <c r="H17" i="21"/>
  <c r="E17" i="21"/>
  <c r="F17" i="21" s="1"/>
  <c r="Q16" i="21"/>
  <c r="H16" i="21"/>
  <c r="E16" i="21"/>
  <c r="R15" i="21"/>
  <c r="O15" i="21"/>
  <c r="L15" i="21"/>
  <c r="I15" i="21"/>
  <c r="F15" i="21"/>
  <c r="C15" i="21"/>
  <c r="B15" i="21"/>
  <c r="R13" i="21"/>
  <c r="O13" i="21"/>
  <c r="L13" i="21"/>
  <c r="I13" i="21"/>
  <c r="F13" i="21"/>
  <c r="B13" i="21"/>
  <c r="A1" i="21"/>
  <c r="I47" i="19"/>
  <c r="F47" i="19"/>
  <c r="B47" i="19"/>
  <c r="C47" i="19" s="1"/>
  <c r="I46" i="19"/>
  <c r="F46" i="19"/>
  <c r="B46" i="19"/>
  <c r="I45" i="19"/>
  <c r="F45" i="19"/>
  <c r="B45" i="19"/>
  <c r="C45" i="19" s="1"/>
  <c r="I44" i="19"/>
  <c r="F44" i="19"/>
  <c r="B44" i="19"/>
  <c r="I43" i="19"/>
  <c r="F43" i="19"/>
  <c r="B43" i="19"/>
  <c r="C43" i="19" s="1"/>
  <c r="I42" i="19"/>
  <c r="F42" i="19"/>
  <c r="B42" i="19"/>
  <c r="I41" i="19"/>
  <c r="F41" i="19"/>
  <c r="B41" i="19"/>
  <c r="C41" i="19" s="1"/>
  <c r="I40" i="19"/>
  <c r="F40" i="19"/>
  <c r="B40" i="19"/>
  <c r="I39" i="19"/>
  <c r="F39" i="19"/>
  <c r="B39" i="19"/>
  <c r="C39" i="19" s="1"/>
  <c r="I38" i="19"/>
  <c r="F38" i="19"/>
  <c r="B38" i="19"/>
  <c r="I37" i="19"/>
  <c r="F37" i="19"/>
  <c r="B37" i="19"/>
  <c r="I36" i="19"/>
  <c r="F36" i="19"/>
  <c r="B36" i="19"/>
  <c r="I35" i="19"/>
  <c r="F35" i="19"/>
  <c r="B35" i="19"/>
  <c r="I34" i="19"/>
  <c r="F34" i="19"/>
  <c r="B34" i="19"/>
  <c r="I33" i="19"/>
  <c r="F33" i="19"/>
  <c r="B33" i="19"/>
  <c r="I32" i="19"/>
  <c r="F32" i="19"/>
  <c r="B32" i="19"/>
  <c r="I31" i="19"/>
  <c r="F31" i="19"/>
  <c r="B31" i="19"/>
  <c r="I30" i="19"/>
  <c r="F30" i="19"/>
  <c r="B30" i="19"/>
  <c r="I29" i="19"/>
  <c r="F29" i="19"/>
  <c r="B29" i="19"/>
  <c r="I28" i="19"/>
  <c r="F28" i="19"/>
  <c r="B28" i="19"/>
  <c r="I27" i="19"/>
  <c r="F27" i="19"/>
  <c r="B27" i="19"/>
  <c r="I26" i="19"/>
  <c r="F26" i="19"/>
  <c r="B26" i="19"/>
  <c r="I25" i="19"/>
  <c r="F25" i="19"/>
  <c r="B25" i="19"/>
  <c r="I24" i="19"/>
  <c r="F24" i="19"/>
  <c r="B24" i="19"/>
  <c r="I23" i="19"/>
  <c r="F23" i="19"/>
  <c r="B23" i="19"/>
  <c r="I22" i="19"/>
  <c r="F22" i="19"/>
  <c r="B22" i="19"/>
  <c r="I21" i="19"/>
  <c r="F21" i="19"/>
  <c r="B21" i="19"/>
  <c r="I20" i="19"/>
  <c r="F20" i="19"/>
  <c r="B20" i="19"/>
  <c r="I19" i="19"/>
  <c r="F19" i="19"/>
  <c r="B19" i="19"/>
  <c r="I18" i="19"/>
  <c r="F18" i="19"/>
  <c r="B18" i="19"/>
  <c r="I17" i="19"/>
  <c r="F17" i="19"/>
  <c r="B17" i="19"/>
  <c r="I16" i="19"/>
  <c r="F16" i="19"/>
  <c r="B16" i="19"/>
  <c r="I15" i="19"/>
  <c r="F15" i="19"/>
  <c r="B15" i="19"/>
  <c r="I14" i="19"/>
  <c r="F14" i="19"/>
  <c r="C14" i="19"/>
  <c r="B14" i="19"/>
  <c r="F13" i="19"/>
  <c r="H12" i="19"/>
  <c r="E12" i="19"/>
  <c r="F12" i="19" s="1"/>
  <c r="B12" i="19"/>
  <c r="C36" i="19" s="1"/>
  <c r="B101" i="18"/>
  <c r="I101" i="18" s="1"/>
  <c r="B100" i="18"/>
  <c r="I100" i="18" s="1"/>
  <c r="F99" i="18"/>
  <c r="B99" i="18"/>
  <c r="I99" i="18" s="1"/>
  <c r="B98" i="18"/>
  <c r="I98" i="18" s="1"/>
  <c r="F97" i="18"/>
  <c r="B97" i="18"/>
  <c r="I97" i="18" s="1"/>
  <c r="B96" i="18"/>
  <c r="I96" i="18" s="1"/>
  <c r="H95" i="18"/>
  <c r="E95" i="18"/>
  <c r="I94" i="18"/>
  <c r="F94" i="18"/>
  <c r="C94" i="18"/>
  <c r="B94" i="18"/>
  <c r="F93" i="18"/>
  <c r="B93" i="18"/>
  <c r="I93" i="18" s="1"/>
  <c r="F92" i="18"/>
  <c r="C92" i="18"/>
  <c r="B92" i="18"/>
  <c r="I91" i="18"/>
  <c r="B91" i="18"/>
  <c r="F91" i="18" s="1"/>
  <c r="I90" i="18"/>
  <c r="F90" i="18"/>
  <c r="C90" i="18"/>
  <c r="B90" i="18"/>
  <c r="I89" i="18"/>
  <c r="B89" i="18"/>
  <c r="F89" i="18" s="1"/>
  <c r="I88" i="18"/>
  <c r="F88" i="18"/>
  <c r="C88" i="18"/>
  <c r="B88" i="18"/>
  <c r="I87" i="18"/>
  <c r="B87" i="18"/>
  <c r="F87" i="18" s="1"/>
  <c r="B86" i="18"/>
  <c r="I86" i="18" s="1"/>
  <c r="I85" i="18"/>
  <c r="B85" i="18"/>
  <c r="F85" i="18" s="1"/>
  <c r="B84" i="18"/>
  <c r="I84" i="18" s="1"/>
  <c r="I83" i="18"/>
  <c r="B83" i="18"/>
  <c r="F83" i="18" s="1"/>
  <c r="H82" i="18"/>
  <c r="E82" i="18"/>
  <c r="B82" i="18" s="1"/>
  <c r="I81" i="18"/>
  <c r="F81" i="18"/>
  <c r="C81" i="18"/>
  <c r="B81" i="18"/>
  <c r="I80" i="18"/>
  <c r="F80" i="18"/>
  <c r="B80" i="18"/>
  <c r="H79" i="18"/>
  <c r="I78" i="18"/>
  <c r="F78" i="18"/>
  <c r="C78" i="18"/>
  <c r="B78" i="18"/>
  <c r="B77" i="18"/>
  <c r="I77" i="18" s="1"/>
  <c r="I76" i="18"/>
  <c r="B76" i="18"/>
  <c r="F76" i="18" s="1"/>
  <c r="B75" i="18"/>
  <c r="I75" i="18" s="1"/>
  <c r="I74" i="18"/>
  <c r="B74" i="18"/>
  <c r="F74" i="18" s="1"/>
  <c r="B73" i="18"/>
  <c r="I73" i="18" s="1"/>
  <c r="I72" i="18"/>
  <c r="B72" i="18"/>
  <c r="F72" i="18" s="1"/>
  <c r="B71" i="18"/>
  <c r="I71" i="18" s="1"/>
  <c r="I70" i="18"/>
  <c r="B70" i="18"/>
  <c r="F70" i="18" s="1"/>
  <c r="B69" i="18"/>
  <c r="I69" i="18" s="1"/>
  <c r="H68" i="18"/>
  <c r="E68" i="18"/>
  <c r="E67" i="18" s="1"/>
  <c r="H67" i="18"/>
  <c r="I66" i="18"/>
  <c r="F66" i="18"/>
  <c r="C66" i="18"/>
  <c r="B66" i="18"/>
  <c r="I65" i="18"/>
  <c r="B65" i="18"/>
  <c r="F65" i="18" s="1"/>
  <c r="B64" i="18"/>
  <c r="I64" i="18" s="1"/>
  <c r="I63" i="18"/>
  <c r="B63" i="18"/>
  <c r="F63" i="18" s="1"/>
  <c r="B62" i="18"/>
  <c r="I62" i="18" s="1"/>
  <c r="H61" i="18"/>
  <c r="E61" i="18"/>
  <c r="E60" i="18" s="1"/>
  <c r="H60" i="18"/>
  <c r="I59" i="18"/>
  <c r="F59" i="18"/>
  <c r="C59" i="18"/>
  <c r="B59" i="18"/>
  <c r="I58" i="18"/>
  <c r="B58" i="18"/>
  <c r="F58" i="18" s="1"/>
  <c r="B57" i="18"/>
  <c r="I57" i="18" s="1"/>
  <c r="I56" i="18"/>
  <c r="B56" i="18"/>
  <c r="F56" i="18" s="1"/>
  <c r="B55" i="18"/>
  <c r="I55" i="18" s="1"/>
  <c r="I54" i="18"/>
  <c r="B54" i="18"/>
  <c r="F54" i="18" s="1"/>
  <c r="H53" i="18"/>
  <c r="E53" i="18"/>
  <c r="B53" i="18" s="1"/>
  <c r="I52" i="18"/>
  <c r="F52" i="18"/>
  <c r="C52" i="18"/>
  <c r="B52" i="18"/>
  <c r="I51" i="18"/>
  <c r="F51" i="18"/>
  <c r="B51" i="18"/>
  <c r="I50" i="18"/>
  <c r="F50" i="18"/>
  <c r="C50" i="18"/>
  <c r="B50" i="18"/>
  <c r="I49" i="18"/>
  <c r="F49" i="18"/>
  <c r="B49" i="18"/>
  <c r="I48" i="18"/>
  <c r="F48" i="18"/>
  <c r="B48" i="18"/>
  <c r="I47" i="18"/>
  <c r="F47" i="18"/>
  <c r="B47" i="18"/>
  <c r="I46" i="18"/>
  <c r="F46" i="18"/>
  <c r="B46" i="18"/>
  <c r="I45" i="18"/>
  <c r="F45" i="18"/>
  <c r="B45" i="18"/>
  <c r="I44" i="18"/>
  <c r="F44" i="18"/>
  <c r="B44" i="18"/>
  <c r="I43" i="18"/>
  <c r="F43" i="18"/>
  <c r="B43" i="18"/>
  <c r="I42" i="18"/>
  <c r="F42" i="18"/>
  <c r="B42" i="18"/>
  <c r="I41" i="18"/>
  <c r="H41" i="18"/>
  <c r="F41" i="18"/>
  <c r="E41" i="18"/>
  <c r="B41" i="18"/>
  <c r="I40" i="18"/>
  <c r="F40" i="18"/>
  <c r="C40" i="18"/>
  <c r="B40" i="18"/>
  <c r="I39" i="18"/>
  <c r="B39" i="18"/>
  <c r="F39" i="18" s="1"/>
  <c r="I38" i="18"/>
  <c r="B38" i="18"/>
  <c r="F38" i="18" s="1"/>
  <c r="I37" i="18"/>
  <c r="B37" i="18"/>
  <c r="F37" i="18" s="1"/>
  <c r="I36" i="18"/>
  <c r="B36" i="18"/>
  <c r="F36" i="18" s="1"/>
  <c r="H35" i="18"/>
  <c r="E35" i="18"/>
  <c r="E34" i="18" s="1"/>
  <c r="H34" i="18"/>
  <c r="I33" i="18"/>
  <c r="F33" i="18"/>
  <c r="C33" i="18"/>
  <c r="B33" i="18"/>
  <c r="I32" i="18"/>
  <c r="B32" i="18"/>
  <c r="F32" i="18" s="1"/>
  <c r="B31" i="18"/>
  <c r="I31" i="18" s="1"/>
  <c r="I30" i="18"/>
  <c r="B30" i="18"/>
  <c r="F30" i="18" s="1"/>
  <c r="B29" i="18"/>
  <c r="I29" i="18" s="1"/>
  <c r="I28" i="18"/>
  <c r="B28" i="18"/>
  <c r="F28" i="18" s="1"/>
  <c r="H27" i="18"/>
  <c r="E27" i="18"/>
  <c r="B27" i="18" s="1"/>
  <c r="H26" i="18"/>
  <c r="I25" i="18"/>
  <c r="F25" i="18"/>
  <c r="C25" i="18"/>
  <c r="B25" i="18"/>
  <c r="I24" i="18"/>
  <c r="B24" i="18"/>
  <c r="F24" i="18" s="1"/>
  <c r="I23" i="18"/>
  <c r="B23" i="18"/>
  <c r="F23" i="18" s="1"/>
  <c r="I22" i="18"/>
  <c r="B22" i="18"/>
  <c r="F22" i="18" s="1"/>
  <c r="H21" i="18"/>
  <c r="E21" i="18"/>
  <c r="B21" i="18" s="1"/>
  <c r="I20" i="18"/>
  <c r="F20" i="18"/>
  <c r="C20" i="18"/>
  <c r="B20" i="18"/>
  <c r="I19" i="18"/>
  <c r="F19" i="18"/>
  <c r="B19" i="18"/>
  <c r="I18" i="18"/>
  <c r="F18" i="18"/>
  <c r="B18" i="18"/>
  <c r="I17" i="18"/>
  <c r="F17" i="18"/>
  <c r="B17" i="18"/>
  <c r="I16" i="18"/>
  <c r="H16" i="18"/>
  <c r="H15" i="18" s="1"/>
  <c r="F16" i="18"/>
  <c r="E16" i="18"/>
  <c r="B16" i="18"/>
  <c r="E15" i="18"/>
  <c r="I14" i="18"/>
  <c r="F14" i="18"/>
  <c r="C14" i="18"/>
  <c r="B14" i="18"/>
  <c r="I12" i="18"/>
  <c r="F12" i="18"/>
  <c r="B12" i="18"/>
  <c r="B46" i="16"/>
  <c r="I46" i="16" s="1"/>
  <c r="B45" i="16"/>
  <c r="I45" i="16" s="1"/>
  <c r="I44" i="16"/>
  <c r="B44" i="16"/>
  <c r="B43" i="16"/>
  <c r="I43" i="16" s="1"/>
  <c r="I42" i="16"/>
  <c r="B42" i="16"/>
  <c r="B41" i="16"/>
  <c r="I41" i="16" s="1"/>
  <c r="I40" i="16"/>
  <c r="B40" i="16"/>
  <c r="B39" i="16"/>
  <c r="I39" i="16" s="1"/>
  <c r="I38" i="16"/>
  <c r="B38" i="16"/>
  <c r="B37" i="16"/>
  <c r="I37" i="16" s="1"/>
  <c r="B36" i="16"/>
  <c r="I36" i="16" s="1"/>
  <c r="B35" i="16"/>
  <c r="I35" i="16" s="1"/>
  <c r="B34" i="16"/>
  <c r="I34" i="16" s="1"/>
  <c r="B33" i="16"/>
  <c r="I33" i="16" s="1"/>
  <c r="B32" i="16"/>
  <c r="I32" i="16" s="1"/>
  <c r="B31" i="16"/>
  <c r="I31" i="16" s="1"/>
  <c r="B30" i="16"/>
  <c r="I30" i="16" s="1"/>
  <c r="B29" i="16"/>
  <c r="I29" i="16" s="1"/>
  <c r="B28" i="16"/>
  <c r="I28" i="16" s="1"/>
  <c r="B27" i="16"/>
  <c r="I27" i="16" s="1"/>
  <c r="B26" i="16"/>
  <c r="I26" i="16" s="1"/>
  <c r="B25" i="16"/>
  <c r="I25" i="16" s="1"/>
  <c r="B24" i="16"/>
  <c r="I24" i="16" s="1"/>
  <c r="B23" i="16"/>
  <c r="I23" i="16" s="1"/>
  <c r="B22" i="16"/>
  <c r="I22" i="16" s="1"/>
  <c r="B21" i="16"/>
  <c r="I21" i="16" s="1"/>
  <c r="B20" i="16"/>
  <c r="I20" i="16" s="1"/>
  <c r="B19" i="16"/>
  <c r="I19" i="16" s="1"/>
  <c r="B18" i="16"/>
  <c r="I18" i="16" s="1"/>
  <c r="B17" i="16"/>
  <c r="I17" i="16" s="1"/>
  <c r="B16" i="16"/>
  <c r="I16" i="16" s="1"/>
  <c r="B15" i="16"/>
  <c r="I15" i="16" s="1"/>
  <c r="B14" i="16"/>
  <c r="I14" i="16" s="1"/>
  <c r="B13" i="16"/>
  <c r="I13" i="16" s="1"/>
  <c r="I12" i="16"/>
  <c r="B12" i="16"/>
  <c r="H11" i="16"/>
  <c r="E11" i="16"/>
  <c r="B11" i="16"/>
  <c r="F46" i="16" s="1"/>
  <c r="F103" i="15"/>
  <c r="B101" i="15"/>
  <c r="L101" i="15" s="1"/>
  <c r="I100" i="15"/>
  <c r="F100" i="15"/>
  <c r="B100" i="15"/>
  <c r="L100" i="15" s="1"/>
  <c r="B99" i="15"/>
  <c r="L99" i="15" s="1"/>
  <c r="L98" i="15"/>
  <c r="I98" i="15"/>
  <c r="B98" i="15"/>
  <c r="F98" i="15" s="1"/>
  <c r="F97" i="15"/>
  <c r="B97" i="15"/>
  <c r="L96" i="15"/>
  <c r="F96" i="15"/>
  <c r="B96" i="15"/>
  <c r="I96" i="15" s="1"/>
  <c r="K95" i="15"/>
  <c r="H95" i="15"/>
  <c r="E95" i="15"/>
  <c r="L94" i="15"/>
  <c r="I94" i="15"/>
  <c r="F94" i="15"/>
  <c r="C94" i="15"/>
  <c r="B94" i="15"/>
  <c r="I93" i="15"/>
  <c r="B93" i="15"/>
  <c r="L93" i="15" s="1"/>
  <c r="L92" i="15"/>
  <c r="I92" i="15"/>
  <c r="F92" i="15"/>
  <c r="C92" i="15"/>
  <c r="B92" i="15"/>
  <c r="I91" i="15"/>
  <c r="F91" i="15"/>
  <c r="B91" i="15"/>
  <c r="L91" i="15" s="1"/>
  <c r="B90" i="15"/>
  <c r="L90" i="15" s="1"/>
  <c r="I89" i="15"/>
  <c r="B89" i="15"/>
  <c r="L89" i="15" s="1"/>
  <c r="F88" i="15"/>
  <c r="B88" i="15"/>
  <c r="L87" i="15"/>
  <c r="I87" i="15"/>
  <c r="F87" i="15"/>
  <c r="B87" i="15"/>
  <c r="L86" i="15"/>
  <c r="I86" i="15"/>
  <c r="F86" i="15"/>
  <c r="B86" i="15"/>
  <c r="I85" i="15"/>
  <c r="B85" i="15"/>
  <c r="L85" i="15" s="1"/>
  <c r="L84" i="15"/>
  <c r="B84" i="15"/>
  <c r="I84" i="15" s="1"/>
  <c r="I83" i="15"/>
  <c r="F83" i="15"/>
  <c r="B83" i="15"/>
  <c r="L83" i="15" s="1"/>
  <c r="K82" i="15"/>
  <c r="L82" i="15" s="1"/>
  <c r="H82" i="15"/>
  <c r="E82" i="15"/>
  <c r="B82" i="15" s="1"/>
  <c r="K81" i="15"/>
  <c r="L81" i="15" s="1"/>
  <c r="H81" i="15"/>
  <c r="E81" i="15"/>
  <c r="B81" i="15" s="1"/>
  <c r="L80" i="15"/>
  <c r="I80" i="15"/>
  <c r="F80" i="15"/>
  <c r="C80" i="15"/>
  <c r="B80" i="15"/>
  <c r="I79" i="15"/>
  <c r="B79" i="15"/>
  <c r="L79" i="15" s="1"/>
  <c r="F78" i="15"/>
  <c r="B78" i="15"/>
  <c r="L77" i="15"/>
  <c r="I77" i="15"/>
  <c r="F77" i="15"/>
  <c r="B77" i="15"/>
  <c r="L76" i="15"/>
  <c r="I76" i="15"/>
  <c r="F76" i="15"/>
  <c r="B76" i="15"/>
  <c r="K75" i="15"/>
  <c r="H75" i="15"/>
  <c r="E75" i="15"/>
  <c r="K74" i="15"/>
  <c r="H74" i="15"/>
  <c r="E74" i="15"/>
  <c r="L73" i="15"/>
  <c r="I73" i="15"/>
  <c r="F73" i="15"/>
  <c r="C73" i="15"/>
  <c r="B73" i="15"/>
  <c r="L72" i="15"/>
  <c r="B72" i="15"/>
  <c r="I72" i="15" s="1"/>
  <c r="L71" i="15"/>
  <c r="I71" i="15"/>
  <c r="F71" i="15"/>
  <c r="C71" i="15"/>
  <c r="B71" i="15"/>
  <c r="B70" i="15"/>
  <c r="L70" i="15" s="1"/>
  <c r="L69" i="15"/>
  <c r="I69" i="15"/>
  <c r="F69" i="15"/>
  <c r="C69" i="15"/>
  <c r="B69" i="15"/>
  <c r="F68" i="15"/>
  <c r="B68" i="15"/>
  <c r="B67" i="15"/>
  <c r="L67" i="15" s="1"/>
  <c r="I66" i="15"/>
  <c r="F66" i="15"/>
  <c r="B66" i="15"/>
  <c r="L66" i="15" s="1"/>
  <c r="B65" i="15"/>
  <c r="L65" i="15" s="1"/>
  <c r="I64" i="15"/>
  <c r="B64" i="15"/>
  <c r="L64" i="15" s="1"/>
  <c r="L63" i="15"/>
  <c r="K63" i="15"/>
  <c r="I63" i="15"/>
  <c r="H63" i="15"/>
  <c r="H60" i="15" s="1"/>
  <c r="F63" i="15"/>
  <c r="E63" i="15"/>
  <c r="B63" i="15"/>
  <c r="L62" i="15"/>
  <c r="I62" i="15"/>
  <c r="F62" i="15"/>
  <c r="C62" i="15"/>
  <c r="B62" i="15"/>
  <c r="I61" i="15"/>
  <c r="F61" i="15"/>
  <c r="B61" i="15"/>
  <c r="L61" i="15" s="1"/>
  <c r="K60" i="15"/>
  <c r="E60" i="15"/>
  <c r="B60" i="15" s="1"/>
  <c r="L59" i="15"/>
  <c r="I59" i="15"/>
  <c r="F59" i="15"/>
  <c r="C59" i="15"/>
  <c r="B59" i="15"/>
  <c r="I58" i="15"/>
  <c r="B58" i="15"/>
  <c r="L58" i="15" s="1"/>
  <c r="L57" i="15"/>
  <c r="B57" i="15"/>
  <c r="I57" i="15" s="1"/>
  <c r="I56" i="15"/>
  <c r="F56" i="15"/>
  <c r="B56" i="15"/>
  <c r="L56" i="15" s="1"/>
  <c r="B55" i="15"/>
  <c r="L55" i="15" s="1"/>
  <c r="I54" i="15"/>
  <c r="B54" i="15"/>
  <c r="L54" i="15" s="1"/>
  <c r="L53" i="15"/>
  <c r="K53" i="15"/>
  <c r="I53" i="15"/>
  <c r="H53" i="15"/>
  <c r="F53" i="15"/>
  <c r="E53" i="15"/>
  <c r="B53" i="15"/>
  <c r="L52" i="15"/>
  <c r="I52" i="15"/>
  <c r="F52" i="15"/>
  <c r="C52" i="15"/>
  <c r="B52" i="15"/>
  <c r="I51" i="15"/>
  <c r="F51" i="15"/>
  <c r="B51" i="15"/>
  <c r="L51" i="15" s="1"/>
  <c r="L50" i="15"/>
  <c r="I50" i="15"/>
  <c r="F50" i="15"/>
  <c r="C50" i="15"/>
  <c r="B50" i="15"/>
  <c r="I49" i="15"/>
  <c r="B49" i="15"/>
  <c r="L49" i="15" s="1"/>
  <c r="L48" i="15"/>
  <c r="B48" i="15"/>
  <c r="I48" i="15" s="1"/>
  <c r="I47" i="15"/>
  <c r="F47" i="15"/>
  <c r="B47" i="15"/>
  <c r="L47" i="15" s="1"/>
  <c r="B46" i="15"/>
  <c r="L46" i="15" s="1"/>
  <c r="I45" i="15"/>
  <c r="B45" i="15"/>
  <c r="L45" i="15" s="1"/>
  <c r="F44" i="15"/>
  <c r="B44" i="15"/>
  <c r="I43" i="15"/>
  <c r="F43" i="15"/>
  <c r="B43" i="15"/>
  <c r="L43" i="15" s="1"/>
  <c r="L42" i="15"/>
  <c r="F42" i="15"/>
  <c r="B42" i="15"/>
  <c r="I42" i="15" s="1"/>
  <c r="K41" i="15"/>
  <c r="H41" i="15"/>
  <c r="H34" i="15" s="1"/>
  <c r="E41" i="15"/>
  <c r="L40" i="15"/>
  <c r="I40" i="15"/>
  <c r="F40" i="15"/>
  <c r="C40" i="15"/>
  <c r="B40" i="15"/>
  <c r="L39" i="15"/>
  <c r="B39" i="15"/>
  <c r="I39" i="15" s="1"/>
  <c r="I38" i="15"/>
  <c r="F38" i="15"/>
  <c r="B38" i="15"/>
  <c r="L38" i="15" s="1"/>
  <c r="B37" i="15"/>
  <c r="L37" i="15" s="1"/>
  <c r="I36" i="15"/>
  <c r="B36" i="15"/>
  <c r="L36" i="15" s="1"/>
  <c r="L35" i="15"/>
  <c r="K35" i="15"/>
  <c r="I35" i="15"/>
  <c r="H35" i="15"/>
  <c r="F35" i="15"/>
  <c r="E35" i="15"/>
  <c r="B35" i="15"/>
  <c r="L33" i="15"/>
  <c r="I33" i="15"/>
  <c r="F33" i="15"/>
  <c r="C33" i="15"/>
  <c r="B33" i="15"/>
  <c r="I32" i="15"/>
  <c r="F32" i="15"/>
  <c r="B32" i="15"/>
  <c r="L32" i="15" s="1"/>
  <c r="L31" i="15"/>
  <c r="F31" i="15"/>
  <c r="B31" i="15"/>
  <c r="I31" i="15" s="1"/>
  <c r="I30" i="15"/>
  <c r="B30" i="15"/>
  <c r="L30" i="15" s="1"/>
  <c r="L29" i="15"/>
  <c r="B29" i="15"/>
  <c r="I29" i="15" s="1"/>
  <c r="I28" i="15"/>
  <c r="F28" i="15"/>
  <c r="B28" i="15"/>
  <c r="L28" i="15" s="1"/>
  <c r="K27" i="15"/>
  <c r="H27" i="15"/>
  <c r="E27" i="15"/>
  <c r="B27" i="15" s="1"/>
  <c r="K26" i="15"/>
  <c r="H26" i="15"/>
  <c r="E26" i="15"/>
  <c r="B26" i="15" s="1"/>
  <c r="L25" i="15"/>
  <c r="I25" i="15"/>
  <c r="F25" i="15"/>
  <c r="C25" i="15"/>
  <c r="B25" i="15"/>
  <c r="I24" i="15"/>
  <c r="B24" i="15"/>
  <c r="L24" i="15" s="1"/>
  <c r="F23" i="15"/>
  <c r="B23" i="15"/>
  <c r="I22" i="15"/>
  <c r="F22" i="15"/>
  <c r="B22" i="15"/>
  <c r="L22" i="15" s="1"/>
  <c r="K21" i="15"/>
  <c r="H21" i="15"/>
  <c r="E21" i="15"/>
  <c r="B21" i="15" s="1"/>
  <c r="L20" i="15"/>
  <c r="I20" i="15"/>
  <c r="F20" i="15"/>
  <c r="C20" i="15"/>
  <c r="B20" i="15"/>
  <c r="I19" i="15"/>
  <c r="B19" i="15"/>
  <c r="L19" i="15" s="1"/>
  <c r="L18" i="15"/>
  <c r="B18" i="15"/>
  <c r="I18" i="15" s="1"/>
  <c r="I17" i="15"/>
  <c r="F17" i="15"/>
  <c r="B17" i="15"/>
  <c r="L17" i="15" s="1"/>
  <c r="K16" i="15"/>
  <c r="H16" i="15"/>
  <c r="E16" i="15"/>
  <c r="B16" i="15" s="1"/>
  <c r="K15" i="15"/>
  <c r="H15" i="15"/>
  <c r="E15" i="15"/>
  <c r="B15" i="15" s="1"/>
  <c r="L14" i="15"/>
  <c r="I14" i="15"/>
  <c r="F14" i="15"/>
  <c r="C14" i="15"/>
  <c r="B14" i="15"/>
  <c r="L12" i="15"/>
  <c r="I12" i="15"/>
  <c r="F12" i="15"/>
  <c r="B12" i="15"/>
  <c r="L46" i="13"/>
  <c r="I46" i="13"/>
  <c r="B46" i="13"/>
  <c r="F46" i="13" s="1"/>
  <c r="B45" i="13"/>
  <c r="C45" i="13" s="1"/>
  <c r="I44" i="13"/>
  <c r="B44" i="13"/>
  <c r="L44" i="13" s="1"/>
  <c r="L43" i="13"/>
  <c r="F43" i="13"/>
  <c r="B43" i="13"/>
  <c r="I43" i="13" s="1"/>
  <c r="B42" i="13"/>
  <c r="L42" i="13" s="1"/>
  <c r="L41" i="13"/>
  <c r="F41" i="13"/>
  <c r="B41" i="13"/>
  <c r="I41" i="13" s="1"/>
  <c r="L40" i="13"/>
  <c r="I40" i="13"/>
  <c r="F40" i="13"/>
  <c r="B40" i="13"/>
  <c r="B39" i="13"/>
  <c r="L39" i="13" s="1"/>
  <c r="L38" i="13"/>
  <c r="I38" i="13"/>
  <c r="B38" i="13"/>
  <c r="F38" i="13" s="1"/>
  <c r="B37" i="13"/>
  <c r="I36" i="13"/>
  <c r="B36" i="13"/>
  <c r="L36" i="13" s="1"/>
  <c r="L35" i="13"/>
  <c r="F35" i="13"/>
  <c r="B35" i="13"/>
  <c r="I35" i="13" s="1"/>
  <c r="B34" i="13"/>
  <c r="L34" i="13" s="1"/>
  <c r="I33" i="13"/>
  <c r="B33" i="13"/>
  <c r="F33" i="13" s="1"/>
  <c r="B32" i="13"/>
  <c r="I31" i="13"/>
  <c r="B31" i="13"/>
  <c r="L31" i="13" s="1"/>
  <c r="I30" i="13"/>
  <c r="F30" i="13"/>
  <c r="B30" i="13"/>
  <c r="B29" i="13"/>
  <c r="L29" i="13" s="1"/>
  <c r="L28" i="13"/>
  <c r="I28" i="13"/>
  <c r="B28" i="13"/>
  <c r="F28" i="13" s="1"/>
  <c r="B27" i="13"/>
  <c r="I26" i="13"/>
  <c r="B26" i="13"/>
  <c r="L26" i="13" s="1"/>
  <c r="L25" i="13"/>
  <c r="F25" i="13"/>
  <c r="B25" i="13"/>
  <c r="I25" i="13" s="1"/>
  <c r="B24" i="13"/>
  <c r="L24" i="13" s="1"/>
  <c r="L23" i="13"/>
  <c r="F23" i="13"/>
  <c r="B23" i="13"/>
  <c r="I23" i="13" s="1"/>
  <c r="I22" i="13"/>
  <c r="F22" i="13"/>
  <c r="B22" i="13"/>
  <c r="L22" i="13" s="1"/>
  <c r="B21" i="13"/>
  <c r="L21" i="13" s="1"/>
  <c r="L20" i="13"/>
  <c r="I20" i="13"/>
  <c r="B20" i="13"/>
  <c r="F20" i="13" s="1"/>
  <c r="B19" i="13"/>
  <c r="C19" i="13" s="1"/>
  <c r="I18" i="13"/>
  <c r="F18" i="13"/>
  <c r="B18" i="13"/>
  <c r="L18" i="13" s="1"/>
  <c r="L17" i="13"/>
  <c r="F17" i="13"/>
  <c r="B17" i="13"/>
  <c r="I17" i="13" s="1"/>
  <c r="B16" i="13"/>
  <c r="L16" i="13" s="1"/>
  <c r="L15" i="13"/>
  <c r="F15" i="13"/>
  <c r="B15" i="13"/>
  <c r="I15" i="13" s="1"/>
  <c r="I14" i="13"/>
  <c r="F14" i="13"/>
  <c r="B14" i="13"/>
  <c r="L14" i="13" s="1"/>
  <c r="B13" i="13"/>
  <c r="L13" i="13" s="1"/>
  <c r="I12" i="13"/>
  <c r="F12" i="13"/>
  <c r="B12" i="13"/>
  <c r="K11" i="13"/>
  <c r="H11" i="13"/>
  <c r="E11" i="13"/>
  <c r="B11" i="13" s="1"/>
  <c r="B102" i="12"/>
  <c r="B101" i="12"/>
  <c r="L101" i="12" s="1"/>
  <c r="L100" i="12"/>
  <c r="I100" i="12"/>
  <c r="F100" i="12"/>
  <c r="B100" i="12"/>
  <c r="I99" i="12"/>
  <c r="F99" i="12"/>
  <c r="B99" i="12"/>
  <c r="L99" i="12" s="1"/>
  <c r="L98" i="12"/>
  <c r="B98" i="12"/>
  <c r="I98" i="12" s="1"/>
  <c r="L97" i="12"/>
  <c r="I97" i="12"/>
  <c r="F97" i="12"/>
  <c r="B97" i="12"/>
  <c r="B96" i="12"/>
  <c r="L96" i="12" s="1"/>
  <c r="K95" i="12"/>
  <c r="L95" i="12" s="1"/>
  <c r="H95" i="12"/>
  <c r="E95" i="12"/>
  <c r="F95" i="12" s="1"/>
  <c r="B95" i="12"/>
  <c r="L94" i="12"/>
  <c r="I94" i="12"/>
  <c r="F94" i="12"/>
  <c r="C94" i="12"/>
  <c r="B94" i="12"/>
  <c r="I93" i="12"/>
  <c r="F93" i="12"/>
  <c r="B93" i="12"/>
  <c r="L93" i="12" s="1"/>
  <c r="L92" i="12"/>
  <c r="I92" i="12"/>
  <c r="F92" i="12"/>
  <c r="C92" i="12"/>
  <c r="B92" i="12"/>
  <c r="L91" i="12"/>
  <c r="I91" i="12"/>
  <c r="F91" i="12"/>
  <c r="B91" i="12"/>
  <c r="I90" i="12"/>
  <c r="F90" i="12"/>
  <c r="B90" i="12"/>
  <c r="L90" i="12" s="1"/>
  <c r="B89" i="12"/>
  <c r="L89" i="12" s="1"/>
  <c r="L88" i="12"/>
  <c r="I88" i="12"/>
  <c r="B88" i="12"/>
  <c r="F88" i="12" s="1"/>
  <c r="B87" i="12"/>
  <c r="L87" i="12" s="1"/>
  <c r="L86" i="12"/>
  <c r="I86" i="12"/>
  <c r="F86" i="12"/>
  <c r="B86" i="12"/>
  <c r="I85" i="12"/>
  <c r="F85" i="12"/>
  <c r="B85" i="12"/>
  <c r="L85" i="12" s="1"/>
  <c r="B84" i="12"/>
  <c r="L84" i="12" s="1"/>
  <c r="L83" i="12"/>
  <c r="I83" i="12"/>
  <c r="F83" i="12"/>
  <c r="B83" i="12"/>
  <c r="K82" i="12"/>
  <c r="H82" i="12"/>
  <c r="E82" i="12"/>
  <c r="B82" i="12" s="1"/>
  <c r="K81" i="12"/>
  <c r="E81" i="12"/>
  <c r="L80" i="12"/>
  <c r="I80" i="12"/>
  <c r="F80" i="12"/>
  <c r="L79" i="12"/>
  <c r="I79" i="12"/>
  <c r="F79" i="12"/>
  <c r="B79" i="12"/>
  <c r="I78" i="12"/>
  <c r="F78" i="12"/>
  <c r="B78" i="12"/>
  <c r="L78" i="12" s="1"/>
  <c r="B77" i="12"/>
  <c r="L77" i="12" s="1"/>
  <c r="L76" i="12"/>
  <c r="I76" i="12"/>
  <c r="B76" i="12"/>
  <c r="B75" i="12"/>
  <c r="L75" i="12" s="1"/>
  <c r="K74" i="12"/>
  <c r="L74" i="12" s="1"/>
  <c r="H74" i="12"/>
  <c r="E74" i="12"/>
  <c r="F74" i="12" s="1"/>
  <c r="B74" i="12"/>
  <c r="I74" i="12" s="1"/>
  <c r="L73" i="12"/>
  <c r="I73" i="12"/>
  <c r="F73" i="12"/>
  <c r="C73" i="12"/>
  <c r="B73" i="12"/>
  <c r="I72" i="12"/>
  <c r="F72" i="12"/>
  <c r="B72" i="12"/>
  <c r="L72" i="12" s="1"/>
  <c r="L71" i="12"/>
  <c r="I71" i="12"/>
  <c r="F71" i="12"/>
  <c r="C71" i="12"/>
  <c r="B71" i="12"/>
  <c r="L70" i="12"/>
  <c r="F70" i="12"/>
  <c r="B70" i="12"/>
  <c r="I70" i="12" s="1"/>
  <c r="L69" i="12"/>
  <c r="I69" i="12"/>
  <c r="F69" i="12"/>
  <c r="B69" i="12"/>
  <c r="I68" i="12"/>
  <c r="F68" i="12"/>
  <c r="B68" i="12"/>
  <c r="L67" i="12"/>
  <c r="I67" i="12"/>
  <c r="F67" i="12"/>
  <c r="B67" i="12"/>
  <c r="B66" i="12"/>
  <c r="L66" i="12" s="1"/>
  <c r="L65" i="12"/>
  <c r="I65" i="12"/>
  <c r="F65" i="12"/>
  <c r="B65" i="12"/>
  <c r="I64" i="12"/>
  <c r="F64" i="12"/>
  <c r="B64" i="12"/>
  <c r="L64" i="12" s="1"/>
  <c r="K63" i="12"/>
  <c r="H63" i="12"/>
  <c r="E63" i="12"/>
  <c r="L62" i="12"/>
  <c r="I62" i="12"/>
  <c r="F62" i="12"/>
  <c r="B62" i="12"/>
  <c r="I61" i="12"/>
  <c r="F61" i="12"/>
  <c r="B61" i="12"/>
  <c r="L61" i="12" s="1"/>
  <c r="H60" i="12"/>
  <c r="E60" i="12"/>
  <c r="L59" i="12"/>
  <c r="I59" i="12"/>
  <c r="F59" i="12"/>
  <c r="C59" i="12"/>
  <c r="B59" i="12"/>
  <c r="L58" i="12"/>
  <c r="F58" i="12"/>
  <c r="B58" i="12"/>
  <c r="I58" i="12" s="1"/>
  <c r="L57" i="12"/>
  <c r="I57" i="12"/>
  <c r="F57" i="12"/>
  <c r="B57" i="12"/>
  <c r="I56" i="12"/>
  <c r="B56" i="12"/>
  <c r="L56" i="12" s="1"/>
  <c r="L55" i="12"/>
  <c r="I55" i="12"/>
  <c r="B55" i="12"/>
  <c r="B54" i="12"/>
  <c r="L54" i="12" s="1"/>
  <c r="K53" i="12"/>
  <c r="L53" i="12" s="1"/>
  <c r="H53" i="12"/>
  <c r="E53" i="12"/>
  <c r="F53" i="12" s="1"/>
  <c r="B53" i="12"/>
  <c r="I53" i="12" s="1"/>
  <c r="L52" i="12"/>
  <c r="I52" i="12"/>
  <c r="F52" i="12"/>
  <c r="C52" i="12"/>
  <c r="B52" i="12"/>
  <c r="L51" i="12"/>
  <c r="I51" i="12"/>
  <c r="F51" i="12"/>
  <c r="B51" i="12"/>
  <c r="L50" i="12"/>
  <c r="I50" i="12"/>
  <c r="F50" i="12"/>
  <c r="C50" i="12"/>
  <c r="B50" i="12"/>
  <c r="L49" i="12"/>
  <c r="B49" i="12"/>
  <c r="F49" i="12" s="1"/>
  <c r="L48" i="12"/>
  <c r="I48" i="12"/>
  <c r="F48" i="12"/>
  <c r="B48" i="12"/>
  <c r="I47" i="12"/>
  <c r="B47" i="12"/>
  <c r="L47" i="12" s="1"/>
  <c r="L46" i="12"/>
  <c r="I46" i="12"/>
  <c r="B46" i="12"/>
  <c r="B45" i="12"/>
  <c r="L45" i="12" s="1"/>
  <c r="I44" i="12"/>
  <c r="F44" i="12"/>
  <c r="B44" i="12"/>
  <c r="I43" i="12"/>
  <c r="F43" i="12"/>
  <c r="B43" i="12"/>
  <c r="L43" i="12" s="1"/>
  <c r="B42" i="12"/>
  <c r="L42" i="12" s="1"/>
  <c r="L41" i="12"/>
  <c r="K41" i="12"/>
  <c r="H41" i="12"/>
  <c r="I41" i="12" s="1"/>
  <c r="E41" i="12"/>
  <c r="B41" i="12"/>
  <c r="F41" i="12" s="1"/>
  <c r="L40" i="12"/>
  <c r="I40" i="12"/>
  <c r="F40" i="12"/>
  <c r="C40" i="12"/>
  <c r="B40" i="12"/>
  <c r="I39" i="12"/>
  <c r="F39" i="12"/>
  <c r="B39" i="12"/>
  <c r="L39" i="12" s="1"/>
  <c r="I38" i="12"/>
  <c r="B38" i="12"/>
  <c r="L38" i="12" s="1"/>
  <c r="L37" i="12"/>
  <c r="I37" i="12"/>
  <c r="B37" i="12"/>
  <c r="B36" i="12"/>
  <c r="L36" i="12" s="1"/>
  <c r="K35" i="12"/>
  <c r="L35" i="12" s="1"/>
  <c r="H35" i="12"/>
  <c r="E35" i="12"/>
  <c r="F35" i="12" s="1"/>
  <c r="B35" i="12"/>
  <c r="I35" i="12" s="1"/>
  <c r="K34" i="12"/>
  <c r="E34" i="12"/>
  <c r="L33" i="12"/>
  <c r="I33" i="12"/>
  <c r="F33" i="12"/>
  <c r="C33" i="12"/>
  <c r="B33" i="12"/>
  <c r="I32" i="12"/>
  <c r="F32" i="12"/>
  <c r="B32" i="12"/>
  <c r="L32" i="12" s="1"/>
  <c r="B31" i="12"/>
  <c r="L31" i="12" s="1"/>
  <c r="L30" i="12"/>
  <c r="B30" i="12"/>
  <c r="F30" i="12" s="1"/>
  <c r="I29" i="12"/>
  <c r="F29" i="12"/>
  <c r="B29" i="12"/>
  <c r="L29" i="12" s="1"/>
  <c r="I28" i="12"/>
  <c r="B28" i="12"/>
  <c r="L28" i="12" s="1"/>
  <c r="K27" i="12"/>
  <c r="H27" i="12"/>
  <c r="E27" i="12"/>
  <c r="H26" i="12"/>
  <c r="E26" i="12"/>
  <c r="L25" i="12"/>
  <c r="I25" i="12"/>
  <c r="F25" i="12"/>
  <c r="C25" i="12"/>
  <c r="B25" i="12"/>
  <c r="B24" i="12"/>
  <c r="L24" i="12" s="1"/>
  <c r="I23" i="12"/>
  <c r="F23" i="12"/>
  <c r="B23" i="12"/>
  <c r="L23" i="12" s="1"/>
  <c r="I22" i="12"/>
  <c r="F22" i="12"/>
  <c r="B22" i="12"/>
  <c r="L22" i="12" s="1"/>
  <c r="K21" i="12"/>
  <c r="H21" i="12"/>
  <c r="E21" i="12"/>
  <c r="B21" i="12" s="1"/>
  <c r="L20" i="12"/>
  <c r="I20" i="12"/>
  <c r="F20" i="12"/>
  <c r="C20" i="12"/>
  <c r="B20" i="12"/>
  <c r="L19" i="12"/>
  <c r="B19" i="12"/>
  <c r="F19" i="12" s="1"/>
  <c r="I18" i="12"/>
  <c r="F18" i="12"/>
  <c r="B18" i="12"/>
  <c r="L18" i="12" s="1"/>
  <c r="I17" i="12"/>
  <c r="B17" i="12"/>
  <c r="L17" i="12" s="1"/>
  <c r="K16" i="12"/>
  <c r="H16" i="12"/>
  <c r="E16" i="12"/>
  <c r="K15" i="12"/>
  <c r="H15" i="12"/>
  <c r="L14" i="12"/>
  <c r="I14" i="12"/>
  <c r="F14" i="12"/>
  <c r="B14" i="12"/>
  <c r="L12" i="12"/>
  <c r="I12" i="12"/>
  <c r="F12" i="12"/>
  <c r="C12" i="12"/>
  <c r="B12" i="12"/>
  <c r="L46" i="10"/>
  <c r="F46" i="10"/>
  <c r="B46" i="10"/>
  <c r="O46" i="10" s="1"/>
  <c r="L45" i="10"/>
  <c r="B45" i="10"/>
  <c r="I45" i="10" s="1"/>
  <c r="B44" i="10"/>
  <c r="L43" i="10"/>
  <c r="F43" i="10"/>
  <c r="B43" i="10"/>
  <c r="I43" i="10" s="1"/>
  <c r="F42" i="10"/>
  <c r="B42" i="10"/>
  <c r="B41" i="10"/>
  <c r="O41" i="10" s="1"/>
  <c r="B40" i="10"/>
  <c r="B39" i="10"/>
  <c r="F38" i="10"/>
  <c r="B38" i="10"/>
  <c r="B37" i="10"/>
  <c r="O37" i="10" s="1"/>
  <c r="L36" i="10"/>
  <c r="F36" i="10"/>
  <c r="B36" i="10"/>
  <c r="O36" i="10" s="1"/>
  <c r="L35" i="10"/>
  <c r="F35" i="10"/>
  <c r="B35" i="10"/>
  <c r="I35" i="10" s="1"/>
  <c r="F34" i="10"/>
  <c r="B34" i="10"/>
  <c r="B33" i="10"/>
  <c r="O33" i="10" s="1"/>
  <c r="L32" i="10"/>
  <c r="F32" i="10"/>
  <c r="B32" i="10"/>
  <c r="O32" i="10" s="1"/>
  <c r="L31" i="10"/>
  <c r="F31" i="10"/>
  <c r="B31" i="10"/>
  <c r="I31" i="10" s="1"/>
  <c r="F30" i="10"/>
  <c r="B30" i="10"/>
  <c r="B29" i="10"/>
  <c r="O29" i="10" s="1"/>
  <c r="L28" i="10"/>
  <c r="F28" i="10"/>
  <c r="B28" i="10"/>
  <c r="O28" i="10" s="1"/>
  <c r="L27" i="10"/>
  <c r="F27" i="10"/>
  <c r="B27" i="10"/>
  <c r="I27" i="10" s="1"/>
  <c r="F26" i="10"/>
  <c r="B26" i="10"/>
  <c r="B25" i="10"/>
  <c r="O25" i="10" s="1"/>
  <c r="L24" i="10"/>
  <c r="F24" i="10"/>
  <c r="B24" i="10"/>
  <c r="O24" i="10" s="1"/>
  <c r="L23" i="10"/>
  <c r="F23" i="10"/>
  <c r="B23" i="10"/>
  <c r="I23" i="10" s="1"/>
  <c r="F22" i="10"/>
  <c r="B22" i="10"/>
  <c r="B21" i="10"/>
  <c r="O21" i="10" s="1"/>
  <c r="L20" i="10"/>
  <c r="F20" i="10"/>
  <c r="B20" i="10"/>
  <c r="O20" i="10" s="1"/>
  <c r="L19" i="10"/>
  <c r="F19" i="10"/>
  <c r="B19" i="10"/>
  <c r="I19" i="10" s="1"/>
  <c r="B18" i="10"/>
  <c r="B17" i="10"/>
  <c r="O17" i="10" s="1"/>
  <c r="L16" i="10"/>
  <c r="F16" i="10"/>
  <c r="B16" i="10"/>
  <c r="O16" i="10" s="1"/>
  <c r="L15" i="10"/>
  <c r="F15" i="10"/>
  <c r="B15" i="10"/>
  <c r="I15" i="10" s="1"/>
  <c r="F14" i="10"/>
  <c r="B14" i="10"/>
  <c r="B13" i="10"/>
  <c r="O13" i="10" s="1"/>
  <c r="O12" i="10"/>
  <c r="L12" i="10"/>
  <c r="I12" i="10"/>
  <c r="F12" i="10"/>
  <c r="C12" i="10"/>
  <c r="B12" i="10"/>
  <c r="N11" i="10"/>
  <c r="K11" i="10"/>
  <c r="H11" i="10"/>
  <c r="E11" i="10"/>
  <c r="R101" i="9"/>
  <c r="F101" i="9"/>
  <c r="B101" i="9"/>
  <c r="O101" i="9" s="1"/>
  <c r="R100" i="9"/>
  <c r="O100" i="9"/>
  <c r="B100" i="9"/>
  <c r="L100" i="9" s="1"/>
  <c r="O99" i="9"/>
  <c r="B99" i="9"/>
  <c r="L99" i="9" s="1"/>
  <c r="R98" i="9"/>
  <c r="O98" i="9"/>
  <c r="L98" i="9"/>
  <c r="I98" i="9"/>
  <c r="B98" i="9"/>
  <c r="F98" i="9" s="1"/>
  <c r="R97" i="9"/>
  <c r="O97" i="9"/>
  <c r="L97" i="9"/>
  <c r="I97" i="9"/>
  <c r="F97" i="9"/>
  <c r="B97" i="9"/>
  <c r="O96" i="9"/>
  <c r="L96" i="9"/>
  <c r="I96" i="9"/>
  <c r="F96" i="9"/>
  <c r="B96" i="9"/>
  <c r="R96" i="9" s="1"/>
  <c r="Q95" i="9"/>
  <c r="R95" i="9" s="1"/>
  <c r="N95" i="9"/>
  <c r="K95" i="9"/>
  <c r="B95" i="9" s="1"/>
  <c r="H95" i="9"/>
  <c r="E95" i="9"/>
  <c r="F95" i="9" s="1"/>
  <c r="R94" i="9"/>
  <c r="O94" i="9"/>
  <c r="L94" i="9"/>
  <c r="I94" i="9"/>
  <c r="F94" i="9"/>
  <c r="C94" i="9"/>
  <c r="B94" i="9"/>
  <c r="R93" i="9"/>
  <c r="L93" i="9"/>
  <c r="I93" i="9"/>
  <c r="B93" i="9"/>
  <c r="F93" i="9" s="1"/>
  <c r="R92" i="9"/>
  <c r="O92" i="9"/>
  <c r="L92" i="9"/>
  <c r="I92" i="9"/>
  <c r="F92" i="9"/>
  <c r="C92" i="9"/>
  <c r="B92" i="9"/>
  <c r="O91" i="9"/>
  <c r="L91" i="9"/>
  <c r="F91" i="9"/>
  <c r="B91" i="9"/>
  <c r="R91" i="9" s="1"/>
  <c r="B90" i="9"/>
  <c r="R90" i="9" s="1"/>
  <c r="B89" i="9"/>
  <c r="R89" i="9" s="1"/>
  <c r="R88" i="9"/>
  <c r="O88" i="9"/>
  <c r="I88" i="9"/>
  <c r="F88" i="9"/>
  <c r="B88" i="9"/>
  <c r="L88" i="9" s="1"/>
  <c r="R87" i="9"/>
  <c r="B87" i="9"/>
  <c r="O87" i="9" s="1"/>
  <c r="O86" i="9"/>
  <c r="B86" i="9"/>
  <c r="L86" i="9" s="1"/>
  <c r="R85" i="9"/>
  <c r="L85" i="9"/>
  <c r="I85" i="9"/>
  <c r="B85" i="9"/>
  <c r="F85" i="9" s="1"/>
  <c r="R84" i="9"/>
  <c r="O84" i="9"/>
  <c r="I84" i="9"/>
  <c r="F84" i="9"/>
  <c r="B84" i="9"/>
  <c r="L84" i="9" s="1"/>
  <c r="O83" i="9"/>
  <c r="L83" i="9"/>
  <c r="F83" i="9"/>
  <c r="B83" i="9"/>
  <c r="R83" i="9" s="1"/>
  <c r="Q82" i="9"/>
  <c r="N82" i="9"/>
  <c r="N81" i="9" s="1"/>
  <c r="K82" i="9"/>
  <c r="K81" i="9" s="1"/>
  <c r="H82" i="9"/>
  <c r="E82" i="9"/>
  <c r="Q81" i="9"/>
  <c r="H81" i="9"/>
  <c r="E81" i="9"/>
  <c r="R80" i="9"/>
  <c r="O80" i="9"/>
  <c r="L80" i="9"/>
  <c r="I80" i="9"/>
  <c r="F80" i="9"/>
  <c r="C80" i="9"/>
  <c r="B80" i="9"/>
  <c r="B79" i="9"/>
  <c r="R79" i="9" s="1"/>
  <c r="R78" i="9"/>
  <c r="O78" i="9"/>
  <c r="I78" i="9"/>
  <c r="F78" i="9"/>
  <c r="B78" i="9"/>
  <c r="L78" i="9" s="1"/>
  <c r="R77" i="9"/>
  <c r="B77" i="9"/>
  <c r="O77" i="9" s="1"/>
  <c r="O76" i="9"/>
  <c r="B76" i="9"/>
  <c r="L76" i="9" s="1"/>
  <c r="R75" i="9"/>
  <c r="Q75" i="9"/>
  <c r="O75" i="9"/>
  <c r="N75" i="9"/>
  <c r="K75" i="9"/>
  <c r="H75" i="9"/>
  <c r="I75" i="9" s="1"/>
  <c r="F75" i="9"/>
  <c r="E75" i="9"/>
  <c r="B75" i="9"/>
  <c r="L75" i="9" s="1"/>
  <c r="Q74" i="9"/>
  <c r="N74" i="9"/>
  <c r="O74" i="9" s="1"/>
  <c r="L74" i="9"/>
  <c r="K74" i="9"/>
  <c r="I74" i="9"/>
  <c r="H74" i="9"/>
  <c r="F74" i="9"/>
  <c r="E74" i="9"/>
  <c r="B74" i="9"/>
  <c r="R74" i="9" s="1"/>
  <c r="O73" i="9"/>
  <c r="L73" i="9"/>
  <c r="I73" i="9"/>
  <c r="F73" i="9"/>
  <c r="C73" i="9"/>
  <c r="B73" i="9"/>
  <c r="F72" i="9"/>
  <c r="B72" i="9"/>
  <c r="R71" i="9"/>
  <c r="O71" i="9"/>
  <c r="L71" i="9"/>
  <c r="I71" i="9"/>
  <c r="F71" i="9"/>
  <c r="C71" i="9"/>
  <c r="B71" i="9"/>
  <c r="B70" i="9"/>
  <c r="R70" i="9" s="1"/>
  <c r="R69" i="9"/>
  <c r="O69" i="9"/>
  <c r="L69" i="9"/>
  <c r="I69" i="9"/>
  <c r="F69" i="9"/>
  <c r="C69" i="9"/>
  <c r="B69" i="9"/>
  <c r="R68" i="9"/>
  <c r="L68" i="9"/>
  <c r="B68" i="9"/>
  <c r="O68" i="9" s="1"/>
  <c r="O67" i="9"/>
  <c r="I67" i="9"/>
  <c r="B67" i="9"/>
  <c r="L67" i="9" s="1"/>
  <c r="R66" i="9"/>
  <c r="L66" i="9"/>
  <c r="I66" i="9"/>
  <c r="F66" i="9"/>
  <c r="B66" i="9"/>
  <c r="R65" i="9"/>
  <c r="O65" i="9"/>
  <c r="I65" i="9"/>
  <c r="F65" i="9"/>
  <c r="B65" i="9"/>
  <c r="L65" i="9" s="1"/>
  <c r="F64" i="9"/>
  <c r="B64" i="9"/>
  <c r="Q63" i="9"/>
  <c r="N63" i="9"/>
  <c r="K63" i="9"/>
  <c r="K60" i="9" s="1"/>
  <c r="H63" i="9"/>
  <c r="E63" i="9"/>
  <c r="R62" i="9"/>
  <c r="O62" i="9"/>
  <c r="L62" i="9"/>
  <c r="I62" i="9"/>
  <c r="F62" i="9"/>
  <c r="C62" i="9"/>
  <c r="B62" i="9"/>
  <c r="R61" i="9"/>
  <c r="L61" i="9"/>
  <c r="I61" i="9"/>
  <c r="F61" i="9"/>
  <c r="B61" i="9"/>
  <c r="Q60" i="9"/>
  <c r="N60" i="9"/>
  <c r="E60" i="9"/>
  <c r="R59" i="9"/>
  <c r="O59" i="9"/>
  <c r="L59" i="9"/>
  <c r="I59" i="9"/>
  <c r="F59" i="9"/>
  <c r="C59" i="9"/>
  <c r="B59" i="9"/>
  <c r="R58" i="9"/>
  <c r="L58" i="9"/>
  <c r="B58" i="9"/>
  <c r="O58" i="9" s="1"/>
  <c r="O57" i="9"/>
  <c r="I57" i="9"/>
  <c r="B57" i="9"/>
  <c r="L57" i="9" s="1"/>
  <c r="R56" i="9"/>
  <c r="L56" i="9"/>
  <c r="I56" i="9"/>
  <c r="F56" i="9"/>
  <c r="B56" i="9"/>
  <c r="R55" i="9"/>
  <c r="O55" i="9"/>
  <c r="I55" i="9"/>
  <c r="F55" i="9"/>
  <c r="B55" i="9"/>
  <c r="L55" i="9" s="1"/>
  <c r="F54" i="9"/>
  <c r="B54" i="9"/>
  <c r="Q53" i="9"/>
  <c r="N53" i="9"/>
  <c r="K53" i="9"/>
  <c r="H53" i="9"/>
  <c r="E53" i="9"/>
  <c r="R52" i="9"/>
  <c r="O52" i="9"/>
  <c r="L52" i="9"/>
  <c r="I52" i="9"/>
  <c r="F52" i="9"/>
  <c r="C52" i="9"/>
  <c r="B52" i="9"/>
  <c r="R51" i="9"/>
  <c r="L51" i="9"/>
  <c r="I51" i="9"/>
  <c r="F51" i="9"/>
  <c r="B51" i="9"/>
  <c r="R50" i="9"/>
  <c r="O50" i="9"/>
  <c r="L50" i="9"/>
  <c r="I50" i="9"/>
  <c r="F50" i="9"/>
  <c r="C50" i="9"/>
  <c r="B50" i="9"/>
  <c r="F49" i="9"/>
  <c r="B49" i="9"/>
  <c r="L48" i="9"/>
  <c r="I48" i="9"/>
  <c r="B48" i="9"/>
  <c r="R48" i="9" s="1"/>
  <c r="B47" i="9"/>
  <c r="R47" i="9" s="1"/>
  <c r="R46" i="9"/>
  <c r="O46" i="9"/>
  <c r="I46" i="9"/>
  <c r="F46" i="9"/>
  <c r="B46" i="9"/>
  <c r="L46" i="9" s="1"/>
  <c r="R45" i="9"/>
  <c r="L45" i="9"/>
  <c r="B45" i="9"/>
  <c r="O45" i="9" s="1"/>
  <c r="O44" i="9"/>
  <c r="I44" i="9"/>
  <c r="B44" i="9"/>
  <c r="L44" i="9" s="1"/>
  <c r="R43" i="9"/>
  <c r="L43" i="9"/>
  <c r="I43" i="9"/>
  <c r="F43" i="9"/>
  <c r="B43" i="9"/>
  <c r="R42" i="9"/>
  <c r="O42" i="9"/>
  <c r="I42" i="9"/>
  <c r="F42" i="9"/>
  <c r="B42" i="9"/>
  <c r="L42" i="9" s="1"/>
  <c r="Q41" i="9"/>
  <c r="N41" i="9"/>
  <c r="K41" i="9"/>
  <c r="H41" i="9"/>
  <c r="E41" i="9"/>
  <c r="R40" i="9"/>
  <c r="O40" i="9"/>
  <c r="L40" i="9"/>
  <c r="I40" i="9"/>
  <c r="F40" i="9"/>
  <c r="C40" i="9"/>
  <c r="B40" i="9"/>
  <c r="O39" i="9"/>
  <c r="I39" i="9"/>
  <c r="B39" i="9"/>
  <c r="L39" i="9" s="1"/>
  <c r="R38" i="9"/>
  <c r="L38" i="9"/>
  <c r="I38" i="9"/>
  <c r="F38" i="9"/>
  <c r="B38" i="9"/>
  <c r="R37" i="9"/>
  <c r="O37" i="9"/>
  <c r="I37" i="9"/>
  <c r="F37" i="9"/>
  <c r="B37" i="9"/>
  <c r="L37" i="9" s="1"/>
  <c r="F36" i="9"/>
  <c r="B36" i="9"/>
  <c r="Q35" i="9"/>
  <c r="N35" i="9"/>
  <c r="K35" i="9"/>
  <c r="K34" i="9" s="1"/>
  <c r="H35" i="9"/>
  <c r="E35" i="9"/>
  <c r="Q34" i="9"/>
  <c r="N34" i="9"/>
  <c r="E34" i="9"/>
  <c r="R33" i="9"/>
  <c r="O33" i="9"/>
  <c r="L33" i="9"/>
  <c r="I33" i="9"/>
  <c r="F33" i="9"/>
  <c r="C33" i="9"/>
  <c r="B33" i="9"/>
  <c r="B32" i="9"/>
  <c r="R32" i="9" s="1"/>
  <c r="R31" i="9"/>
  <c r="O31" i="9"/>
  <c r="I31" i="9"/>
  <c r="F31" i="9"/>
  <c r="B31" i="9"/>
  <c r="L31" i="9" s="1"/>
  <c r="R30" i="9"/>
  <c r="L30" i="9"/>
  <c r="B30" i="9"/>
  <c r="O30" i="9" s="1"/>
  <c r="O29" i="9"/>
  <c r="I29" i="9"/>
  <c r="B29" i="9"/>
  <c r="L29" i="9" s="1"/>
  <c r="R28" i="9"/>
  <c r="L28" i="9"/>
  <c r="F28" i="9"/>
  <c r="B28" i="9"/>
  <c r="I28" i="9" s="1"/>
  <c r="Q27" i="9"/>
  <c r="R27" i="9" s="1"/>
  <c r="N27" i="9"/>
  <c r="N26" i="9" s="1"/>
  <c r="K27" i="9"/>
  <c r="L27" i="9" s="1"/>
  <c r="H27" i="9"/>
  <c r="I27" i="9" s="1"/>
  <c r="E27" i="9"/>
  <c r="F27" i="9" s="1"/>
  <c r="B27" i="9"/>
  <c r="Q26" i="9"/>
  <c r="H26" i="9"/>
  <c r="E26" i="9"/>
  <c r="R25" i="9"/>
  <c r="O25" i="9"/>
  <c r="L25" i="9"/>
  <c r="I25" i="9"/>
  <c r="F25" i="9"/>
  <c r="C25" i="9"/>
  <c r="B25" i="9"/>
  <c r="F24" i="9"/>
  <c r="B24" i="9"/>
  <c r="O23" i="9"/>
  <c r="I23" i="9"/>
  <c r="B23" i="9"/>
  <c r="R23" i="9" s="1"/>
  <c r="B22" i="9"/>
  <c r="R22" i="9" s="1"/>
  <c r="Q21" i="9"/>
  <c r="N21" i="9"/>
  <c r="K21" i="9"/>
  <c r="H21" i="9"/>
  <c r="E21" i="9"/>
  <c r="R20" i="9"/>
  <c r="O20" i="9"/>
  <c r="L20" i="9"/>
  <c r="I20" i="9"/>
  <c r="F20" i="9"/>
  <c r="C20" i="9"/>
  <c r="B20" i="9"/>
  <c r="F19" i="9"/>
  <c r="B19" i="9"/>
  <c r="O18" i="9"/>
  <c r="I18" i="9"/>
  <c r="B18" i="9"/>
  <c r="R18" i="9" s="1"/>
  <c r="B17" i="9"/>
  <c r="R17" i="9" s="1"/>
  <c r="Q16" i="9"/>
  <c r="N16" i="9"/>
  <c r="K16" i="9"/>
  <c r="H16" i="9"/>
  <c r="H15" i="9" s="1"/>
  <c r="E16" i="9"/>
  <c r="N15" i="9"/>
  <c r="N13" i="9" s="1"/>
  <c r="K15" i="9"/>
  <c r="O14" i="9"/>
  <c r="L14" i="9"/>
  <c r="I14" i="9"/>
  <c r="F14" i="9"/>
  <c r="B14" i="9"/>
  <c r="R12" i="9"/>
  <c r="O12" i="9"/>
  <c r="L12" i="9"/>
  <c r="I12" i="9"/>
  <c r="F12" i="9"/>
  <c r="C12" i="9"/>
  <c r="B12" i="9"/>
  <c r="B46" i="7"/>
  <c r="I46" i="7" s="1"/>
  <c r="B45" i="7"/>
  <c r="I45" i="7" s="1"/>
  <c r="B44" i="7"/>
  <c r="I44" i="7" s="1"/>
  <c r="B43" i="7"/>
  <c r="I43" i="7" s="1"/>
  <c r="B42" i="7"/>
  <c r="I42" i="7" s="1"/>
  <c r="B41" i="7"/>
  <c r="I41" i="7" s="1"/>
  <c r="B40" i="7"/>
  <c r="I40" i="7" s="1"/>
  <c r="B39" i="7"/>
  <c r="I39" i="7" s="1"/>
  <c r="B38" i="7"/>
  <c r="I38" i="7" s="1"/>
  <c r="B37" i="7"/>
  <c r="I37" i="7" s="1"/>
  <c r="B36" i="7"/>
  <c r="I36" i="7" s="1"/>
  <c r="B35" i="7"/>
  <c r="I35" i="7" s="1"/>
  <c r="B34" i="7"/>
  <c r="I34" i="7" s="1"/>
  <c r="B33" i="7"/>
  <c r="I33" i="7" s="1"/>
  <c r="B32" i="7"/>
  <c r="I32" i="7" s="1"/>
  <c r="B31" i="7"/>
  <c r="I31" i="7" s="1"/>
  <c r="B30" i="7"/>
  <c r="I30" i="7" s="1"/>
  <c r="B29" i="7"/>
  <c r="I29" i="7" s="1"/>
  <c r="B28" i="7"/>
  <c r="I28" i="7" s="1"/>
  <c r="B27" i="7"/>
  <c r="I27" i="7" s="1"/>
  <c r="B26" i="7"/>
  <c r="I26" i="7" s="1"/>
  <c r="B25" i="7"/>
  <c r="I25" i="7" s="1"/>
  <c r="B24" i="7"/>
  <c r="I24" i="7" s="1"/>
  <c r="B23" i="7"/>
  <c r="I23" i="7" s="1"/>
  <c r="B22" i="7"/>
  <c r="I22" i="7" s="1"/>
  <c r="B21" i="7"/>
  <c r="I21" i="7" s="1"/>
  <c r="B20" i="7"/>
  <c r="I20" i="7" s="1"/>
  <c r="B19" i="7"/>
  <c r="I19" i="7" s="1"/>
  <c r="B18" i="7"/>
  <c r="I18" i="7" s="1"/>
  <c r="B17" i="7"/>
  <c r="I17" i="7" s="1"/>
  <c r="B16" i="7"/>
  <c r="I16" i="7" s="1"/>
  <c r="B15" i="7"/>
  <c r="I15" i="7" s="1"/>
  <c r="B14" i="7"/>
  <c r="I14" i="7" s="1"/>
  <c r="B13" i="7"/>
  <c r="I13" i="7" s="1"/>
  <c r="F12" i="7"/>
  <c r="H11" i="7"/>
  <c r="E11" i="7"/>
  <c r="B101" i="6"/>
  <c r="I101" i="6" s="1"/>
  <c r="B100" i="6"/>
  <c r="I100" i="6" s="1"/>
  <c r="B99" i="6"/>
  <c r="I99" i="6" s="1"/>
  <c r="B98" i="6"/>
  <c r="I98" i="6" s="1"/>
  <c r="B97" i="6"/>
  <c r="I97" i="6" s="1"/>
  <c r="B96" i="6"/>
  <c r="I96" i="6" s="1"/>
  <c r="H95" i="6"/>
  <c r="E95" i="6"/>
  <c r="I94" i="6"/>
  <c r="F94" i="6"/>
  <c r="C94" i="6"/>
  <c r="B94" i="6"/>
  <c r="F93" i="6"/>
  <c r="B93" i="6"/>
  <c r="I93" i="6" s="1"/>
  <c r="F92" i="6"/>
  <c r="I91" i="6"/>
  <c r="F91" i="6"/>
  <c r="B91" i="6"/>
  <c r="I90" i="6"/>
  <c r="B90" i="6"/>
  <c r="F90" i="6" s="1"/>
  <c r="I89" i="6"/>
  <c r="F89" i="6"/>
  <c r="B89" i="6"/>
  <c r="I88" i="6"/>
  <c r="B88" i="6"/>
  <c r="F88" i="6" s="1"/>
  <c r="I87" i="6"/>
  <c r="F87" i="6"/>
  <c r="B87" i="6"/>
  <c r="I86" i="6"/>
  <c r="B86" i="6"/>
  <c r="F86" i="6" s="1"/>
  <c r="I85" i="6"/>
  <c r="F85" i="6"/>
  <c r="B85" i="6"/>
  <c r="I84" i="6"/>
  <c r="B84" i="6"/>
  <c r="F84" i="6" s="1"/>
  <c r="I83" i="6"/>
  <c r="F83" i="6"/>
  <c r="B83" i="6"/>
  <c r="H82" i="6"/>
  <c r="H81" i="6" s="1"/>
  <c r="E82" i="6"/>
  <c r="E81" i="6" s="1"/>
  <c r="B82" i="6"/>
  <c r="I82" i="6" s="1"/>
  <c r="F80" i="6"/>
  <c r="I79" i="6"/>
  <c r="F79" i="6"/>
  <c r="B79" i="6"/>
  <c r="B78" i="6"/>
  <c r="I78" i="6" s="1"/>
  <c r="I77" i="6"/>
  <c r="F77" i="6"/>
  <c r="B77" i="6"/>
  <c r="B76" i="6"/>
  <c r="I76" i="6" s="1"/>
  <c r="H75" i="6"/>
  <c r="E75" i="6"/>
  <c r="H74" i="6"/>
  <c r="E74" i="6"/>
  <c r="I73" i="6"/>
  <c r="F73" i="6"/>
  <c r="C73" i="6"/>
  <c r="B73" i="6"/>
  <c r="F72" i="6"/>
  <c r="B72" i="6"/>
  <c r="F71" i="6"/>
  <c r="C71" i="6"/>
  <c r="B71" i="6"/>
  <c r="B70" i="6"/>
  <c r="F70" i="6" s="1"/>
  <c r="F69" i="6"/>
  <c r="C69" i="6"/>
  <c r="B69" i="6"/>
  <c r="F68" i="6"/>
  <c r="B68" i="6"/>
  <c r="F67" i="6"/>
  <c r="B67" i="6"/>
  <c r="B66" i="6"/>
  <c r="F66" i="6" s="1"/>
  <c r="B65" i="6"/>
  <c r="F65" i="6" s="1"/>
  <c r="F64" i="6"/>
  <c r="B64" i="6"/>
  <c r="H63" i="6"/>
  <c r="H60" i="6" s="1"/>
  <c r="E63" i="6"/>
  <c r="B63" i="6"/>
  <c r="I63" i="6" s="1"/>
  <c r="I62" i="6"/>
  <c r="F62" i="6"/>
  <c r="C62" i="6"/>
  <c r="B62" i="6"/>
  <c r="B61" i="6"/>
  <c r="I61" i="6" s="1"/>
  <c r="E60" i="6"/>
  <c r="B60" i="6" s="1"/>
  <c r="I59" i="6"/>
  <c r="F59" i="6"/>
  <c r="C59" i="6"/>
  <c r="B59" i="6"/>
  <c r="I58" i="6"/>
  <c r="F58" i="6"/>
  <c r="B58" i="6"/>
  <c r="I57" i="6"/>
  <c r="F57" i="6"/>
  <c r="B57" i="6"/>
  <c r="I56" i="6"/>
  <c r="F56" i="6"/>
  <c r="B56" i="6"/>
  <c r="I55" i="6"/>
  <c r="F55" i="6"/>
  <c r="B55" i="6"/>
  <c r="I54" i="6"/>
  <c r="F54" i="6"/>
  <c r="B54" i="6"/>
  <c r="H53" i="6"/>
  <c r="B53" i="6" s="1"/>
  <c r="E53" i="6"/>
  <c r="I52" i="6"/>
  <c r="F52" i="6"/>
  <c r="C52" i="6"/>
  <c r="B52" i="6"/>
  <c r="I51" i="6"/>
  <c r="B51" i="6"/>
  <c r="F51" i="6" s="1"/>
  <c r="I50" i="6"/>
  <c r="F50" i="6"/>
  <c r="C50" i="6"/>
  <c r="B50" i="6"/>
  <c r="I49" i="6"/>
  <c r="B49" i="6"/>
  <c r="F49" i="6" s="1"/>
  <c r="B48" i="6"/>
  <c r="I48" i="6" s="1"/>
  <c r="I47" i="6"/>
  <c r="B47" i="6"/>
  <c r="F47" i="6" s="1"/>
  <c r="B46" i="6"/>
  <c r="I46" i="6" s="1"/>
  <c r="I45" i="6"/>
  <c r="B45" i="6"/>
  <c r="F45" i="6" s="1"/>
  <c r="B44" i="6"/>
  <c r="I44" i="6" s="1"/>
  <c r="I43" i="6"/>
  <c r="B43" i="6"/>
  <c r="F43" i="6" s="1"/>
  <c r="B42" i="6"/>
  <c r="I42" i="6" s="1"/>
  <c r="H41" i="6"/>
  <c r="E41" i="6"/>
  <c r="B41" i="6" s="1"/>
  <c r="I40" i="6"/>
  <c r="F40" i="6"/>
  <c r="C40" i="6"/>
  <c r="B40" i="6"/>
  <c r="B39" i="6"/>
  <c r="F39" i="6" s="1"/>
  <c r="B38" i="6"/>
  <c r="F38" i="6" s="1"/>
  <c r="F37" i="6"/>
  <c r="B37" i="6"/>
  <c r="F36" i="6"/>
  <c r="B36" i="6"/>
  <c r="H35" i="6"/>
  <c r="B35" i="6" s="1"/>
  <c r="E35" i="6"/>
  <c r="E34" i="6"/>
  <c r="I33" i="6"/>
  <c r="F33" i="6"/>
  <c r="C33" i="6"/>
  <c r="B33" i="6"/>
  <c r="I32" i="6"/>
  <c r="F32" i="6"/>
  <c r="B32" i="6"/>
  <c r="I31" i="6"/>
  <c r="F31" i="6"/>
  <c r="B31" i="6"/>
  <c r="I30" i="6"/>
  <c r="F30" i="6"/>
  <c r="B30" i="6"/>
  <c r="I29" i="6"/>
  <c r="F29" i="6"/>
  <c r="B29" i="6"/>
  <c r="I28" i="6"/>
  <c r="F28" i="6"/>
  <c r="B28" i="6"/>
  <c r="H27" i="6"/>
  <c r="H26" i="6" s="1"/>
  <c r="E27" i="6"/>
  <c r="B27" i="6"/>
  <c r="I27" i="6" s="1"/>
  <c r="E26" i="6"/>
  <c r="I25" i="6"/>
  <c r="F25" i="6"/>
  <c r="C25" i="6"/>
  <c r="B25" i="6"/>
  <c r="B24" i="6"/>
  <c r="F24" i="6" s="1"/>
  <c r="B23" i="6"/>
  <c r="F23" i="6" s="1"/>
  <c r="F22" i="6"/>
  <c r="B22" i="6"/>
  <c r="H21" i="6"/>
  <c r="I21" i="6" s="1"/>
  <c r="E21" i="6"/>
  <c r="F21" i="6" s="1"/>
  <c r="B21" i="6"/>
  <c r="I20" i="6"/>
  <c r="F20" i="6"/>
  <c r="C20" i="6"/>
  <c r="B20" i="6"/>
  <c r="B19" i="6"/>
  <c r="B18" i="6"/>
  <c r="I18" i="6" s="1"/>
  <c r="B17" i="6"/>
  <c r="H16" i="6"/>
  <c r="I16" i="6" s="1"/>
  <c r="E16" i="6"/>
  <c r="E15" i="6" s="1"/>
  <c r="B16" i="6"/>
  <c r="H15" i="6"/>
  <c r="F14" i="6"/>
  <c r="I12" i="6"/>
  <c r="F12" i="6"/>
  <c r="C12" i="6"/>
  <c r="B12" i="6"/>
  <c r="J38" i="4"/>
  <c r="C38" i="4"/>
  <c r="M38" i="4" s="1"/>
  <c r="M37" i="4"/>
  <c r="J37" i="4"/>
  <c r="M36" i="4"/>
  <c r="J36" i="4"/>
  <c r="G36" i="4"/>
  <c r="D36" i="4" s="1"/>
  <c r="C36" i="4"/>
  <c r="M35" i="4"/>
  <c r="J35" i="4"/>
  <c r="M34" i="4"/>
  <c r="J34" i="4"/>
  <c r="G34" i="4"/>
  <c r="D34" i="4"/>
  <c r="C34" i="4"/>
  <c r="M33" i="4"/>
  <c r="J33" i="4"/>
  <c r="M32" i="4"/>
  <c r="C32" i="4"/>
  <c r="J32" i="4" s="1"/>
  <c r="M31" i="4"/>
  <c r="J31" i="4"/>
  <c r="L30" i="4"/>
  <c r="M30" i="4" s="1"/>
  <c r="C30" i="4"/>
  <c r="J30" i="4" s="1"/>
  <c r="M29" i="4"/>
  <c r="J29" i="4"/>
  <c r="L28" i="4"/>
  <c r="L26" i="4" s="1"/>
  <c r="C28" i="4"/>
  <c r="J28" i="4" s="1"/>
  <c r="M27" i="4"/>
  <c r="J27" i="4"/>
  <c r="G27" i="4"/>
  <c r="D27" i="4"/>
  <c r="C27" i="4"/>
  <c r="I26" i="4"/>
  <c r="F26" i="4"/>
  <c r="M25" i="4"/>
  <c r="J25" i="4"/>
  <c r="G25" i="4"/>
  <c r="D25" i="4"/>
  <c r="C25" i="4"/>
  <c r="M24" i="4"/>
  <c r="J24" i="4"/>
  <c r="C24" i="4"/>
  <c r="G24" i="4" s="1"/>
  <c r="D24" i="4" s="1"/>
  <c r="M23" i="4"/>
  <c r="J23" i="4"/>
  <c r="G22" i="4"/>
  <c r="C22" i="4"/>
  <c r="M22" i="4" s="1"/>
  <c r="M21" i="4"/>
  <c r="J21" i="4"/>
  <c r="J20" i="4"/>
  <c r="G20" i="4"/>
  <c r="C20" i="4"/>
  <c r="M20" i="4" s="1"/>
  <c r="D20" i="4" s="1"/>
  <c r="M19" i="4"/>
  <c r="J19" i="4"/>
  <c r="M18" i="4"/>
  <c r="C18" i="4"/>
  <c r="J18" i="4" s="1"/>
  <c r="M17" i="4"/>
  <c r="J17" i="4"/>
  <c r="J16" i="4"/>
  <c r="C16" i="4"/>
  <c r="M16" i="4" s="1"/>
  <c r="M15" i="4"/>
  <c r="J15" i="4"/>
  <c r="G15" i="4"/>
  <c r="D15" i="4"/>
  <c r="C15" i="4"/>
  <c r="L14" i="4"/>
  <c r="M14" i="4" s="1"/>
  <c r="I14" i="4"/>
  <c r="I12" i="4" s="1"/>
  <c r="F14" i="4"/>
  <c r="F12" i="4" s="1"/>
  <c r="C14" i="4"/>
  <c r="M13" i="4"/>
  <c r="J13" i="4"/>
  <c r="G13" i="4"/>
  <c r="D13" i="4"/>
  <c r="C13" i="4"/>
  <c r="E14" i="38" l="1"/>
  <c r="E18" i="38"/>
  <c r="E24" i="38"/>
  <c r="C13" i="38"/>
  <c r="D16" i="37"/>
  <c r="D13" i="37" s="1"/>
  <c r="E38" i="36"/>
  <c r="E30" i="36"/>
  <c r="E23" i="36"/>
  <c r="E15" i="36"/>
  <c r="E16" i="36"/>
  <c r="E45" i="36"/>
  <c r="E37" i="36"/>
  <c r="E29" i="36"/>
  <c r="E22" i="36"/>
  <c r="E44" i="36"/>
  <c r="E36" i="36"/>
  <c r="E28" i="36"/>
  <c r="E21" i="36"/>
  <c r="E17" i="36"/>
  <c r="E39" i="36"/>
  <c r="E43" i="36"/>
  <c r="E35" i="36"/>
  <c r="E27" i="36"/>
  <c r="E20" i="36"/>
  <c r="E42" i="36"/>
  <c r="E34" i="36"/>
  <c r="E26" i="36"/>
  <c r="E19" i="36"/>
  <c r="E32" i="36"/>
  <c r="E41" i="36"/>
  <c r="E33" i="36"/>
  <c r="E18" i="36"/>
  <c r="E40" i="36"/>
  <c r="E31" i="36"/>
  <c r="E25" i="36"/>
  <c r="E51" i="35"/>
  <c r="E43" i="35"/>
  <c r="E35" i="35"/>
  <c r="E27" i="35"/>
  <c r="E19" i="35"/>
  <c r="E21" i="35"/>
  <c r="E49" i="35"/>
  <c r="E41" i="35"/>
  <c r="E33" i="35"/>
  <c r="E25" i="35"/>
  <c r="E17" i="35"/>
  <c r="E47" i="35"/>
  <c r="E39" i="35"/>
  <c r="E29" i="35"/>
  <c r="E31" i="35"/>
  <c r="E23" i="35"/>
  <c r="E15" i="35"/>
  <c r="E13" i="35" s="1"/>
  <c r="E45" i="35"/>
  <c r="E37" i="35"/>
  <c r="D15" i="34"/>
  <c r="D13" i="34" s="1"/>
  <c r="D23" i="34"/>
  <c r="D17" i="34"/>
  <c r="D25" i="34"/>
  <c r="D19" i="34"/>
  <c r="C15" i="33"/>
  <c r="C13" i="33"/>
  <c r="C11" i="33" s="1"/>
  <c r="C17" i="33"/>
  <c r="O11" i="33"/>
  <c r="R13" i="33"/>
  <c r="R11" i="33" s="1"/>
  <c r="L15" i="33"/>
  <c r="L11" i="33" s="1"/>
  <c r="F17" i="33"/>
  <c r="X13" i="33"/>
  <c r="X11" i="33" s="1"/>
  <c r="R15" i="33"/>
  <c r="L17" i="33"/>
  <c r="F13" i="33"/>
  <c r="X15" i="33"/>
  <c r="C17" i="32"/>
  <c r="C13" i="32"/>
  <c r="L18" i="31"/>
  <c r="L22" i="31"/>
  <c r="L26" i="31"/>
  <c r="L30" i="31"/>
  <c r="L34" i="31"/>
  <c r="L38" i="31"/>
  <c r="C16" i="31"/>
  <c r="O18" i="31"/>
  <c r="C20" i="31"/>
  <c r="O22" i="31"/>
  <c r="C24" i="31"/>
  <c r="O26" i="31"/>
  <c r="C28" i="31"/>
  <c r="O30" i="31"/>
  <c r="C32" i="31"/>
  <c r="O34" i="31"/>
  <c r="C36" i="31"/>
  <c r="O38" i="31"/>
  <c r="C40" i="31"/>
  <c r="I16" i="31"/>
  <c r="I20" i="31"/>
  <c r="I24" i="31"/>
  <c r="I28" i="31"/>
  <c r="I32" i="31"/>
  <c r="I36" i="31"/>
  <c r="L16" i="31"/>
  <c r="L14" i="31" s="1"/>
  <c r="L20" i="31"/>
  <c r="L24" i="31"/>
  <c r="L28" i="31"/>
  <c r="L32" i="31"/>
  <c r="L36" i="31"/>
  <c r="O16" i="31"/>
  <c r="C18" i="31"/>
  <c r="O20" i="31"/>
  <c r="C22" i="31"/>
  <c r="O24" i="31"/>
  <c r="C26" i="31"/>
  <c r="O28" i="31"/>
  <c r="C30" i="31"/>
  <c r="O32" i="31"/>
  <c r="C34" i="31"/>
  <c r="O36" i="31"/>
  <c r="C26" i="29"/>
  <c r="O23" i="29"/>
  <c r="C19" i="29"/>
  <c r="F13" i="29"/>
  <c r="R15" i="29"/>
  <c r="F17" i="29"/>
  <c r="R19" i="29"/>
  <c r="F21" i="29"/>
  <c r="U23" i="29"/>
  <c r="L26" i="29"/>
  <c r="R23" i="29"/>
  <c r="I13" i="29"/>
  <c r="I11" i="29" s="1"/>
  <c r="U15" i="29"/>
  <c r="I17" i="29"/>
  <c r="U19" i="29"/>
  <c r="I21" i="29"/>
  <c r="X23" i="29"/>
  <c r="O26" i="29"/>
  <c r="L13" i="29"/>
  <c r="X15" i="29"/>
  <c r="X11" i="29" s="1"/>
  <c r="L17" i="29"/>
  <c r="X19" i="29"/>
  <c r="L21" i="29"/>
  <c r="AA23" i="29"/>
  <c r="R26" i="29"/>
  <c r="O13" i="29"/>
  <c r="AA15" i="29"/>
  <c r="O17" i="29"/>
  <c r="AA19" i="29"/>
  <c r="F23" i="29"/>
  <c r="U26" i="29"/>
  <c r="R13" i="29"/>
  <c r="R11" i="29" s="1"/>
  <c r="F15" i="29"/>
  <c r="R17" i="29"/>
  <c r="I23" i="29"/>
  <c r="C13" i="29"/>
  <c r="C11" i="29" s="1"/>
  <c r="U13" i="29"/>
  <c r="U11" i="29" s="1"/>
  <c r="I15" i="29"/>
  <c r="U17" i="29"/>
  <c r="O11" i="28"/>
  <c r="R11" i="28"/>
  <c r="C21" i="28"/>
  <c r="C17" i="28"/>
  <c r="C13" i="28"/>
  <c r="C19" i="28"/>
  <c r="I23" i="28"/>
  <c r="F23" i="28"/>
  <c r="C23" i="28" s="1"/>
  <c r="C15" i="28"/>
  <c r="U13" i="28"/>
  <c r="I15" i="28"/>
  <c r="U17" i="28"/>
  <c r="I19" i="28"/>
  <c r="U21" i="28"/>
  <c r="L23" i="28"/>
  <c r="X13" i="28"/>
  <c r="X11" i="28" s="1"/>
  <c r="L15" i="28"/>
  <c r="X17" i="28"/>
  <c r="L19" i="28"/>
  <c r="X21" i="28"/>
  <c r="O23" i="28"/>
  <c r="AA13" i="28"/>
  <c r="O15" i="28"/>
  <c r="AA17" i="28"/>
  <c r="AA21" i="28"/>
  <c r="R23" i="28"/>
  <c r="F13" i="28"/>
  <c r="R15" i="28"/>
  <c r="F17" i="28"/>
  <c r="U23" i="28"/>
  <c r="I13" i="28"/>
  <c r="U15" i="28"/>
  <c r="I17" i="28"/>
  <c r="X23" i="28"/>
  <c r="L13" i="28"/>
  <c r="X15" i="28"/>
  <c r="L17" i="28"/>
  <c r="R23" i="26"/>
  <c r="C15" i="26"/>
  <c r="U23" i="26"/>
  <c r="C19" i="26"/>
  <c r="AA23" i="26"/>
  <c r="F23" i="26"/>
  <c r="I23" i="26"/>
  <c r="O23" i="26"/>
  <c r="C21" i="26"/>
  <c r="L21" i="26"/>
  <c r="X19" i="26"/>
  <c r="L17" i="26"/>
  <c r="X15" i="26"/>
  <c r="X11" i="26" s="1"/>
  <c r="L13" i="26"/>
  <c r="L11" i="26" s="1"/>
  <c r="L23" i="26"/>
  <c r="X23" i="26"/>
  <c r="C13" i="26"/>
  <c r="C11" i="26" s="1"/>
  <c r="X21" i="26"/>
  <c r="L19" i="26"/>
  <c r="X17" i="26"/>
  <c r="C19" i="23"/>
  <c r="C17" i="23"/>
  <c r="C21" i="23"/>
  <c r="I13" i="23"/>
  <c r="I21" i="23"/>
  <c r="O13" i="23"/>
  <c r="C15" i="23"/>
  <c r="C11" i="23" s="1"/>
  <c r="AA15" i="23"/>
  <c r="O17" i="23"/>
  <c r="AA19" i="23"/>
  <c r="O21" i="23"/>
  <c r="F15" i="23"/>
  <c r="R17" i="23"/>
  <c r="F19" i="23"/>
  <c r="R21" i="23"/>
  <c r="U13" i="23"/>
  <c r="I15" i="23"/>
  <c r="U17" i="23"/>
  <c r="I19" i="23"/>
  <c r="U21" i="23"/>
  <c r="U19" i="23"/>
  <c r="X13" i="23"/>
  <c r="X11" i="23" s="1"/>
  <c r="L15" i="23"/>
  <c r="L11" i="23" s="1"/>
  <c r="X17" i="23"/>
  <c r="AA13" i="23"/>
  <c r="O15" i="23"/>
  <c r="AA17" i="23"/>
  <c r="F13" i="23"/>
  <c r="R15" i="23"/>
  <c r="R11" i="23" s="1"/>
  <c r="F17" i="23"/>
  <c r="R11" i="22"/>
  <c r="C20" i="22"/>
  <c r="C28" i="22"/>
  <c r="C42" i="22"/>
  <c r="F11" i="22"/>
  <c r="I11" i="22"/>
  <c r="B11" i="22"/>
  <c r="C35" i="22" s="1"/>
  <c r="L13" i="22"/>
  <c r="O14" i="22"/>
  <c r="R15" i="22"/>
  <c r="C18" i="22"/>
  <c r="F19" i="22"/>
  <c r="I20" i="22"/>
  <c r="L21" i="22"/>
  <c r="O22" i="22"/>
  <c r="R23" i="22"/>
  <c r="C26" i="22"/>
  <c r="F27" i="22"/>
  <c r="I28" i="22"/>
  <c r="L29" i="22"/>
  <c r="R30" i="22"/>
  <c r="C33" i="22"/>
  <c r="F34" i="22"/>
  <c r="I35" i="22"/>
  <c r="L36" i="22"/>
  <c r="R37" i="22"/>
  <c r="C40" i="22"/>
  <c r="I42" i="22"/>
  <c r="L43" i="22"/>
  <c r="O44" i="22"/>
  <c r="R45" i="22"/>
  <c r="C16" i="22"/>
  <c r="C46" i="22"/>
  <c r="C15" i="22"/>
  <c r="F16" i="22"/>
  <c r="I17" i="22"/>
  <c r="L18" i="22"/>
  <c r="R20" i="22"/>
  <c r="C23" i="22"/>
  <c r="F24" i="22"/>
  <c r="I25" i="22"/>
  <c r="L26" i="22"/>
  <c r="R28" i="22"/>
  <c r="F31" i="22"/>
  <c r="I32" i="22"/>
  <c r="L33" i="22"/>
  <c r="R35" i="22"/>
  <c r="C37" i="22"/>
  <c r="F38" i="22"/>
  <c r="L40" i="22"/>
  <c r="C45" i="22"/>
  <c r="F46" i="22"/>
  <c r="F15" i="22"/>
  <c r="I16" i="22"/>
  <c r="O18" i="22"/>
  <c r="F23" i="22"/>
  <c r="I24" i="22"/>
  <c r="I31" i="22"/>
  <c r="O33" i="22"/>
  <c r="F37" i="22"/>
  <c r="I38" i="22"/>
  <c r="O40" i="22"/>
  <c r="C44" i="22"/>
  <c r="F45" i="22"/>
  <c r="I46" i="22"/>
  <c r="C13" i="22"/>
  <c r="F14" i="22"/>
  <c r="I15" i="22"/>
  <c r="L16" i="22"/>
  <c r="O17" i="22"/>
  <c r="C21" i="22"/>
  <c r="F22" i="22"/>
  <c r="I23" i="22"/>
  <c r="L24" i="22"/>
  <c r="C29" i="22"/>
  <c r="F30" i="22"/>
  <c r="L31" i="22"/>
  <c r="O32" i="22"/>
  <c r="C36" i="22"/>
  <c r="I37" i="22"/>
  <c r="L38" i="22"/>
  <c r="O39" i="22"/>
  <c r="C43" i="22"/>
  <c r="F44" i="22"/>
  <c r="I45" i="22"/>
  <c r="L46" i="22"/>
  <c r="C24" i="22"/>
  <c r="C31" i="22"/>
  <c r="C38" i="22"/>
  <c r="F13" i="22"/>
  <c r="L15" i="22"/>
  <c r="O16" i="22"/>
  <c r="F21" i="22"/>
  <c r="L23" i="22"/>
  <c r="O24" i="22"/>
  <c r="F29" i="22"/>
  <c r="O31" i="22"/>
  <c r="F36" i="22"/>
  <c r="L37" i="22"/>
  <c r="O38" i="22"/>
  <c r="F43" i="22"/>
  <c r="I44" i="22"/>
  <c r="L45" i="22"/>
  <c r="O46" i="22"/>
  <c r="L35" i="21"/>
  <c r="Q14" i="21"/>
  <c r="O76" i="21"/>
  <c r="R96" i="21"/>
  <c r="F96" i="21"/>
  <c r="O96" i="21"/>
  <c r="I83" i="21"/>
  <c r="I17" i="21"/>
  <c r="I61" i="21"/>
  <c r="L82" i="21"/>
  <c r="N14" i="21"/>
  <c r="B35" i="21"/>
  <c r="F35" i="21" s="1"/>
  <c r="L61" i="21"/>
  <c r="R17" i="21"/>
  <c r="I22" i="21"/>
  <c r="R61" i="21"/>
  <c r="O61" i="21"/>
  <c r="B82" i="21"/>
  <c r="O22" i="21"/>
  <c r="O28" i="21"/>
  <c r="I35" i="21"/>
  <c r="R83" i="21"/>
  <c r="F83" i="21"/>
  <c r="O83" i="21"/>
  <c r="R22" i="21"/>
  <c r="H14" i="21"/>
  <c r="O82" i="21"/>
  <c r="I96" i="21"/>
  <c r="F82" i="21"/>
  <c r="L83" i="21"/>
  <c r="L96" i="21"/>
  <c r="L17" i="21"/>
  <c r="L19" i="21"/>
  <c r="O20" i="21"/>
  <c r="L22" i="21"/>
  <c r="L24" i="21"/>
  <c r="O25" i="21"/>
  <c r="F28" i="21"/>
  <c r="R28" i="21"/>
  <c r="F32" i="21"/>
  <c r="O36" i="21"/>
  <c r="O37" i="21"/>
  <c r="R38" i="21"/>
  <c r="R43" i="21"/>
  <c r="F47" i="21"/>
  <c r="L49" i="21"/>
  <c r="O50" i="21"/>
  <c r="O55" i="21"/>
  <c r="R56" i="21"/>
  <c r="F61" i="21"/>
  <c r="O64" i="21"/>
  <c r="O65" i="21"/>
  <c r="R66" i="21"/>
  <c r="O73" i="21"/>
  <c r="F76" i="21"/>
  <c r="R76" i="21"/>
  <c r="F80" i="21"/>
  <c r="L84" i="21"/>
  <c r="O85" i="21"/>
  <c r="R86" i="21"/>
  <c r="F90" i="21"/>
  <c r="L92" i="21"/>
  <c r="R94" i="21"/>
  <c r="O98" i="21"/>
  <c r="F42" i="21"/>
  <c r="F46" i="21"/>
  <c r="I47" i="21"/>
  <c r="F59" i="21"/>
  <c r="F69" i="21"/>
  <c r="F79" i="21"/>
  <c r="I80" i="21"/>
  <c r="F89" i="21"/>
  <c r="I90" i="21"/>
  <c r="F102" i="21"/>
  <c r="F31" i="21"/>
  <c r="R42" i="21"/>
  <c r="O17" i="21"/>
  <c r="R24" i="21"/>
  <c r="I28" i="21"/>
  <c r="I31" i="21"/>
  <c r="L32" i="21"/>
  <c r="F36" i="21"/>
  <c r="R36" i="21"/>
  <c r="I46" i="21"/>
  <c r="L47" i="21"/>
  <c r="R49" i="21"/>
  <c r="I59" i="21"/>
  <c r="I69" i="21"/>
  <c r="I76" i="21"/>
  <c r="I79" i="21"/>
  <c r="L80" i="21"/>
  <c r="I89" i="21"/>
  <c r="L90" i="21"/>
  <c r="F101" i="21"/>
  <c r="I102" i="21"/>
  <c r="I32" i="21"/>
  <c r="K16" i="21"/>
  <c r="E27" i="21"/>
  <c r="F29" i="21"/>
  <c r="L31" i="21"/>
  <c r="O32" i="21"/>
  <c r="F39" i="21"/>
  <c r="F44" i="21"/>
  <c r="L46" i="21"/>
  <c r="O47" i="21"/>
  <c r="F52" i="21"/>
  <c r="F57" i="21"/>
  <c r="L59" i="21"/>
  <c r="F62" i="21"/>
  <c r="F67" i="21"/>
  <c r="L69" i="21"/>
  <c r="E75" i="21"/>
  <c r="F77" i="21"/>
  <c r="L79" i="21"/>
  <c r="O80" i="21"/>
  <c r="F87" i="21"/>
  <c r="L89" i="21"/>
  <c r="O90" i="21"/>
  <c r="F100" i="21"/>
  <c r="L102" i="21"/>
  <c r="E14" i="21"/>
  <c r="I29" i="21"/>
  <c r="O31" i="21"/>
  <c r="I39" i="21"/>
  <c r="I44" i="21"/>
  <c r="O46" i="21"/>
  <c r="I52" i="21"/>
  <c r="I57" i="21"/>
  <c r="O59" i="21"/>
  <c r="I62" i="21"/>
  <c r="I67" i="21"/>
  <c r="O69" i="21"/>
  <c r="I77" i="21"/>
  <c r="L78" i="21"/>
  <c r="O79" i="21"/>
  <c r="F86" i="21"/>
  <c r="I87" i="21"/>
  <c r="L88" i="21"/>
  <c r="O89" i="21"/>
  <c r="F94" i="21"/>
  <c r="F99" i="21"/>
  <c r="I100" i="21"/>
  <c r="L101" i="21"/>
  <c r="O102" i="21"/>
  <c r="C26" i="19"/>
  <c r="C38" i="19"/>
  <c r="C24" i="19"/>
  <c r="C32" i="19"/>
  <c r="C40" i="19"/>
  <c r="C18" i="19"/>
  <c r="C44" i="19"/>
  <c r="C16" i="19"/>
  <c r="C12" i="19" s="1"/>
  <c r="C28" i="19"/>
  <c r="C42" i="19"/>
  <c r="C46" i="19"/>
  <c r="C15" i="19"/>
  <c r="C17" i="19"/>
  <c r="C19" i="19"/>
  <c r="C21" i="19"/>
  <c r="C23" i="19"/>
  <c r="C25" i="19"/>
  <c r="C27" i="19"/>
  <c r="C29" i="19"/>
  <c r="C31" i="19"/>
  <c r="C33" i="19"/>
  <c r="C35" i="19"/>
  <c r="C37" i="19"/>
  <c r="C22" i="19"/>
  <c r="C30" i="19"/>
  <c r="C34" i="19"/>
  <c r="I12" i="19"/>
  <c r="C20" i="19"/>
  <c r="F53" i="18"/>
  <c r="I53" i="18"/>
  <c r="B34" i="18"/>
  <c r="B15" i="18"/>
  <c r="I27" i="18"/>
  <c r="F27" i="18"/>
  <c r="B67" i="18"/>
  <c r="I21" i="18"/>
  <c r="F21" i="18"/>
  <c r="F95" i="18"/>
  <c r="H13" i="18"/>
  <c r="I15" i="18"/>
  <c r="F60" i="18"/>
  <c r="B60" i="18"/>
  <c r="I82" i="18"/>
  <c r="F82" i="18"/>
  <c r="I95" i="18"/>
  <c r="E26" i="18"/>
  <c r="F29" i="18"/>
  <c r="F31" i="18"/>
  <c r="B35" i="18"/>
  <c r="F55" i="18"/>
  <c r="F57" i="18"/>
  <c r="B61" i="18"/>
  <c r="F62" i="18"/>
  <c r="F64" i="18"/>
  <c r="B68" i="18"/>
  <c r="F69" i="18"/>
  <c r="F71" i="18"/>
  <c r="F73" i="18"/>
  <c r="F75" i="18"/>
  <c r="F77" i="18"/>
  <c r="E79" i="18"/>
  <c r="F84" i="18"/>
  <c r="F86" i="18"/>
  <c r="B95" i="18"/>
  <c r="F96" i="18"/>
  <c r="F98" i="18"/>
  <c r="F100" i="18"/>
  <c r="F101" i="18"/>
  <c r="C13" i="16"/>
  <c r="C15" i="16"/>
  <c r="C17" i="16"/>
  <c r="C19" i="16"/>
  <c r="C21" i="16"/>
  <c r="C23" i="16"/>
  <c r="C25" i="16"/>
  <c r="C27" i="16"/>
  <c r="C29" i="16"/>
  <c r="C31" i="16"/>
  <c r="C33" i="16"/>
  <c r="C35" i="16"/>
  <c r="C37" i="16"/>
  <c r="C39" i="16"/>
  <c r="C41" i="16"/>
  <c r="C43" i="16"/>
  <c r="C45" i="16"/>
  <c r="F13" i="16"/>
  <c r="F15" i="16"/>
  <c r="F17" i="16"/>
  <c r="F19" i="16"/>
  <c r="F21" i="16"/>
  <c r="F23" i="16"/>
  <c r="F25" i="16"/>
  <c r="F27" i="16"/>
  <c r="F29" i="16"/>
  <c r="F31" i="16"/>
  <c r="F33" i="16"/>
  <c r="F35" i="16"/>
  <c r="F37" i="16"/>
  <c r="F39" i="16"/>
  <c r="F41" i="16"/>
  <c r="F43" i="16"/>
  <c r="F45" i="16"/>
  <c r="F11" i="16"/>
  <c r="I11" i="16"/>
  <c r="C14" i="16"/>
  <c r="C16" i="16"/>
  <c r="C18" i="16"/>
  <c r="C20" i="16"/>
  <c r="C22" i="16"/>
  <c r="C24" i="16"/>
  <c r="C26" i="16"/>
  <c r="C28" i="16"/>
  <c r="C30" i="16"/>
  <c r="C32" i="16"/>
  <c r="C34" i="16"/>
  <c r="C36" i="16"/>
  <c r="C38" i="16"/>
  <c r="C40" i="16"/>
  <c r="C42" i="16"/>
  <c r="C44" i="16"/>
  <c r="C46" i="16"/>
  <c r="F14" i="16"/>
  <c r="F16" i="16"/>
  <c r="F18" i="16"/>
  <c r="F20" i="16"/>
  <c r="F22" i="16"/>
  <c r="F24" i="16"/>
  <c r="F26" i="16"/>
  <c r="F28" i="16"/>
  <c r="F30" i="16"/>
  <c r="F32" i="16"/>
  <c r="F34" i="16"/>
  <c r="F36" i="16"/>
  <c r="F38" i="16"/>
  <c r="F40" i="16"/>
  <c r="F42" i="16"/>
  <c r="F44" i="16"/>
  <c r="I21" i="15"/>
  <c r="F21" i="15"/>
  <c r="L21" i="15"/>
  <c r="F16" i="15"/>
  <c r="L16" i="15"/>
  <c r="I16" i="15"/>
  <c r="F82" i="15"/>
  <c r="I82" i="15"/>
  <c r="I60" i="15"/>
  <c r="F27" i="15"/>
  <c r="L27" i="15"/>
  <c r="I27" i="15"/>
  <c r="F75" i="15"/>
  <c r="F26" i="15"/>
  <c r="L26" i="15"/>
  <c r="I26" i="15"/>
  <c r="F60" i="15"/>
  <c r="L60" i="15"/>
  <c r="H13" i="15"/>
  <c r="L15" i="15"/>
  <c r="I15" i="15"/>
  <c r="F15" i="15"/>
  <c r="F81" i="15"/>
  <c r="I81" i="15"/>
  <c r="F19" i="15"/>
  <c r="I23" i="15"/>
  <c r="F30" i="15"/>
  <c r="K34" i="15"/>
  <c r="I44" i="15"/>
  <c r="F49" i="15"/>
  <c r="F58" i="15"/>
  <c r="I68" i="15"/>
  <c r="I78" i="15"/>
  <c r="F85" i="15"/>
  <c r="I88" i="15"/>
  <c r="F93" i="15"/>
  <c r="B95" i="15"/>
  <c r="I97" i="15"/>
  <c r="L23" i="15"/>
  <c r="F37" i="15"/>
  <c r="L44" i="15"/>
  <c r="F46" i="15"/>
  <c r="F55" i="15"/>
  <c r="F65" i="15"/>
  <c r="L68" i="15"/>
  <c r="F70" i="15"/>
  <c r="L78" i="15"/>
  <c r="L88" i="15"/>
  <c r="F90" i="15"/>
  <c r="L97" i="15"/>
  <c r="F99" i="15"/>
  <c r="I37" i="15"/>
  <c r="I46" i="15"/>
  <c r="I55" i="15"/>
  <c r="I65" i="15"/>
  <c r="F67" i="15"/>
  <c r="I70" i="15"/>
  <c r="I90" i="15"/>
  <c r="I99" i="15"/>
  <c r="F18" i="15"/>
  <c r="F29" i="15"/>
  <c r="F39" i="15"/>
  <c r="B41" i="15"/>
  <c r="F48" i="15"/>
  <c r="F57" i="15"/>
  <c r="I67" i="15"/>
  <c r="F72" i="15"/>
  <c r="B74" i="15"/>
  <c r="I74" i="15" s="1"/>
  <c r="B75" i="15"/>
  <c r="F84" i="15"/>
  <c r="F101" i="15"/>
  <c r="F24" i="15"/>
  <c r="E34" i="15"/>
  <c r="F36" i="15"/>
  <c r="F45" i="15"/>
  <c r="F54" i="15"/>
  <c r="F64" i="15"/>
  <c r="F79" i="15"/>
  <c r="F89" i="15"/>
  <c r="I101" i="15"/>
  <c r="C32" i="13"/>
  <c r="C40" i="13"/>
  <c r="C46" i="13"/>
  <c r="C38" i="13"/>
  <c r="C33" i="13"/>
  <c r="C28" i="13"/>
  <c r="C20" i="13"/>
  <c r="L11" i="13"/>
  <c r="C30" i="13"/>
  <c r="C42" i="13"/>
  <c r="C24" i="13"/>
  <c r="F11" i="13"/>
  <c r="C44" i="13"/>
  <c r="C36" i="13"/>
  <c r="C31" i="13"/>
  <c r="C26" i="13"/>
  <c r="C18" i="13"/>
  <c r="I11" i="13"/>
  <c r="C34" i="13"/>
  <c r="C16" i="13"/>
  <c r="C22" i="13"/>
  <c r="C14" i="13"/>
  <c r="C37" i="13"/>
  <c r="C27" i="13"/>
  <c r="F27" i="13"/>
  <c r="F32" i="13"/>
  <c r="F45" i="13"/>
  <c r="C13" i="13"/>
  <c r="F16" i="13"/>
  <c r="I19" i="13"/>
  <c r="C21" i="13"/>
  <c r="F24" i="13"/>
  <c r="I27" i="13"/>
  <c r="C29" i="13"/>
  <c r="I32" i="13"/>
  <c r="F34" i="13"/>
  <c r="I37" i="13"/>
  <c r="C39" i="13"/>
  <c r="F42" i="13"/>
  <c r="I45" i="13"/>
  <c r="F37" i="13"/>
  <c r="F13" i="13"/>
  <c r="I16" i="13"/>
  <c r="L19" i="13"/>
  <c r="F21" i="13"/>
  <c r="I24" i="13"/>
  <c r="L27" i="13"/>
  <c r="F29" i="13"/>
  <c r="L32" i="13"/>
  <c r="I34" i="13"/>
  <c r="L37" i="13"/>
  <c r="F39" i="13"/>
  <c r="I42" i="13"/>
  <c r="L45" i="13"/>
  <c r="F19" i="13"/>
  <c r="I13" i="13"/>
  <c r="C15" i="13"/>
  <c r="I21" i="13"/>
  <c r="C23" i="13"/>
  <c r="F26" i="13"/>
  <c r="I29" i="13"/>
  <c r="F31" i="13"/>
  <c r="F36" i="13"/>
  <c r="I39" i="13"/>
  <c r="C41" i="13"/>
  <c r="F44" i="13"/>
  <c r="C17" i="13"/>
  <c r="C25" i="13"/>
  <c r="C35" i="13"/>
  <c r="C43" i="13"/>
  <c r="F63" i="12"/>
  <c r="K13" i="12"/>
  <c r="L21" i="12"/>
  <c r="I21" i="12"/>
  <c r="I82" i="12"/>
  <c r="L82" i="12"/>
  <c r="L16" i="12"/>
  <c r="K26" i="12"/>
  <c r="I19" i="12"/>
  <c r="I30" i="12"/>
  <c r="F37" i="12"/>
  <c r="L44" i="12"/>
  <c r="F46" i="12"/>
  <c r="I49" i="12"/>
  <c r="F55" i="12"/>
  <c r="B63" i="12"/>
  <c r="L68" i="12"/>
  <c r="F76" i="12"/>
  <c r="F82" i="12"/>
  <c r="H81" i="12"/>
  <c r="B16" i="12"/>
  <c r="F24" i="12"/>
  <c r="B27" i="12"/>
  <c r="I27" i="12" s="1"/>
  <c r="F36" i="12"/>
  <c r="F45" i="12"/>
  <c r="F54" i="12"/>
  <c r="F75" i="12"/>
  <c r="F87" i="12"/>
  <c r="F96" i="12"/>
  <c r="I24" i="12"/>
  <c r="F31" i="12"/>
  <c r="I36" i="12"/>
  <c r="F42" i="12"/>
  <c r="I45" i="12"/>
  <c r="I54" i="12"/>
  <c r="F66" i="12"/>
  <c r="I75" i="12"/>
  <c r="F84" i="12"/>
  <c r="I87" i="12"/>
  <c r="I96" i="12"/>
  <c r="F101" i="12"/>
  <c r="E15" i="12"/>
  <c r="F17" i="12"/>
  <c r="F28" i="12"/>
  <c r="I31" i="12"/>
  <c r="H34" i="12"/>
  <c r="F38" i="12"/>
  <c r="I42" i="12"/>
  <c r="F47" i="12"/>
  <c r="F56" i="12"/>
  <c r="K60" i="12"/>
  <c r="I66" i="12"/>
  <c r="F77" i="12"/>
  <c r="I84" i="12"/>
  <c r="F89" i="12"/>
  <c r="F98" i="12"/>
  <c r="I101" i="12"/>
  <c r="F21" i="12"/>
  <c r="I77" i="12"/>
  <c r="I89" i="12"/>
  <c r="I95" i="12"/>
  <c r="C39" i="10"/>
  <c r="C44" i="10"/>
  <c r="F11" i="10"/>
  <c r="O11" i="10"/>
  <c r="C18" i="10"/>
  <c r="C22" i="10"/>
  <c r="C38" i="10"/>
  <c r="C26" i="10"/>
  <c r="C42" i="10"/>
  <c r="I11" i="10"/>
  <c r="C14" i="10"/>
  <c r="C30" i="10"/>
  <c r="C34" i="10"/>
  <c r="B11" i="10"/>
  <c r="L11" i="10" s="1"/>
  <c r="F18" i="10"/>
  <c r="C13" i="10"/>
  <c r="I14" i="10"/>
  <c r="O15" i="10"/>
  <c r="C17" i="10"/>
  <c r="I18" i="10"/>
  <c r="O19" i="10"/>
  <c r="C21" i="10"/>
  <c r="I22" i="10"/>
  <c r="O23" i="10"/>
  <c r="C25" i="10"/>
  <c r="I26" i="10"/>
  <c r="O27" i="10"/>
  <c r="C29" i="10"/>
  <c r="I30" i="10"/>
  <c r="O31" i="10"/>
  <c r="C33" i="10"/>
  <c r="I34" i="10"/>
  <c r="O35" i="10"/>
  <c r="C37" i="10"/>
  <c r="I38" i="10"/>
  <c r="C41" i="10"/>
  <c r="I42" i="10"/>
  <c r="O43" i="10"/>
  <c r="O45" i="10"/>
  <c r="F13" i="10"/>
  <c r="L14" i="10"/>
  <c r="F17" i="10"/>
  <c r="L18" i="10"/>
  <c r="F21" i="10"/>
  <c r="L22" i="10"/>
  <c r="F25" i="10"/>
  <c r="L26" i="10"/>
  <c r="F29" i="10"/>
  <c r="L30" i="10"/>
  <c r="F33" i="10"/>
  <c r="L34" i="10"/>
  <c r="F37" i="10"/>
  <c r="L38" i="10"/>
  <c r="F41" i="10"/>
  <c r="L42" i="10"/>
  <c r="I13" i="10"/>
  <c r="O14" i="10"/>
  <c r="C16" i="10"/>
  <c r="I17" i="10"/>
  <c r="O18" i="10"/>
  <c r="C20" i="10"/>
  <c r="I21" i="10"/>
  <c r="O22" i="10"/>
  <c r="C24" i="10"/>
  <c r="I25" i="10"/>
  <c r="O26" i="10"/>
  <c r="C28" i="10"/>
  <c r="I29" i="10"/>
  <c r="O30" i="10"/>
  <c r="C32" i="10"/>
  <c r="I33" i="10"/>
  <c r="O34" i="10"/>
  <c r="C36" i="10"/>
  <c r="I37" i="10"/>
  <c r="O38" i="10"/>
  <c r="I41" i="10"/>
  <c r="O42" i="10"/>
  <c r="C46" i="10"/>
  <c r="L13" i="10"/>
  <c r="L17" i="10"/>
  <c r="L21" i="10"/>
  <c r="L25" i="10"/>
  <c r="L29" i="10"/>
  <c r="L33" i="10"/>
  <c r="L37" i="10"/>
  <c r="L41" i="10"/>
  <c r="C15" i="10"/>
  <c r="I16" i="10"/>
  <c r="C19" i="10"/>
  <c r="I20" i="10"/>
  <c r="C23" i="10"/>
  <c r="I24" i="10"/>
  <c r="C27" i="10"/>
  <c r="I28" i="10"/>
  <c r="C31" i="10"/>
  <c r="I32" i="10"/>
  <c r="C35" i="10"/>
  <c r="I36" i="10"/>
  <c r="C43" i="10"/>
  <c r="C45" i="10"/>
  <c r="I46" i="10"/>
  <c r="F45" i="10"/>
  <c r="F82" i="9"/>
  <c r="N11" i="9"/>
  <c r="F35" i="9"/>
  <c r="F16" i="9"/>
  <c r="I35" i="9"/>
  <c r="L81" i="9"/>
  <c r="R21" i="9"/>
  <c r="R34" i="9"/>
  <c r="L34" i="9"/>
  <c r="F21" i="9"/>
  <c r="O35" i="9"/>
  <c r="F41" i="9"/>
  <c r="O26" i="9"/>
  <c r="R35" i="9"/>
  <c r="B81" i="9"/>
  <c r="O81" i="9" s="1"/>
  <c r="I95" i="9"/>
  <c r="O95" i="9"/>
  <c r="F26" i="9"/>
  <c r="B34" i="9"/>
  <c r="I81" i="9"/>
  <c r="I26" i="9"/>
  <c r="O34" i="9"/>
  <c r="R81" i="9"/>
  <c r="F18" i="9"/>
  <c r="I19" i="9"/>
  <c r="F23" i="9"/>
  <c r="I24" i="9"/>
  <c r="O27" i="9"/>
  <c r="O28" i="9"/>
  <c r="R29" i="9"/>
  <c r="F34" i="9"/>
  <c r="L35" i="9"/>
  <c r="I36" i="9"/>
  <c r="O38" i="9"/>
  <c r="R39" i="9"/>
  <c r="B41" i="9"/>
  <c r="O43" i="9"/>
  <c r="R44" i="9"/>
  <c r="F48" i="9"/>
  <c r="I49" i="9"/>
  <c r="O51" i="9"/>
  <c r="I54" i="9"/>
  <c r="O56" i="9"/>
  <c r="R57" i="9"/>
  <c r="O61" i="9"/>
  <c r="L63" i="9"/>
  <c r="I64" i="9"/>
  <c r="O66" i="9"/>
  <c r="R67" i="9"/>
  <c r="I72" i="9"/>
  <c r="R76" i="9"/>
  <c r="F81" i="9"/>
  <c r="I83" i="9"/>
  <c r="O85" i="9"/>
  <c r="R86" i="9"/>
  <c r="F90" i="9"/>
  <c r="I91" i="9"/>
  <c r="O93" i="9"/>
  <c r="L95" i="9"/>
  <c r="R99" i="9"/>
  <c r="E15" i="9"/>
  <c r="Q15" i="9"/>
  <c r="F17" i="9"/>
  <c r="L19" i="9"/>
  <c r="F22" i="9"/>
  <c r="L24" i="9"/>
  <c r="K26" i="9"/>
  <c r="F32" i="9"/>
  <c r="H34" i="9"/>
  <c r="B35" i="9"/>
  <c r="L36" i="9"/>
  <c r="F47" i="9"/>
  <c r="L49" i="9"/>
  <c r="B53" i="9"/>
  <c r="I53" i="9" s="1"/>
  <c r="L54" i="9"/>
  <c r="B63" i="9"/>
  <c r="R63" i="9" s="1"/>
  <c r="L64" i="9"/>
  <c r="F70" i="9"/>
  <c r="L72" i="9"/>
  <c r="F79" i="9"/>
  <c r="B82" i="9"/>
  <c r="L82" i="9" s="1"/>
  <c r="F89" i="9"/>
  <c r="I90" i="9"/>
  <c r="I17" i="9"/>
  <c r="L18" i="9"/>
  <c r="O19" i="9"/>
  <c r="I22" i="9"/>
  <c r="L23" i="9"/>
  <c r="O24" i="9"/>
  <c r="I32" i="9"/>
  <c r="O36" i="9"/>
  <c r="I47" i="9"/>
  <c r="O49" i="9"/>
  <c r="O54" i="9"/>
  <c r="O64" i="9"/>
  <c r="I70" i="9"/>
  <c r="O72" i="9"/>
  <c r="I79" i="9"/>
  <c r="O82" i="9"/>
  <c r="I89" i="9"/>
  <c r="L90" i="9"/>
  <c r="B16" i="9"/>
  <c r="O16" i="9" s="1"/>
  <c r="R19" i="9"/>
  <c r="B21" i="9"/>
  <c r="L21" i="9" s="1"/>
  <c r="L22" i="9"/>
  <c r="R24" i="9"/>
  <c r="B26" i="9"/>
  <c r="F30" i="9"/>
  <c r="L32" i="9"/>
  <c r="R36" i="9"/>
  <c r="F45" i="9"/>
  <c r="L47" i="9"/>
  <c r="O48" i="9"/>
  <c r="R49" i="9"/>
  <c r="R54" i="9"/>
  <c r="F58" i="9"/>
  <c r="H60" i="9"/>
  <c r="H13" i="9" s="1"/>
  <c r="R64" i="9"/>
  <c r="F68" i="9"/>
  <c r="L70" i="9"/>
  <c r="R72" i="9"/>
  <c r="F77" i="9"/>
  <c r="L79" i="9"/>
  <c r="F87" i="9"/>
  <c r="L89" i="9"/>
  <c r="O90" i="9"/>
  <c r="F100" i="9"/>
  <c r="I101" i="9"/>
  <c r="L17" i="9"/>
  <c r="K13" i="9"/>
  <c r="O17" i="9"/>
  <c r="O22" i="9"/>
  <c r="F29" i="9"/>
  <c r="I30" i="9"/>
  <c r="O32" i="9"/>
  <c r="F39" i="9"/>
  <c r="F44" i="9"/>
  <c r="I45" i="9"/>
  <c r="O47" i="9"/>
  <c r="F57" i="9"/>
  <c r="I58" i="9"/>
  <c r="F67" i="9"/>
  <c r="I68" i="9"/>
  <c r="O70" i="9"/>
  <c r="F76" i="9"/>
  <c r="I77" i="9"/>
  <c r="O79" i="9"/>
  <c r="F86" i="9"/>
  <c r="I87" i="9"/>
  <c r="O89" i="9"/>
  <c r="F99" i="9"/>
  <c r="I100" i="9"/>
  <c r="L101" i="9"/>
  <c r="I76" i="9"/>
  <c r="L77" i="9"/>
  <c r="I86" i="9"/>
  <c r="L87" i="9"/>
  <c r="I99" i="9"/>
  <c r="B11" i="7"/>
  <c r="C13" i="7"/>
  <c r="C15" i="7"/>
  <c r="C17" i="7"/>
  <c r="C19" i="7"/>
  <c r="C21" i="7"/>
  <c r="C27" i="7"/>
  <c r="C29" i="7"/>
  <c r="C31" i="7"/>
  <c r="C33" i="7"/>
  <c r="C35" i="7"/>
  <c r="C37" i="7"/>
  <c r="C43" i="7"/>
  <c r="C45" i="7"/>
  <c r="F13" i="7"/>
  <c r="F15" i="7"/>
  <c r="F17" i="7"/>
  <c r="F19" i="7"/>
  <c r="F21" i="7"/>
  <c r="F23" i="7"/>
  <c r="F25" i="7"/>
  <c r="F27" i="7"/>
  <c r="F29" i="7"/>
  <c r="F31" i="7"/>
  <c r="F33" i="7"/>
  <c r="F35" i="7"/>
  <c r="F37" i="7"/>
  <c r="F39" i="7"/>
  <c r="F41" i="7"/>
  <c r="F43" i="7"/>
  <c r="F45" i="7"/>
  <c r="F14" i="7"/>
  <c r="F16" i="7"/>
  <c r="F18" i="7"/>
  <c r="F20" i="7"/>
  <c r="F22" i="7"/>
  <c r="F24" i="7"/>
  <c r="F26" i="7"/>
  <c r="F28" i="7"/>
  <c r="F30" i="7"/>
  <c r="F32" i="7"/>
  <c r="F34" i="7"/>
  <c r="F36" i="7"/>
  <c r="F38" i="7"/>
  <c r="F40" i="7"/>
  <c r="F42" i="7"/>
  <c r="F44" i="7"/>
  <c r="F46" i="7"/>
  <c r="I41" i="6"/>
  <c r="F41" i="6"/>
  <c r="F53" i="6"/>
  <c r="I53" i="6"/>
  <c r="F81" i="6"/>
  <c r="B81" i="6"/>
  <c r="E13" i="6"/>
  <c r="B15" i="6"/>
  <c r="B34" i="6"/>
  <c r="F74" i="6"/>
  <c r="B26" i="6"/>
  <c r="I74" i="6"/>
  <c r="I35" i="6"/>
  <c r="F35" i="6"/>
  <c r="F60" i="6"/>
  <c r="I60" i="6"/>
  <c r="I26" i="6"/>
  <c r="F17" i="6"/>
  <c r="I17" i="6"/>
  <c r="I19" i="6"/>
  <c r="H34" i="6"/>
  <c r="F42" i="6"/>
  <c r="F44" i="6"/>
  <c r="F46" i="6"/>
  <c r="F48" i="6"/>
  <c r="F61" i="6"/>
  <c r="F19" i="6"/>
  <c r="F63" i="6"/>
  <c r="B75" i="6"/>
  <c r="F76" i="6"/>
  <c r="F78" i="6"/>
  <c r="F82" i="6"/>
  <c r="B95" i="6"/>
  <c r="F96" i="6"/>
  <c r="F98" i="6"/>
  <c r="F100" i="6"/>
  <c r="F27" i="6"/>
  <c r="F16" i="6"/>
  <c r="F18" i="6"/>
  <c r="B74" i="6"/>
  <c r="F97" i="6"/>
  <c r="F99" i="6"/>
  <c r="F101" i="6"/>
  <c r="H13" i="6"/>
  <c r="L12" i="4"/>
  <c r="G26" i="4"/>
  <c r="D22" i="4"/>
  <c r="G28" i="4"/>
  <c r="D28" i="4" s="1"/>
  <c r="G30" i="4"/>
  <c r="D30" i="4" s="1"/>
  <c r="G32" i="4"/>
  <c r="D32" i="4" s="1"/>
  <c r="G14" i="4"/>
  <c r="D14" i="4" s="1"/>
  <c r="C26" i="4"/>
  <c r="J26" i="4" s="1"/>
  <c r="J22" i="4"/>
  <c r="M28" i="4"/>
  <c r="G18" i="4"/>
  <c r="D18" i="4" s="1"/>
  <c r="J14" i="4"/>
  <c r="G16" i="4"/>
  <c r="D16" i="4" s="1"/>
  <c r="G38" i="4"/>
  <c r="D38" i="4" s="1"/>
  <c r="E30" i="38" l="1"/>
  <c r="E21" i="38"/>
  <c r="E29" i="38"/>
  <c r="E20" i="38"/>
  <c r="E15" i="38"/>
  <c r="E28" i="38"/>
  <c r="E19" i="38"/>
  <c r="E27" i="38"/>
  <c r="E26" i="38"/>
  <c r="E25" i="38"/>
  <c r="E17" i="38"/>
  <c r="E16" i="38"/>
  <c r="E13" i="38"/>
  <c r="E13" i="36"/>
  <c r="F11" i="33"/>
  <c r="C11" i="32"/>
  <c r="O14" i="31"/>
  <c r="C14" i="31"/>
  <c r="I14" i="31"/>
  <c r="C23" i="29"/>
  <c r="F11" i="29"/>
  <c r="AA11" i="29"/>
  <c r="L11" i="29"/>
  <c r="O11" i="29"/>
  <c r="I11" i="28"/>
  <c r="AA11" i="28"/>
  <c r="C11" i="28"/>
  <c r="L11" i="28"/>
  <c r="F11" i="28"/>
  <c r="U11" i="28"/>
  <c r="C23" i="26"/>
  <c r="O11" i="23"/>
  <c r="F11" i="23"/>
  <c r="I11" i="23"/>
  <c r="AA11" i="23"/>
  <c r="U11" i="23"/>
  <c r="C41" i="22"/>
  <c r="C34" i="22"/>
  <c r="C27" i="22"/>
  <c r="C19" i="22"/>
  <c r="C25" i="22"/>
  <c r="O11" i="22"/>
  <c r="C30" i="22"/>
  <c r="C22" i="22"/>
  <c r="C14" i="22"/>
  <c r="C11" i="22" s="1"/>
  <c r="C39" i="22"/>
  <c r="C32" i="22"/>
  <c r="C17" i="22"/>
  <c r="L11" i="22"/>
  <c r="B75" i="21"/>
  <c r="H12" i="21"/>
  <c r="E12" i="21"/>
  <c r="K14" i="21"/>
  <c r="B14" i="21" s="1"/>
  <c r="O35" i="21"/>
  <c r="Q12" i="21"/>
  <c r="N12" i="21"/>
  <c r="B16" i="21"/>
  <c r="L16" i="21" s="1"/>
  <c r="B27" i="21"/>
  <c r="I82" i="21"/>
  <c r="R82" i="21"/>
  <c r="R35" i="21"/>
  <c r="B26" i="18"/>
  <c r="F26" i="18" s="1"/>
  <c r="H11" i="18"/>
  <c r="I61" i="18"/>
  <c r="F61" i="18"/>
  <c r="F15" i="18"/>
  <c r="I34" i="18"/>
  <c r="F34" i="18"/>
  <c r="B79" i="18"/>
  <c r="F79" i="18"/>
  <c r="I35" i="18"/>
  <c r="F35" i="18"/>
  <c r="I60" i="18"/>
  <c r="I67" i="18"/>
  <c r="E13" i="18"/>
  <c r="F67" i="18"/>
  <c r="I68" i="18"/>
  <c r="F68" i="18"/>
  <c r="C11" i="16"/>
  <c r="I41" i="15"/>
  <c r="L41" i="15"/>
  <c r="F74" i="15"/>
  <c r="F34" i="15"/>
  <c r="B34" i="15"/>
  <c r="E13" i="15"/>
  <c r="I75" i="15"/>
  <c r="L75" i="15"/>
  <c r="I95" i="15"/>
  <c r="L95" i="15"/>
  <c r="K13" i="15"/>
  <c r="L34" i="15"/>
  <c r="L74" i="15"/>
  <c r="F41" i="15"/>
  <c r="H11" i="15"/>
  <c r="F95" i="15"/>
  <c r="C11" i="13"/>
  <c r="I34" i="12"/>
  <c r="B34" i="12"/>
  <c r="H13" i="12"/>
  <c r="K11" i="12"/>
  <c r="L60" i="12"/>
  <c r="F16" i="12"/>
  <c r="L63" i="12"/>
  <c r="E13" i="12"/>
  <c r="B15" i="12"/>
  <c r="I16" i="12"/>
  <c r="B81" i="12"/>
  <c r="B60" i="12"/>
  <c r="F27" i="12"/>
  <c r="I63" i="12"/>
  <c r="B26" i="12"/>
  <c r="L26" i="12" s="1"/>
  <c r="L27" i="12"/>
  <c r="C40" i="10"/>
  <c r="C11" i="10" s="1"/>
  <c r="H11" i="9"/>
  <c r="L26" i="9"/>
  <c r="F53" i="9"/>
  <c r="K11" i="9"/>
  <c r="I82" i="9"/>
  <c r="B60" i="9"/>
  <c r="I41" i="9"/>
  <c r="L41" i="9"/>
  <c r="O41" i="9"/>
  <c r="I16" i="9"/>
  <c r="O21" i="9"/>
  <c r="L16" i="9"/>
  <c r="R26" i="9"/>
  <c r="R15" i="9"/>
  <c r="Q13" i="9"/>
  <c r="R16" i="9"/>
  <c r="I34" i="9"/>
  <c r="B15" i="9"/>
  <c r="F15" i="9"/>
  <c r="E13" i="9"/>
  <c r="I21" i="9"/>
  <c r="R82" i="9"/>
  <c r="R53" i="9"/>
  <c r="O53" i="9"/>
  <c r="L53" i="9"/>
  <c r="R41" i="9"/>
  <c r="O63" i="9"/>
  <c r="I63" i="9"/>
  <c r="F63" i="9"/>
  <c r="C44" i="7"/>
  <c r="C42" i="7"/>
  <c r="C40" i="7"/>
  <c r="C36" i="7"/>
  <c r="C34" i="7"/>
  <c r="C30" i="7"/>
  <c r="C26" i="7"/>
  <c r="C22" i="7"/>
  <c r="C20" i="7"/>
  <c r="C16" i="7"/>
  <c r="C46" i="7"/>
  <c r="C38" i="7"/>
  <c r="C32" i="7"/>
  <c r="C28" i="7"/>
  <c r="C24" i="7"/>
  <c r="C18" i="7"/>
  <c r="C14" i="7"/>
  <c r="C11" i="7" s="1"/>
  <c r="C41" i="7"/>
  <c r="C25" i="7"/>
  <c r="I11" i="7"/>
  <c r="C39" i="7"/>
  <c r="C23" i="7"/>
  <c r="F11" i="7"/>
  <c r="F34" i="6"/>
  <c r="F26" i="6"/>
  <c r="H11" i="6"/>
  <c r="I13" i="6"/>
  <c r="B13" i="6"/>
  <c r="E11" i="6"/>
  <c r="F13" i="6"/>
  <c r="F15" i="6"/>
  <c r="I75" i="6"/>
  <c r="F95" i="6"/>
  <c r="I95" i="6"/>
  <c r="I15" i="6"/>
  <c r="I81" i="6"/>
  <c r="F75" i="6"/>
  <c r="I34" i="6"/>
  <c r="M26" i="4"/>
  <c r="D26" i="4" s="1"/>
  <c r="M12" i="4"/>
  <c r="C12" i="4"/>
  <c r="I14" i="21" l="1"/>
  <c r="R14" i="21"/>
  <c r="F14" i="21"/>
  <c r="O14" i="21"/>
  <c r="O12" i="21"/>
  <c r="B12" i="21"/>
  <c r="O16" i="21"/>
  <c r="F16" i="21"/>
  <c r="I16" i="21"/>
  <c r="R16" i="21"/>
  <c r="C27" i="21"/>
  <c r="L27" i="21"/>
  <c r="I27" i="21"/>
  <c r="O27" i="21"/>
  <c r="R27" i="21"/>
  <c r="I75" i="21"/>
  <c r="O75" i="21"/>
  <c r="R75" i="21"/>
  <c r="L75" i="21"/>
  <c r="F27" i="21"/>
  <c r="L14" i="21"/>
  <c r="K12" i="21"/>
  <c r="F75" i="21"/>
  <c r="I79" i="18"/>
  <c r="E11" i="18"/>
  <c r="B13" i="18"/>
  <c r="I26" i="18"/>
  <c r="L13" i="15"/>
  <c r="K11" i="15"/>
  <c r="B13" i="15"/>
  <c r="E11" i="15"/>
  <c r="F13" i="15"/>
  <c r="I34" i="15"/>
  <c r="F81" i="12"/>
  <c r="L81" i="12"/>
  <c r="I15" i="12"/>
  <c r="L15" i="12"/>
  <c r="F26" i="12"/>
  <c r="I26" i="12"/>
  <c r="B13" i="12"/>
  <c r="F13" i="12"/>
  <c r="E11" i="12"/>
  <c r="F15" i="12"/>
  <c r="I81" i="12"/>
  <c r="H11" i="12"/>
  <c r="I13" i="12"/>
  <c r="F34" i="12"/>
  <c r="L34" i="12"/>
  <c r="F60" i="12"/>
  <c r="I60" i="12"/>
  <c r="B13" i="9"/>
  <c r="E11" i="9"/>
  <c r="F13" i="9"/>
  <c r="O60" i="9"/>
  <c r="L60" i="9"/>
  <c r="F60" i="9"/>
  <c r="R60" i="9"/>
  <c r="L15" i="9"/>
  <c r="O15" i="9"/>
  <c r="I15" i="9"/>
  <c r="I60" i="9"/>
  <c r="Q11" i="9"/>
  <c r="R13" i="9"/>
  <c r="F11" i="6"/>
  <c r="B11" i="6"/>
  <c r="C13" i="6"/>
  <c r="I11" i="6"/>
  <c r="G12" i="4"/>
  <c r="J12" i="4"/>
  <c r="C45" i="21" l="1"/>
  <c r="C30" i="21"/>
  <c r="C91" i="21"/>
  <c r="C71" i="21"/>
  <c r="C99" i="21"/>
  <c r="C94" i="21"/>
  <c r="C86" i="21"/>
  <c r="C66" i="21"/>
  <c r="C56" i="21"/>
  <c r="C43" i="21"/>
  <c r="C38" i="21"/>
  <c r="C33" i="21"/>
  <c r="C18" i="21"/>
  <c r="C101" i="21"/>
  <c r="C88" i="21"/>
  <c r="C78" i="21"/>
  <c r="C68" i="21"/>
  <c r="C58" i="21"/>
  <c r="C40" i="21"/>
  <c r="C23" i="21"/>
  <c r="C48" i="21"/>
  <c r="C97" i="21"/>
  <c r="C87" i="21"/>
  <c r="C20" i="21"/>
  <c r="C50" i="21"/>
  <c r="C92" i="21"/>
  <c r="C17" i="21"/>
  <c r="C90" i="21"/>
  <c r="C59" i="21"/>
  <c r="C39" i="21"/>
  <c r="C62" i="21"/>
  <c r="C25" i="21"/>
  <c r="C73" i="21"/>
  <c r="C49" i="21"/>
  <c r="C22" i="21"/>
  <c r="C79" i="21"/>
  <c r="C44" i="21"/>
  <c r="C67" i="21"/>
  <c r="C55" i="21"/>
  <c r="C19" i="21"/>
  <c r="C28" i="21"/>
  <c r="C83" i="21"/>
  <c r="C32" i="21"/>
  <c r="C46" i="21"/>
  <c r="C100" i="21"/>
  <c r="C98" i="21"/>
  <c r="C89" i="21"/>
  <c r="C57" i="21"/>
  <c r="C36" i="21"/>
  <c r="C24" i="21"/>
  <c r="C42" i="21"/>
  <c r="C102" i="21"/>
  <c r="C29" i="21"/>
  <c r="C37" i="21"/>
  <c r="C64" i="21"/>
  <c r="C96" i="21"/>
  <c r="C54" i="21"/>
  <c r="C47" i="21"/>
  <c r="C31" i="21"/>
  <c r="C77" i="21"/>
  <c r="C85" i="21"/>
  <c r="C76" i="21"/>
  <c r="C61" i="21"/>
  <c r="C84" i="21"/>
  <c r="C80" i="21"/>
  <c r="C69" i="21"/>
  <c r="C52" i="21"/>
  <c r="C65" i="21"/>
  <c r="C35" i="21"/>
  <c r="C82" i="21"/>
  <c r="I12" i="21"/>
  <c r="F12" i="21"/>
  <c r="C75" i="21"/>
  <c r="L12" i="21"/>
  <c r="R12" i="21"/>
  <c r="C16" i="21"/>
  <c r="C14" i="21"/>
  <c r="B11" i="18"/>
  <c r="I13" i="18"/>
  <c r="F13" i="18"/>
  <c r="F11" i="15"/>
  <c r="B11" i="15"/>
  <c r="C13" i="15" s="1"/>
  <c r="I13" i="15"/>
  <c r="L11" i="15"/>
  <c r="F11" i="12"/>
  <c r="B11" i="12"/>
  <c r="C13" i="12"/>
  <c r="L13" i="12"/>
  <c r="B11" i="9"/>
  <c r="R11" i="9" s="1"/>
  <c r="C13" i="9"/>
  <c r="O13" i="9"/>
  <c r="I13" i="9"/>
  <c r="L13" i="9"/>
  <c r="C11" i="6"/>
  <c r="C28" i="6"/>
  <c r="C91" i="6"/>
  <c r="C89" i="6"/>
  <c r="C87" i="6"/>
  <c r="C85" i="6"/>
  <c r="C83" i="6"/>
  <c r="C72" i="6"/>
  <c r="C64" i="6"/>
  <c r="C57" i="6"/>
  <c r="C55" i="6"/>
  <c r="C66" i="6"/>
  <c r="C51" i="6"/>
  <c r="C47" i="6"/>
  <c r="C43" i="6"/>
  <c r="C23" i="6"/>
  <c r="C32" i="6"/>
  <c r="C49" i="6"/>
  <c r="C45" i="6"/>
  <c r="C68" i="6"/>
  <c r="C58" i="6"/>
  <c r="C31" i="6"/>
  <c r="C30" i="6"/>
  <c r="C90" i="6"/>
  <c r="C88" i="6"/>
  <c r="C86" i="6"/>
  <c r="C84" i="6"/>
  <c r="C56" i="6"/>
  <c r="C54" i="6"/>
  <c r="C36" i="6"/>
  <c r="C29" i="6"/>
  <c r="C27" i="6"/>
  <c r="C82" i="6"/>
  <c r="C70" i="6"/>
  <c r="C63" i="6"/>
  <c r="C61" i="6"/>
  <c r="C48" i="6"/>
  <c r="C46" i="6"/>
  <c r="C44" i="6"/>
  <c r="C42" i="6"/>
  <c r="C38" i="6"/>
  <c r="C67" i="6"/>
  <c r="C37" i="6"/>
  <c r="C35" i="6"/>
  <c r="C17" i="6"/>
  <c r="C78" i="6"/>
  <c r="C18" i="6"/>
  <c r="C101" i="6"/>
  <c r="C21" i="6"/>
  <c r="C96" i="6"/>
  <c r="C24" i="6"/>
  <c r="C41" i="6"/>
  <c r="C98" i="6"/>
  <c r="C39" i="6"/>
  <c r="C65" i="6"/>
  <c r="C19" i="6"/>
  <c r="C100" i="6"/>
  <c r="C93" i="6"/>
  <c r="C53" i="6"/>
  <c r="C22" i="6"/>
  <c r="C60" i="6"/>
  <c r="C77" i="6"/>
  <c r="C97" i="6"/>
  <c r="C79" i="6"/>
  <c r="C16" i="6"/>
  <c r="C76" i="6"/>
  <c r="C99" i="6"/>
  <c r="C34" i="6"/>
  <c r="C95" i="6"/>
  <c r="C81" i="6"/>
  <c r="C74" i="6"/>
  <c r="C26" i="6"/>
  <c r="C15" i="6"/>
  <c r="C75" i="6"/>
  <c r="D12" i="4"/>
  <c r="C12" i="21" l="1"/>
  <c r="C51" i="18"/>
  <c r="C49" i="18"/>
  <c r="C47" i="18"/>
  <c r="C45" i="18"/>
  <c r="C43" i="18"/>
  <c r="C18" i="18"/>
  <c r="C80" i="18"/>
  <c r="C91" i="18"/>
  <c r="C89" i="18"/>
  <c r="C87" i="18"/>
  <c r="C85" i="18"/>
  <c r="C83" i="18"/>
  <c r="C76" i="18"/>
  <c r="C74" i="18"/>
  <c r="C72" i="18"/>
  <c r="C70" i="18"/>
  <c r="C65" i="18"/>
  <c r="C63" i="18"/>
  <c r="C58" i="18"/>
  <c r="C56" i="18"/>
  <c r="C54" i="18"/>
  <c r="C41" i="18"/>
  <c r="C39" i="18"/>
  <c r="C37" i="18"/>
  <c r="C32" i="18"/>
  <c r="C30" i="18"/>
  <c r="C28" i="18"/>
  <c r="C23" i="18"/>
  <c r="C16" i="18"/>
  <c r="C73" i="18"/>
  <c r="C86" i="18"/>
  <c r="C71" i="18"/>
  <c r="C29" i="18"/>
  <c r="C24" i="18"/>
  <c r="C48" i="18"/>
  <c r="C46" i="18"/>
  <c r="C44" i="18"/>
  <c r="C42" i="18"/>
  <c r="C19" i="18"/>
  <c r="C17" i="18"/>
  <c r="C84" i="18"/>
  <c r="C77" i="18"/>
  <c r="C69" i="18"/>
  <c r="C62" i="18"/>
  <c r="C57" i="18"/>
  <c r="C38" i="18"/>
  <c r="C22" i="18"/>
  <c r="C75" i="18"/>
  <c r="C64" i="18"/>
  <c r="C55" i="18"/>
  <c r="C36" i="18"/>
  <c r="C31" i="18"/>
  <c r="C53" i="18"/>
  <c r="C93" i="18"/>
  <c r="C96" i="18"/>
  <c r="C98" i="18"/>
  <c r="C97" i="18"/>
  <c r="C82" i="18"/>
  <c r="C100" i="18"/>
  <c r="C99" i="18"/>
  <c r="C101" i="18"/>
  <c r="C27" i="18"/>
  <c r="C21" i="18"/>
  <c r="C95" i="18"/>
  <c r="C35" i="18"/>
  <c r="C34" i="18"/>
  <c r="C60" i="18"/>
  <c r="C68" i="18"/>
  <c r="C15" i="18"/>
  <c r="C67" i="18"/>
  <c r="C61" i="18"/>
  <c r="C79" i="18"/>
  <c r="I11" i="18"/>
  <c r="C26" i="18"/>
  <c r="F11" i="18"/>
  <c r="C13" i="18"/>
  <c r="C11" i="15"/>
  <c r="C19" i="15"/>
  <c r="C100" i="15"/>
  <c r="C91" i="15"/>
  <c r="C83" i="15"/>
  <c r="C66" i="15"/>
  <c r="C56" i="15"/>
  <c r="C47" i="15"/>
  <c r="C38" i="15"/>
  <c r="C28" i="15"/>
  <c r="C17" i="15"/>
  <c r="C30" i="15"/>
  <c r="C64" i="15"/>
  <c r="C63" i="15"/>
  <c r="C54" i="15"/>
  <c r="C53" i="15"/>
  <c r="C45" i="15"/>
  <c r="C36" i="15"/>
  <c r="C35" i="15"/>
  <c r="C24" i="15"/>
  <c r="C58" i="15"/>
  <c r="C96" i="15"/>
  <c r="C87" i="15"/>
  <c r="C77" i="15"/>
  <c r="C61" i="15"/>
  <c r="C51" i="15"/>
  <c r="C43" i="15"/>
  <c r="C32" i="15"/>
  <c r="C22" i="15"/>
  <c r="C85" i="15"/>
  <c r="C93" i="15"/>
  <c r="C49" i="15"/>
  <c r="C78" i="15"/>
  <c r="C46" i="15"/>
  <c r="C84" i="15"/>
  <c r="C89" i="15"/>
  <c r="C27" i="15"/>
  <c r="C97" i="15"/>
  <c r="C15" i="15"/>
  <c r="C48" i="15"/>
  <c r="C98" i="15"/>
  <c r="C39" i="15"/>
  <c r="C42" i="15"/>
  <c r="C68" i="15"/>
  <c r="C55" i="15"/>
  <c r="C90" i="15"/>
  <c r="C21" i="15"/>
  <c r="C88" i="15"/>
  <c r="C57" i="15"/>
  <c r="C101" i="15"/>
  <c r="C72" i="15"/>
  <c r="C82" i="15"/>
  <c r="C44" i="15"/>
  <c r="C60" i="15"/>
  <c r="C65" i="15"/>
  <c r="C18" i="15"/>
  <c r="C31" i="15"/>
  <c r="C76" i="15"/>
  <c r="C26" i="15"/>
  <c r="C23" i="15"/>
  <c r="C37" i="15"/>
  <c r="C29" i="15"/>
  <c r="C16" i="15"/>
  <c r="C86" i="15"/>
  <c r="C81" i="15"/>
  <c r="C70" i="15"/>
  <c r="C99" i="15"/>
  <c r="C79" i="15"/>
  <c r="C41" i="15"/>
  <c r="C95" i="15"/>
  <c r="C74" i="15"/>
  <c r="C75" i="15"/>
  <c r="C34" i="15"/>
  <c r="I11" i="15"/>
  <c r="C97" i="12"/>
  <c r="C88" i="12"/>
  <c r="C90" i="12"/>
  <c r="C29" i="12"/>
  <c r="C91" i="12"/>
  <c r="C83" i="12"/>
  <c r="C79" i="12"/>
  <c r="C70" i="12"/>
  <c r="C65" i="12"/>
  <c r="C58" i="12"/>
  <c r="C49" i="12"/>
  <c r="C30" i="12"/>
  <c r="C19" i="12"/>
  <c r="C86" i="12"/>
  <c r="C23" i="12"/>
  <c r="C57" i="12"/>
  <c r="C48" i="12"/>
  <c r="C99" i="12"/>
  <c r="C39" i="12"/>
  <c r="C64" i="12"/>
  <c r="C78" i="12"/>
  <c r="C18" i="12"/>
  <c r="C21" i="12"/>
  <c r="C36" i="12"/>
  <c r="C93" i="12"/>
  <c r="C24" i="12"/>
  <c r="C43" i="12"/>
  <c r="C72" i="12"/>
  <c r="C45" i="12"/>
  <c r="C41" i="12"/>
  <c r="C35" i="12"/>
  <c r="C67" i="12"/>
  <c r="C54" i="12"/>
  <c r="C53" i="12"/>
  <c r="C42" i="12"/>
  <c r="C101" i="12"/>
  <c r="C38" i="12"/>
  <c r="C77" i="12"/>
  <c r="C75" i="12"/>
  <c r="C68" i="12"/>
  <c r="C100" i="12"/>
  <c r="C76" i="12"/>
  <c r="C96" i="12"/>
  <c r="C74" i="12"/>
  <c r="C61" i="12"/>
  <c r="C82" i="12"/>
  <c r="C87" i="12"/>
  <c r="C46" i="12"/>
  <c r="C95" i="12"/>
  <c r="C11" i="12" s="1"/>
  <c r="C22" i="12"/>
  <c r="C85" i="12"/>
  <c r="C66" i="12"/>
  <c r="C17" i="12"/>
  <c r="C47" i="12"/>
  <c r="C89" i="12"/>
  <c r="C51" i="12"/>
  <c r="C44" i="12"/>
  <c r="C55" i="12"/>
  <c r="C32" i="12"/>
  <c r="C31" i="12"/>
  <c r="C84" i="12"/>
  <c r="C28" i="12"/>
  <c r="C56" i="12"/>
  <c r="C98" i="12"/>
  <c r="C37" i="12"/>
  <c r="C16" i="12"/>
  <c r="C27" i="12"/>
  <c r="C63" i="12"/>
  <c r="C26" i="12"/>
  <c r="C34" i="12"/>
  <c r="L11" i="12"/>
  <c r="C15" i="12"/>
  <c r="C60" i="12"/>
  <c r="C81" i="12"/>
  <c r="I11" i="12"/>
  <c r="C11" i="9"/>
  <c r="C96" i="9"/>
  <c r="C91" i="9"/>
  <c r="C83" i="9"/>
  <c r="C42" i="9"/>
  <c r="C84" i="9"/>
  <c r="C65" i="9"/>
  <c r="C55" i="9"/>
  <c r="C37" i="9"/>
  <c r="C48" i="9"/>
  <c r="C100" i="9"/>
  <c r="C75" i="9"/>
  <c r="C101" i="9"/>
  <c r="C88" i="9"/>
  <c r="C78" i="9"/>
  <c r="C46" i="9"/>
  <c r="C31" i="9"/>
  <c r="C90" i="9"/>
  <c r="C23" i="9"/>
  <c r="C18" i="9"/>
  <c r="C49" i="9"/>
  <c r="C51" i="9"/>
  <c r="C28" i="9"/>
  <c r="C85" i="9"/>
  <c r="C36" i="9"/>
  <c r="C29" i="9"/>
  <c r="C45" i="9"/>
  <c r="C57" i="9"/>
  <c r="C74" i="9"/>
  <c r="C99" i="9"/>
  <c r="C61" i="9"/>
  <c r="C64" i="9"/>
  <c r="C72" i="9"/>
  <c r="C70" i="9"/>
  <c r="C77" i="9"/>
  <c r="C39" i="9"/>
  <c r="C76" i="9"/>
  <c r="C56" i="9"/>
  <c r="C66" i="9"/>
  <c r="C24" i="9"/>
  <c r="C89" i="9"/>
  <c r="C44" i="9"/>
  <c r="C95" i="9"/>
  <c r="C17" i="9"/>
  <c r="C93" i="9"/>
  <c r="C19" i="9"/>
  <c r="C97" i="9"/>
  <c r="C32" i="9"/>
  <c r="C79" i="9"/>
  <c r="C58" i="9"/>
  <c r="C87" i="9"/>
  <c r="C67" i="9"/>
  <c r="C86" i="9"/>
  <c r="C98" i="9"/>
  <c r="C30" i="9"/>
  <c r="C27" i="9"/>
  <c r="C54" i="9"/>
  <c r="C43" i="9"/>
  <c r="C22" i="9"/>
  <c r="C68" i="9"/>
  <c r="C38" i="9"/>
  <c r="C47" i="9"/>
  <c r="C82" i="9"/>
  <c r="C81" i="9"/>
  <c r="C34" i="9"/>
  <c r="C41" i="9"/>
  <c r="O11" i="9"/>
  <c r="C53" i="9"/>
  <c r="C16" i="9"/>
  <c r="C26" i="9"/>
  <c r="C21" i="9"/>
  <c r="C35" i="9"/>
  <c r="C63" i="9"/>
  <c r="L11" i="9"/>
  <c r="I11" i="9"/>
  <c r="C15" i="9"/>
  <c r="C60" i="9"/>
  <c r="F11" i="9"/>
  <c r="C11" i="18" l="1"/>
</calcChain>
</file>

<file path=xl/sharedStrings.xml><?xml version="1.0" encoding="utf-8"?>
<sst xmlns="http://schemas.openxmlformats.org/spreadsheetml/2006/main" count="1617" uniqueCount="688">
  <si>
    <t>INDICE DE CUADROS</t>
  </si>
  <si>
    <t>VIDA ESTUDIANTIL</t>
  </si>
  <si>
    <t>Plazas</t>
  </si>
  <si>
    <t>Cuadro VE1</t>
  </si>
  <si>
    <t>Distribución de plazas del Programa de Vida Estudiantil, por programa y subprograma. 2022 (Ver Gráfico VE1)</t>
  </si>
  <si>
    <t>Características Socio-Económicas de los Estudiantes</t>
  </si>
  <si>
    <t>Cuadro VE2</t>
  </si>
  <si>
    <r>
      <t>Estudiantes físicos becados de pregrado y grado, según sexo, por unidad. I ciclo 2022 (Ver Gráfico VE2</t>
    </r>
    <r>
      <rPr>
        <sz val="11"/>
        <color rgb="FF000000"/>
        <rFont val="Arial"/>
        <family val="2"/>
      </rPr>
      <t>)</t>
    </r>
  </si>
  <si>
    <t>Cuadro VE3</t>
  </si>
  <si>
    <t>Estudiantes físicos becados de posgrado, con beca socioeconómica   según sexo, por especialidad. I ciclo 2022 (Ver Gráfico VE2)</t>
  </si>
  <si>
    <t>Cuadro VE4</t>
  </si>
  <si>
    <t>Estudiantes físicos becados de pregrado y grado, según edad, por unidad. I ciclo 2022 (Ver Gráfico VE3)</t>
  </si>
  <si>
    <t>Cuadro VE5</t>
  </si>
  <si>
    <t>Estudiantes físicos becados de posgrado, con beca socioeconómica   según edad, por especialidad. I ciclo 2022 (Ver Gráfico VE3)</t>
  </si>
  <si>
    <t>Cuadro VE6</t>
  </si>
  <si>
    <t>Estudiantes físicos becados de pregrado, y grado según estado civil, por unidad. I ciclo 2022 (Ver Gráfico VE4)</t>
  </si>
  <si>
    <t>Cuadro VE7</t>
  </si>
  <si>
    <t>Estudiantes físicos becados de posgrado, según estado civil, por especialidad. I ciclo 2022 (Ver Gráfico VE4)</t>
  </si>
  <si>
    <t>Cuadro VE8</t>
  </si>
  <si>
    <t>Estudiantes físicos becados de pregrado y grado, según nacionalidad, por unidad. I ciclo 2022 (Ver Gráfico VE5)</t>
  </si>
  <si>
    <t>Cuadro VE9</t>
  </si>
  <si>
    <t>Estudiantes físicos becados de posgrado, según nacionalidad, por especialidad. I ciclo 2022.  (Ver Gráfico VE5)</t>
  </si>
  <si>
    <t>Cuadro VE10</t>
  </si>
  <si>
    <t>Estudiantes físicos becados de pregrado y grado, según número de miembros del grupo familiar, por unidad. I ciclo 2022.  (Ver Gráfico VE6)</t>
  </si>
  <si>
    <t>Cuadro VE11</t>
  </si>
  <si>
    <t>Estudiantes físicos becados de posgrado, según número de miembros del grupo familiar, por especialidad. I ciclo 2022 (Ver Gráfico VE6)</t>
  </si>
  <si>
    <t>Cuadro VE12</t>
  </si>
  <si>
    <t>Estudiantes físicos becados de pregrado y grado, según categoría de beca asignada, por unidad. I ciclo 2022</t>
  </si>
  <si>
    <t>Cuadro VE13</t>
  </si>
  <si>
    <t>Estudiantes físicos becados de posgrado, según categoría de beca socioeconómica   asignada, por especialidad. I ciclo 2022</t>
  </si>
  <si>
    <t>Becas de Asistencia Socioeconómica y Estímulo y beneficios complementarios</t>
  </si>
  <si>
    <t>Cuadro VE14</t>
  </si>
  <si>
    <t>Estudiantes físicos de primer ingreso con beca Socioeconómica asignada, según sede, por categoría.  I ciclo 2022 (Ver Gráfico VE7)</t>
  </si>
  <si>
    <t>Cuadro VE15</t>
  </si>
  <si>
    <t>Estudiantes físicos con beca permanente Socioeconómica, según sede, por categoría.  I ciclo 2022.  (Ver Gráfico VE8)</t>
  </si>
  <si>
    <t>Cuadro VE16</t>
  </si>
  <si>
    <t>Estudiantes físicos con beca vigente Socioeconómica, según sede por categoría.  I ciclo 2022 (Ver Gráfico VE8)</t>
  </si>
  <si>
    <t>Cuadro VE17</t>
  </si>
  <si>
    <t>Estudiantes físicos con beca permanente Socioeconómica o por actividad, según sede, por categoría.  I ciclo 2022 (Ver Gráfico VE9)</t>
  </si>
  <si>
    <t>Cuadro VE18</t>
  </si>
  <si>
    <t>Estudiantes físicos con beca vigente Socioeconómica o por actividad, según sede por categoría.  I ciclo 2022 (Ver Gráfico VE9)</t>
  </si>
  <si>
    <t>Cuadro VE19</t>
  </si>
  <si>
    <t>Estudiantes físicos con monto base de ayuda económica, reubicación geográfica, transporte, programa de residencias o excelencia académica, según sede.  I ciclo 2022</t>
  </si>
  <si>
    <t>Cuadro VE20</t>
  </si>
  <si>
    <t>Estudiantes físicos becados con servicio de almuerzo asignado según beca vigente y tipo de beneficiado.  Sede Rodrigo Facio I ciclo 2022</t>
  </si>
  <si>
    <t>Cuadro VE21</t>
  </si>
  <si>
    <t>Estudiantes físicos con beca vigente beneficiados con préstamo de libros, según beca vigente por sede. I ciclo 2022.</t>
  </si>
  <si>
    <t>Cuadro VE22</t>
  </si>
  <si>
    <t>Estudiantes físicos becados, ubicados en el programa de residencias, según sede.  I ciclo 2022.</t>
  </si>
  <si>
    <t>Salud</t>
  </si>
  <si>
    <t>Cuadro VE23</t>
  </si>
  <si>
    <t>Número de personas atendidas en consultas y otros servicios brindados por la Oficina de Salud, según tipo de servicio. 2022</t>
  </si>
  <si>
    <t>Cuadro VE24</t>
  </si>
  <si>
    <t>Número de participantes en diferentes programas ofrecidos por la Oficina de Salud, según tipo de programa.   2022</t>
  </si>
  <si>
    <t>Cuadro VE25</t>
  </si>
  <si>
    <t>Número de participantes en el Programa de Promoción de la Salud ofrecida por la Oficina de Salud, según tipo de actividad.  2022.</t>
  </si>
  <si>
    <t>Cuadro VE26</t>
  </si>
  <si>
    <t>Número de participantes en los Programas Deportivos, Recreativos y Artísticos, según tipo de actividad.  2022 (Ver Gráfico VE10)</t>
  </si>
  <si>
    <t>DEFINICIONES</t>
  </si>
  <si>
    <r>
      <rPr>
        <b/>
        <sz val="10"/>
        <color theme="1"/>
        <rFont val="Arial"/>
        <family val="2"/>
      </rPr>
      <t>Año lectivo</t>
    </r>
    <r>
      <rPr>
        <sz val="10"/>
        <color theme="1"/>
        <rFont val="Arial"/>
        <family val="2"/>
      </rPr>
      <t>: está constituido por los tres ciclos previos al mes de febrero, en el orden siguiente: III ciclo del año tras anterior (curso de verano) y el I y II ciclos del año anterior.</t>
    </r>
  </si>
  <si>
    <r>
      <rPr>
        <b/>
        <sz val="10"/>
        <color theme="1"/>
        <rFont val="Arial"/>
        <family val="2"/>
      </rPr>
      <t>Beca permanente</t>
    </r>
    <r>
      <rPr>
        <sz val="10"/>
        <color theme="1"/>
        <rFont val="Arial"/>
        <family val="2"/>
      </rPr>
      <t>: se refiere a la beca asignada por el programa, esta puede ser modificada luego por aplicación del rendimiento académico y por la Comisión de Becas.</t>
    </r>
  </si>
  <si>
    <r>
      <rPr>
        <b/>
        <sz val="10"/>
        <color theme="1"/>
        <rFont val="Arial"/>
        <family val="2"/>
      </rPr>
      <t xml:space="preserve">Beca vigente: </t>
    </r>
    <r>
      <rPr>
        <sz val="10"/>
        <color theme="1"/>
        <rFont val="Arial"/>
        <family val="2"/>
      </rPr>
      <t>se refiere: a la beca que se aplica cada ciclo lectivo y se determina luego de la aplicación  de las disposiciones reglamentarias, a saber: carga académica, rendimiento académico, acuerdos de la Comisión Asesora de Becas, y es la que se utiliza para el cálculo del pago de la matrícula de los estudiantes y la asignación de beneficios complementarios. Esta beca puede ser mayor, menor o igual a la beca permanente.</t>
    </r>
  </si>
  <si>
    <r>
      <t xml:space="preserve"> </t>
    </r>
    <r>
      <rPr>
        <b/>
        <sz val="10"/>
        <color theme="1"/>
        <rFont val="Arial"/>
        <family val="2"/>
      </rPr>
      <t>Beca de asistencia</t>
    </r>
    <r>
      <rPr>
        <sz val="10"/>
        <color theme="1"/>
        <rFont val="Arial"/>
        <family val="2"/>
      </rPr>
      <t xml:space="preserve">: </t>
    </r>
    <r>
      <rPr>
        <b/>
        <sz val="10"/>
        <color theme="1"/>
        <rFont val="Arial"/>
        <family val="2"/>
      </rPr>
      <t>socioeconómica</t>
    </r>
    <r>
      <rPr>
        <sz val="10"/>
        <color theme="1"/>
        <rFont val="Arial"/>
        <family val="2"/>
      </rPr>
      <t>: la beca de asistencia socioeconómica otorga el beneficio de la exoneración total o parcial del costo de matrícula por ciclo lectivo. Se asigna según la situación socioeconómica del estudiante y su grupo familiar. La beca once, además de la exoneración  total del pago de matrícula, otorga una ayuda económica mensual. Es un apoyo que el sistema brinda al estudiante para que culmine sus estudios en una carrera universitaria.</t>
    </r>
  </si>
  <si>
    <r>
      <rPr>
        <b/>
        <sz val="10"/>
        <color theme="1"/>
        <rFont val="Arial"/>
        <family val="2"/>
      </rPr>
      <t>Beca de estímulo</t>
    </r>
    <r>
      <rPr>
        <sz val="10"/>
        <color theme="1"/>
        <rFont val="Arial"/>
        <family val="2"/>
      </rPr>
      <t>: consiste en la exoneración total o parcial de los costos de matrícula y se otorga con el propósito de impulsar la excelencia académica, la participación de los estudiantes  en determinados campos de interés institucional definidos por el Consejo Universitario o en el reglamento, y la participación en grupos culturales y deportivos. Se incluyen en ésta categoría las becas por excelencia académica, horas estudiante y horas asistente, funcionarios universitarios  y sus dependientes y otros convenios.</t>
    </r>
  </si>
  <si>
    <r>
      <rPr>
        <b/>
        <sz val="10"/>
        <color theme="1"/>
        <rFont val="Arial"/>
        <family val="2"/>
      </rPr>
      <t>Características socioeconómicas</t>
    </r>
    <r>
      <rPr>
        <sz val="10"/>
        <color theme="1"/>
        <rFont val="Arial"/>
        <family val="2"/>
      </rPr>
      <t>: incluye la población estudiantil que solicitó beca, se les haya asignado o no.</t>
    </r>
  </si>
  <si>
    <r>
      <rPr>
        <b/>
        <sz val="10"/>
        <color theme="1"/>
        <rFont val="Arial"/>
        <family val="2"/>
      </rPr>
      <t>Carga académica</t>
    </r>
    <r>
      <rPr>
        <sz val="10"/>
        <color theme="1"/>
        <rFont val="Arial"/>
        <family val="2"/>
      </rPr>
      <t>: es el tiempo (medido en horas semanales) que cada profesor le dedica a la Universidad, en las diferentes actividades que ejecuta: docencia, investigación, acción social, docente-administrativas, comisiones institucionales y otros.</t>
    </r>
  </si>
  <si>
    <r>
      <rPr>
        <b/>
        <sz val="10"/>
        <color theme="1"/>
        <rFont val="Arial"/>
        <family val="2"/>
      </rPr>
      <t>Crédito</t>
    </r>
    <r>
      <rPr>
        <sz val="10"/>
        <color theme="1"/>
        <rFont val="Arial"/>
        <family val="2"/>
      </rPr>
      <t>: es una unidad valorativa del esfuerzo del estudiante, que equivale a tres horas reloj semanales de trabajo, durante 15 semanas, aplicadas a una actividad que ha sido supervisada, evaluada y aprobada por el profesor.</t>
    </r>
  </si>
  <si>
    <r>
      <rPr>
        <b/>
        <sz val="10"/>
        <color theme="1"/>
        <rFont val="Arial"/>
        <family val="2"/>
      </rPr>
      <t>Extensión Cultural:</t>
    </r>
    <r>
      <rPr>
        <sz val="10"/>
        <color theme="1"/>
        <rFont val="Arial"/>
        <family val="2"/>
      </rPr>
      <t xml:space="preserve"> es la proyección y promoción del quehacer universitario en el ámbito cultural y artístico dentro y fuera de las fronteras costarricenses. Busca responder a las necesidades de la población a la cual va dirigida, enriqueciendo, protegiendo y activando sus propias manifestaciones culturales.</t>
    </r>
  </si>
  <si>
    <r>
      <rPr>
        <b/>
        <sz val="10"/>
        <color theme="1"/>
        <rFont val="Arial"/>
        <family val="2"/>
      </rPr>
      <t xml:space="preserve">Extensión Docente: </t>
    </r>
    <r>
      <rPr>
        <sz val="10"/>
        <color theme="1"/>
        <rFont val="Arial"/>
        <family val="2"/>
      </rPr>
      <t>es el proceso mediante el cual el quehacer académico de la Universidad, se traslada a la comunidad nacional, por medio de las modalidades de: difusión, actualización, capacitación y servicios especiales. La extensión docente utiliza como opciones metodológicas: seminarios, talleres, cursos, planes integrados, asesorías, servicios especializados y otros, bajo la responsabilidad del docente como conductor académico.</t>
    </r>
  </si>
  <si>
    <r>
      <rPr>
        <b/>
        <sz val="10"/>
        <color theme="1"/>
        <rFont val="Arial"/>
        <family val="2"/>
      </rPr>
      <t>Horas Asistente</t>
    </r>
    <r>
      <rPr>
        <sz val="10"/>
        <color theme="1"/>
        <rFont val="Arial"/>
        <family val="2"/>
      </rPr>
      <t>: es una categoría de beca estudiantil, en la que se designa al estudiante, para colaborar en las actividades sustantivas de la Universidad: docencia, investigación y acción social. Debe cumplir con los requisitos de ser estudiante regular, estar matrículado en 9 créditos en el ciclo lectivo ordinario, haber aprobado 4 años del respectivo programa de estudios y tener un rendimiento académico no inferior a 80.</t>
    </r>
  </si>
  <si>
    <r>
      <rPr>
        <b/>
        <sz val="10"/>
        <color theme="1"/>
        <rFont val="Arial"/>
        <family val="2"/>
      </rPr>
      <t>Horas Estudiante</t>
    </r>
    <r>
      <rPr>
        <sz val="10"/>
        <color theme="1"/>
        <rFont val="Arial"/>
        <family val="2"/>
      </rPr>
      <t>: es una categoría de beca estudiantil, en la que se designa al estudiante, para colaborar en actividades propias de docencia, investigación y acción social. Debe cumplir con los requisitos de ser estudiante regular, matrículado en 9 créditos, en el ciclo lectivo en el cual se designa y haber aprobado la asignatura en la que prestará colaboración, cuando se refiera a la docencia.</t>
    </r>
  </si>
  <si>
    <r>
      <rPr>
        <b/>
        <sz val="10"/>
        <color theme="1"/>
        <rFont val="Arial"/>
        <family val="2"/>
      </rPr>
      <t>Investigación Aplicada</t>
    </r>
    <r>
      <rPr>
        <sz val="10"/>
        <color theme="1"/>
        <rFont val="Arial"/>
        <family val="2"/>
      </rPr>
      <t>: actividades cuyo propósito corresponde a la búsqueda científica del conocimiento orientados a aplicaciones prácticas. Este tipo de investigación normalmente diagnostica establece la fase evolutiva del sujeto de estudio para proponer soluciones, sean éstas tratamientos o recomendaciones de manejo racional.</t>
    </r>
  </si>
  <si>
    <r>
      <rPr>
        <b/>
        <sz val="10"/>
        <color theme="1"/>
        <rFont val="Arial"/>
        <family val="2"/>
      </rPr>
      <t>Investigación Básica</t>
    </r>
    <r>
      <rPr>
        <sz val="10"/>
        <color theme="1"/>
        <rFont val="Arial"/>
        <family val="2"/>
      </rPr>
      <t>: actividades que tienen como propósito la búsqueda sistemática del conocimiento sobre la materia objeto de estudio y que no necesariamente producen aplicaciones prácticas de las resultados.</t>
    </r>
  </si>
  <si>
    <r>
      <rPr>
        <b/>
        <sz val="10"/>
        <color theme="1"/>
        <rFont val="Arial"/>
        <family val="2"/>
      </rPr>
      <t>Investigación para el Desarrollo Tecnológico</t>
    </r>
    <r>
      <rPr>
        <sz val="10"/>
        <color theme="1"/>
        <rFont val="Arial"/>
        <family val="2"/>
      </rPr>
      <t>: conjunto de actividades que se llevan a cabo con el propósito de diseñar, desarrollar, innovar o mejorar prototipos, modelos o procesos de producción o materiales, especialmente aquellos de interés económico o aplicado, que podrían tener resultados patentables o susceptibles al régimen de protección intelectual.</t>
    </r>
  </si>
  <si>
    <r>
      <rPr>
        <b/>
        <sz val="10"/>
        <color theme="1"/>
        <rFont val="Arial"/>
        <family val="2"/>
      </rPr>
      <t>Logro mínimo</t>
    </r>
    <r>
      <rPr>
        <sz val="10"/>
        <color theme="1"/>
        <rFont val="Arial"/>
        <family val="2"/>
      </rPr>
      <t>: se refiere al rendimiento que alcanza un estudiante que gana todos los créditos matrículados con al menos una nota de 7.</t>
    </r>
  </si>
  <si>
    <r>
      <rPr>
        <b/>
        <sz val="10"/>
        <color theme="1"/>
        <rFont val="Arial"/>
        <family val="2"/>
      </rPr>
      <t>Personal de Apoyo:</t>
    </r>
    <r>
      <rPr>
        <sz val="10"/>
        <color theme="1"/>
        <rFont val="Arial"/>
        <family val="2"/>
      </rPr>
      <t xml:space="preserve"> es el recurso humano que coadyuva, en forma directa, con la ejecución de las funciones sustantivas de la academia. Se trata del personal fijo que asiste al profesor en las diferentes actividades requeridas en los laboratorios, en las prácticas de campo, en las investigaciones, en acción social, entre otros.</t>
    </r>
  </si>
  <si>
    <r>
      <rPr>
        <b/>
        <sz val="10"/>
        <color theme="1"/>
        <rFont val="Arial"/>
        <family val="2"/>
      </rPr>
      <t>Promedio ponderado</t>
    </r>
    <r>
      <rPr>
        <sz val="10"/>
        <color theme="1"/>
        <rFont val="Arial"/>
        <family val="2"/>
      </rPr>
      <t>: es la suma de los productos de la calificación final de cada curso por sus créditos, dividido por el número total de créditos de las asignaturas cursadas.</t>
    </r>
  </si>
  <si>
    <r>
      <rPr>
        <b/>
        <sz val="10"/>
        <color theme="1"/>
        <rFont val="Arial"/>
        <family val="2"/>
      </rPr>
      <t>Proyecto ampliación</t>
    </r>
    <r>
      <rPr>
        <sz val="10"/>
        <color theme="1"/>
        <rFont val="Arial"/>
        <family val="2"/>
      </rPr>
      <t>: proyectos en desarrollo y se toman por periodo de vigencia.</t>
    </r>
  </si>
  <si>
    <r>
      <rPr>
        <b/>
        <sz val="10"/>
        <color theme="1"/>
        <rFont val="Arial"/>
        <family val="2"/>
      </rPr>
      <t xml:space="preserve">Proyecto inscrito: </t>
    </r>
    <r>
      <rPr>
        <sz val="10"/>
        <color theme="1"/>
        <rFont val="Arial"/>
        <family val="2"/>
      </rPr>
      <t>propuesta de investigación registrada en la Vicerrectoría de Investigación.</t>
    </r>
  </si>
  <si>
    <r>
      <rPr>
        <b/>
        <sz val="10"/>
        <color theme="1"/>
        <rFont val="Arial"/>
        <family val="2"/>
      </rPr>
      <t>Proyecto cerrado</t>
    </r>
    <r>
      <rPr>
        <sz val="10"/>
        <color theme="1"/>
        <rFont val="Arial"/>
        <family val="2"/>
      </rPr>
      <t>: aquel en que su ejecución ha sido paralizada indefinidamente sin que haya alcanzado los objetivos propuestos.</t>
    </r>
  </si>
  <si>
    <r>
      <rPr>
        <b/>
        <sz val="10"/>
        <color theme="1"/>
        <rFont val="Arial"/>
        <family val="2"/>
      </rPr>
      <t>Proyecto terminado</t>
    </r>
    <r>
      <rPr>
        <sz val="10"/>
        <color theme="1"/>
        <rFont val="Arial"/>
        <family val="2"/>
      </rPr>
      <t>: aquel en que su ejecución ha sido terminada, alcanzando los objetivos propuestos.</t>
    </r>
  </si>
  <si>
    <r>
      <rPr>
        <b/>
        <sz val="10"/>
        <color theme="1"/>
        <rFont val="Arial"/>
        <family val="2"/>
      </rPr>
      <t>Proyecto suspendido</t>
    </r>
    <r>
      <rPr>
        <sz val="10"/>
        <color theme="1"/>
        <rFont val="Arial"/>
        <family val="2"/>
      </rPr>
      <t>: aquel en que su ejecución ha sido paralizada temporalmente, sin que haya alcanzado los objetivos propuestos.</t>
    </r>
  </si>
  <si>
    <r>
      <rPr>
        <b/>
        <sz val="10"/>
        <color theme="1"/>
        <rFont val="Arial"/>
        <family val="2"/>
      </rPr>
      <t>Proyecto reactivado</t>
    </r>
    <r>
      <rPr>
        <sz val="10"/>
        <color theme="1"/>
        <rFont val="Arial"/>
        <family val="2"/>
      </rPr>
      <t>: aquel en que su ejecución fue suspendida de manera temporal y luego reactivada nuevamente.</t>
    </r>
  </si>
  <si>
    <r>
      <rPr>
        <b/>
        <sz val="10"/>
        <color theme="1"/>
        <rFont val="Arial"/>
        <family val="2"/>
      </rPr>
      <t>Proyecto nuevo en desarrollo</t>
    </r>
    <r>
      <rPr>
        <sz val="10"/>
        <color theme="1"/>
        <rFont val="Arial"/>
        <family val="2"/>
      </rPr>
      <t>: aquel cuya propuesta fue aprobada por la Vicerrectoría de Investigación y se encuentra en ejecución.</t>
    </r>
  </si>
  <si>
    <r>
      <rPr>
        <b/>
        <sz val="10"/>
        <color theme="1"/>
        <rFont val="Arial"/>
        <family val="2"/>
      </rPr>
      <t xml:space="preserve">Proyecto Vigente: </t>
    </r>
    <r>
      <rPr>
        <sz val="10"/>
        <color theme="1"/>
        <rFont val="Arial"/>
        <family val="2"/>
      </rPr>
      <t>es aquel que estuvo en ejecución en el periodo seleccionado, además, incluye los proyectos nuevos en desarrollo.</t>
    </r>
  </si>
  <si>
    <r>
      <rPr>
        <b/>
        <sz val="10"/>
        <color theme="1"/>
        <rFont val="Arial"/>
        <family val="2"/>
      </rPr>
      <t>Trabajo Comunal Universitario</t>
    </r>
    <r>
      <rPr>
        <sz val="10"/>
        <color theme="1"/>
        <rFont val="Arial"/>
        <family val="2"/>
      </rPr>
      <t>: es la actividad interdisciplinaria realizada por la Universidad de Costa Rica por medio de sus estudiantes y profesores, en íntima relación con las comunidades. Implica una interacción dinámica y crítica que contribuye a entender y resolver problemas concretos de esas comunidades y de la sociedad costarricense.</t>
    </r>
  </si>
  <si>
    <r>
      <rPr>
        <b/>
        <sz val="10"/>
        <color theme="1"/>
        <rFont val="Arial"/>
        <family val="2"/>
      </rPr>
      <t>Unidad académica</t>
    </r>
    <r>
      <rPr>
        <sz val="10"/>
        <color theme="1"/>
        <rFont val="Arial"/>
        <family val="2"/>
      </rPr>
      <t>: se define por unidad académica a los centros e institutos de investigación, a las escuelas, a las facultades no divididas en escuelas y a las sedes regionales.</t>
    </r>
  </si>
  <si>
    <t>SIMBOLOGÍA</t>
  </si>
  <si>
    <t>A.S.</t>
  </si>
  <si>
    <t>Acción Social</t>
  </si>
  <si>
    <t>AD.</t>
  </si>
  <si>
    <t>Administración</t>
  </si>
  <si>
    <t>C.C.P.</t>
  </si>
  <si>
    <t>Centro Centroamericano de Población</t>
  </si>
  <si>
    <t>C.EL.E.Q.</t>
  </si>
  <si>
    <t>Centro de Investigación en Electroquímica y Energía Química</t>
  </si>
  <si>
    <t>C.I.A.</t>
  </si>
  <si>
    <t>Centro de Investigaciones Agronómicas</t>
  </si>
  <si>
    <t>C.I.AN</t>
  </si>
  <si>
    <t>Centro de Investigaciones en Antropológicas</t>
  </si>
  <si>
    <t>C.I.B.C.M.</t>
  </si>
  <si>
    <t>Centro de Investigaciones en Biología Celular y Molecular</t>
  </si>
  <si>
    <t>C.I.B.ET</t>
  </si>
  <si>
    <t>Centro de Investigaciones en Biodiversidad y Ecología Tropical</t>
  </si>
  <si>
    <t>C.I.C.A.</t>
  </si>
  <si>
    <t>Centro de Investigaciones en Contaminación Ambiental</t>
  </si>
  <si>
    <t>C.I.C.G.</t>
  </si>
  <si>
    <t xml:space="preserve">Centro de Investigaciones en Ciencias Geológicas </t>
  </si>
  <si>
    <t>CICANUM</t>
  </si>
  <si>
    <t>Centro de Investigaciones en Cs, Atómicas, Nucleares y Moleculares</t>
  </si>
  <si>
    <t>C.I.C.A.P.</t>
  </si>
  <si>
    <t>Centro de Investigaciones y Capacitación en Administración Pública</t>
  </si>
  <si>
    <t>C.I.CES</t>
  </si>
  <si>
    <t>Centro de Investigaciones en Cuidado Enfermería y Salud</t>
  </si>
  <si>
    <t>C.I.C.I.MA.</t>
  </si>
  <si>
    <t>Centro de Investigaciones en Ingeniería de Materiales</t>
  </si>
  <si>
    <t>C.I.C.I.D.E.R.</t>
  </si>
  <si>
    <t>Centro de Investigaciones sobre Diversidad Cultural y Estudios Regionales</t>
  </si>
  <si>
    <t>C.I.IC.LA.</t>
  </si>
  <si>
    <t>Centro de Investigación de Identidad y Cultura Latinoamericana</t>
  </si>
  <si>
    <t>C.I.COM</t>
  </si>
  <si>
    <t>Centro de Investigación en Comunicación</t>
  </si>
  <si>
    <t>C.I.E.D.A.</t>
  </si>
  <si>
    <t>Centro de Investigaciones en Economía Agrícola y Desarrollo Agroempresarial</t>
  </si>
  <si>
    <t>C.I.E.D.E.S.</t>
  </si>
  <si>
    <t>Centro de Investigaciones en Desarrollo Sostenible</t>
  </si>
  <si>
    <t>C.I.E.M.</t>
  </si>
  <si>
    <t>Centro de Investigaciones en Estudios de la Mujer</t>
  </si>
  <si>
    <t>C.I.E.MIC.</t>
  </si>
  <si>
    <t>Centro de Investigaciones en Estructuras Microscópicas</t>
  </si>
  <si>
    <t>CINESPA</t>
  </si>
  <si>
    <t>Centro de Investigaciones Espaciales</t>
  </si>
  <si>
    <t>C.I.E.T.</t>
  </si>
  <si>
    <t>Centro de Investigaciones en Enfermedades Tropicales</t>
  </si>
  <si>
    <t>C.I.GEFI.</t>
  </si>
  <si>
    <t>Centro de Investigaciones Geofísicas</t>
  </si>
  <si>
    <t>C.I.GRA.S.</t>
  </si>
  <si>
    <t>Centro de Investigaciones en Granos y Semillas</t>
  </si>
  <si>
    <t>C.I.H.A.C.</t>
  </si>
  <si>
    <t>Centro de Investigaciones Históricas de América Central</t>
  </si>
  <si>
    <t>C.I.H.A.T.A.</t>
  </si>
  <si>
    <t>Centro de Investigaciones en Hemoglobinas Anormales y Trastornos Afines</t>
  </si>
  <si>
    <t>C.I.T.I.C.</t>
  </si>
  <si>
    <t>Centro de Investigaciones en Tecnologías de la Información y la Comunicación</t>
  </si>
  <si>
    <t>C.I.M.M.</t>
  </si>
  <si>
    <t>Centro de Investigación en Matemática y Metamatemática</t>
  </si>
  <si>
    <t>C.I.M.P.A.</t>
  </si>
  <si>
    <t>Centro de Investigación en Matemática Pura y Aplicada</t>
  </si>
  <si>
    <t>C.I.MAR.</t>
  </si>
  <si>
    <t>Centro de Investigaciones en Ciencias del Mar y Limnología</t>
  </si>
  <si>
    <t>C.I.MO.HU</t>
  </si>
  <si>
    <t>Centro de Investigación en Movimiento Humano</t>
  </si>
  <si>
    <t>C.I.N.</t>
  </si>
  <si>
    <t>Centro de Investigación en Neurociencias</t>
  </si>
  <si>
    <t>C.I.N.A.</t>
  </si>
  <si>
    <t>Centro de Investigaciones en Nutrición Animal</t>
  </si>
  <si>
    <t>C.I.ODD</t>
  </si>
  <si>
    <t>Centro de Investigación Observatorio del Desarrollo</t>
  </si>
  <si>
    <t>C.I.PRO.C.</t>
  </si>
  <si>
    <t>Centro de Investigaciones en Protección de Cultivos</t>
  </si>
  <si>
    <t>C.I.PRO.NA.</t>
  </si>
  <si>
    <t>Centro de Investigaciones en Productos Naturales</t>
  </si>
  <si>
    <t>C.I.T.A.</t>
  </si>
  <si>
    <t>Centro Nacional de Investigaciones en Tecnología de Alimentos</t>
  </si>
  <si>
    <t>CE.TE.C</t>
  </si>
  <si>
    <t>Centro de Investigaciones en Tecnología del Cuero</t>
  </si>
  <si>
    <t>D.</t>
  </si>
  <si>
    <t>Docencia</t>
  </si>
  <si>
    <t>D.S.</t>
  </si>
  <si>
    <t>Dirección Superior</t>
  </si>
  <si>
    <t>I.</t>
  </si>
  <si>
    <t>Investigación</t>
  </si>
  <si>
    <t>I.C.P.</t>
  </si>
  <si>
    <t>Instituto Clodomiro Picado</t>
  </si>
  <si>
    <t>I.I.A.</t>
  </si>
  <si>
    <t>Instituto de Investigaciones Agrícolas</t>
  </si>
  <si>
    <t>I.I..ARTE</t>
  </si>
  <si>
    <t>Instituto de Investigaciones en Arte.</t>
  </si>
  <si>
    <t>I.I.C.E.</t>
  </si>
  <si>
    <t>Instituto de Investigaciones en Ciencias Económicas</t>
  </si>
  <si>
    <t>I.I.F.</t>
  </si>
  <si>
    <t>Instituto de Investigaciones Filosóficas</t>
  </si>
  <si>
    <t>I.I.J.</t>
  </si>
  <si>
    <t>Instituto de Investigaciones Jurídicas</t>
  </si>
  <si>
    <t>I.I.M.E.C.</t>
  </si>
  <si>
    <t>Instituto de Investigaciones para el Mejoramiento de la Educación Costarricense</t>
  </si>
  <si>
    <t>I.I.P.</t>
  </si>
  <si>
    <t>Instituto de Investigaciones Psicológicas</t>
  </si>
  <si>
    <t>I.I.S.</t>
  </si>
  <si>
    <t>Instituto de Investigaciones Sociales</t>
  </si>
  <si>
    <t>IN.I.E.</t>
  </si>
  <si>
    <t>Instituto de Investigaciones en Educación</t>
  </si>
  <si>
    <t>INIF</t>
  </si>
  <si>
    <t>IN.I.FAR</t>
  </si>
  <si>
    <t>Instituto de Investigaciones Farmacéuticas</t>
  </si>
  <si>
    <t xml:space="preserve">IN.I.I. </t>
  </si>
  <si>
    <t>Instituto en Investigaciones en Ingeniería</t>
  </si>
  <si>
    <t>IN.I.L.</t>
  </si>
  <si>
    <t>Instituto de Investigaciones Lingüísticas</t>
  </si>
  <si>
    <t>IN.I.SA.</t>
  </si>
  <si>
    <t>Instituto de Investigaciones en Salud</t>
  </si>
  <si>
    <t>O.D.I.</t>
  </si>
  <si>
    <t>Oficina de Divulgación e Información</t>
  </si>
  <si>
    <t>O.PLA.U.</t>
  </si>
  <si>
    <t>Oficina de Planificación Universitaria</t>
  </si>
  <si>
    <t>R.F.</t>
  </si>
  <si>
    <t>Recursos Financieros</t>
  </si>
  <si>
    <t>R.H.</t>
  </si>
  <si>
    <t>Recursos Humanos</t>
  </si>
  <si>
    <t>SI.B.D.I.</t>
  </si>
  <si>
    <t>Sistemas de Bibliotecas Documentación e Información</t>
  </si>
  <si>
    <t>SIEDIN</t>
  </si>
  <si>
    <t>Sistema Editorial y de Difusión de la Investigación</t>
  </si>
  <si>
    <t>V.E.</t>
  </si>
  <si>
    <t>Vida Estudiantil</t>
  </si>
  <si>
    <t xml:space="preserve">                      Universidad de Costa Rica</t>
  </si>
  <si>
    <t xml:space="preserve">                      Panorama Cuantitativo Universitario</t>
  </si>
  <si>
    <t>Cuadro VE-1  Distribución de Plazas en el Programa de Vida Estudiantil, por programa y subprograma.  2022</t>
  </si>
  <si>
    <r>
      <t xml:space="preserve">Plazas  </t>
    </r>
    <r>
      <rPr>
        <b/>
        <vertAlign val="superscript"/>
        <sz val="10"/>
        <rFont val="Arial"/>
        <family val="2"/>
      </rPr>
      <t>1/</t>
    </r>
  </si>
  <si>
    <t>Unidades</t>
  </si>
  <si>
    <t>Total</t>
  </si>
  <si>
    <t>Docente</t>
  </si>
  <si>
    <t>De Apoyo</t>
  </si>
  <si>
    <t xml:space="preserve">Administración </t>
  </si>
  <si>
    <t>abs.</t>
  </si>
  <si>
    <t>%</t>
  </si>
  <si>
    <t>Total Universidad de Costa Rica</t>
  </si>
  <si>
    <t/>
  </si>
  <si>
    <t xml:space="preserve"> Servicios de Apoyo de Vida Estudiantil</t>
  </si>
  <si>
    <t xml:space="preserve"> Oficina de Registro e información</t>
  </si>
  <si>
    <t xml:space="preserve"> Oficina de Becas y Atención Socioec.</t>
  </si>
  <si>
    <t xml:space="preserve"> Oficina de Orientación </t>
  </si>
  <si>
    <t xml:space="preserve"> Oficina de Bienestar y Salud</t>
  </si>
  <si>
    <t>Desarrollo Regional</t>
  </si>
  <si>
    <t xml:space="preserve">  Vida Estudiantil (San Ramón) 2/</t>
  </si>
  <si>
    <t xml:space="preserve">  Vida Estudiantil (Guanacaste) 3/</t>
  </si>
  <si>
    <t xml:space="preserve">  Vida Estudiantil (Turrialba)  </t>
  </si>
  <si>
    <t xml:space="preserve">  Vida Estudiantil (Caribe)</t>
  </si>
  <si>
    <t xml:space="preserve">  Vida Estudiantil (Puntarenas)</t>
  </si>
  <si>
    <t xml:space="preserve">  Vida Estudiantil (Golfito)</t>
  </si>
  <si>
    <r>
      <t>1/</t>
    </r>
    <r>
      <rPr>
        <sz val="10"/>
        <color indexed="8"/>
        <rFont val="Arial"/>
        <family val="2"/>
      </rPr>
      <t xml:space="preserve">  Incluyen las horas profesor según corresponda, convertidas a equivalentes de tiempo completo, y contemplan plazas en propiedad e interinas.</t>
    </r>
  </si>
  <si>
    <r>
      <t xml:space="preserve">2/  </t>
    </r>
    <r>
      <rPr>
        <sz val="10"/>
        <rFont val="Arial"/>
        <family val="2"/>
      </rPr>
      <t>Incluyen el Recinto de Tacares Grecia.</t>
    </r>
  </si>
  <si>
    <r>
      <t xml:space="preserve">3/  </t>
    </r>
    <r>
      <rPr>
        <sz val="10"/>
        <rFont val="Arial"/>
        <family val="2"/>
      </rPr>
      <t>Incluyen el Recinto de Santa Cruz.</t>
    </r>
  </si>
  <si>
    <t xml:space="preserve">     </t>
  </si>
  <si>
    <t>Fuente:  Presupuesto por Programas y Actividades, Relación de Puestos 2022 Tomo II</t>
  </si>
  <si>
    <t xml:space="preserve">              Oficina de Planificación Universitaria. </t>
  </si>
  <si>
    <t xml:space="preserve">Apoyo </t>
  </si>
  <si>
    <t xml:space="preserve">                     Universidad de Costa Rica</t>
  </si>
  <si>
    <t xml:space="preserve">                     Panorama Cuantitativo Universitario</t>
  </si>
  <si>
    <r>
      <t xml:space="preserve">Cuadro VE2:   Estudiantes físicos becados de pregrado y grado </t>
    </r>
    <r>
      <rPr>
        <vertAlign val="superscript"/>
        <sz val="10"/>
        <rFont val="Arial"/>
        <family val="2"/>
      </rPr>
      <t>1/</t>
    </r>
    <r>
      <rPr>
        <sz val="10"/>
        <color theme="1"/>
        <rFont val="Arial"/>
        <family val="2"/>
      </rPr>
      <t>,</t>
    </r>
    <r>
      <rPr>
        <vertAlign val="superscript"/>
        <sz val="10"/>
        <rFont val="Arial"/>
        <family val="2"/>
      </rPr>
      <t xml:space="preserve"> </t>
    </r>
    <r>
      <rPr>
        <sz val="10"/>
        <color theme="1"/>
        <rFont val="Arial"/>
        <family val="2"/>
      </rPr>
      <t>según sexo, por unidad. I ciclo 2022</t>
    </r>
  </si>
  <si>
    <r>
      <t xml:space="preserve">Total </t>
    </r>
    <r>
      <rPr>
        <vertAlign val="superscript"/>
        <sz val="10"/>
        <rFont val="Arial"/>
        <family val="2"/>
      </rPr>
      <t>2/</t>
    </r>
  </si>
  <si>
    <t xml:space="preserve">Hombre </t>
  </si>
  <si>
    <t>Mujer</t>
  </si>
  <si>
    <t xml:space="preserve">                                            Género</t>
  </si>
  <si>
    <t xml:space="preserve">   abs.</t>
  </si>
  <si>
    <t xml:space="preserve">   %</t>
  </si>
  <si>
    <t>Universidad de Costa Rica</t>
  </si>
  <si>
    <t xml:space="preserve">Sede Rodrigo Facio </t>
  </si>
  <si>
    <t>Área de Artes y Letras</t>
  </si>
  <si>
    <t xml:space="preserve">  Facultad de Bellas Artes</t>
  </si>
  <si>
    <t xml:space="preserve">   Artes Dramáticas</t>
  </si>
  <si>
    <t xml:space="preserve">   Artes Plásticas</t>
  </si>
  <si>
    <t xml:space="preserve">   Artes Musicales</t>
  </si>
  <si>
    <t xml:space="preserve">  Facultad de Letras</t>
  </si>
  <si>
    <t xml:space="preserve">   Filología</t>
  </si>
  <si>
    <t xml:space="preserve">   Filosofía</t>
  </si>
  <si>
    <t xml:space="preserve">   Lenguas Modernas</t>
  </si>
  <si>
    <t>Área de Ciencias Básicas</t>
  </si>
  <si>
    <t xml:space="preserve">  Facultad de Ciencias</t>
  </si>
  <si>
    <t xml:space="preserve">   Biología </t>
  </si>
  <si>
    <t xml:space="preserve">   Física</t>
  </si>
  <si>
    <t xml:space="preserve">   Geología </t>
  </si>
  <si>
    <t xml:space="preserve">   Matemática</t>
  </si>
  <si>
    <t xml:space="preserve">   Química</t>
  </si>
  <si>
    <t>Área de Ciencias Sociales</t>
  </si>
  <si>
    <t xml:space="preserve">  Facultad de Ciencias Económicas</t>
  </si>
  <si>
    <t xml:space="preserve">   Administración de Negocios</t>
  </si>
  <si>
    <t xml:space="preserve">   Administración Pública</t>
  </si>
  <si>
    <t xml:space="preserve">   Economía</t>
  </si>
  <si>
    <t xml:space="preserve">   Estadística</t>
  </si>
  <si>
    <t xml:space="preserve"> Facultad de Ciencias Sociales</t>
  </si>
  <si>
    <t xml:space="preserve">   Sociología</t>
  </si>
  <si>
    <t xml:space="preserve">   Antropología </t>
  </si>
  <si>
    <t xml:space="preserve">   Cs. de la Comunicación Colectiva</t>
  </si>
  <si>
    <t xml:space="preserve">   Ciencias Políticas</t>
  </si>
  <si>
    <t xml:space="preserve">   Geografia</t>
  </si>
  <si>
    <t xml:space="preserve">   Historia</t>
  </si>
  <si>
    <t xml:space="preserve">   Psicología</t>
  </si>
  <si>
    <t xml:space="preserve">   Trabajo Social</t>
  </si>
  <si>
    <t xml:space="preserve"> Facultad de Derecho</t>
  </si>
  <si>
    <t xml:space="preserve"> Facultad de Educación</t>
  </si>
  <si>
    <t xml:space="preserve">   Administración Educativa</t>
  </si>
  <si>
    <t xml:space="preserve">   Formación Docente</t>
  </si>
  <si>
    <t xml:space="preserve">   Orient. y Educación Especial</t>
  </si>
  <si>
    <t xml:space="preserve">   Bibliotecas y Cs. Información</t>
  </si>
  <si>
    <t xml:space="preserve">   Educación Física y Deportes</t>
  </si>
  <si>
    <t>Área de Salud</t>
  </si>
  <si>
    <t xml:space="preserve">  Facultad de Farmacia</t>
  </si>
  <si>
    <t xml:space="preserve">  Facultad de Medicina</t>
  </si>
  <si>
    <t xml:space="preserve">   Medicina</t>
  </si>
  <si>
    <t xml:space="preserve">   Enfermería</t>
  </si>
  <si>
    <t xml:space="preserve">   Nutrición</t>
  </si>
  <si>
    <t xml:space="preserve">   Salud Pública</t>
  </si>
  <si>
    <t xml:space="preserve">   Tecnología en Salud</t>
  </si>
  <si>
    <t xml:space="preserve">  Facultad de Microbiología</t>
  </si>
  <si>
    <t xml:space="preserve">  Facultad de Odontología</t>
  </si>
  <si>
    <t>Área de Ciencias Agroalimentarias</t>
  </si>
  <si>
    <t xml:space="preserve">  Facultad de Ciencias Agroalimentarias</t>
  </si>
  <si>
    <t xml:space="preserve">   Economía Agrícola y Agronegocios</t>
  </si>
  <si>
    <t xml:space="preserve">   Agronomía</t>
  </si>
  <si>
    <t xml:space="preserve">   Zootecnia</t>
  </si>
  <si>
    <t xml:space="preserve">   Tecnología de Alimentos</t>
  </si>
  <si>
    <t>Área de Ingeniería y Arquitectura</t>
  </si>
  <si>
    <t xml:space="preserve">  Facultad de Ingeniería</t>
  </si>
  <si>
    <t xml:space="preserve">   Ingeniería de Biosistemas</t>
  </si>
  <si>
    <t xml:space="preserve">   Ingeniería Civil</t>
  </si>
  <si>
    <t xml:space="preserve">   Ingeniería Eléctrica</t>
  </si>
  <si>
    <t xml:space="preserve">   Ingeniería Industrial</t>
  </si>
  <si>
    <t xml:space="preserve">   Ingeniería Mecánica</t>
  </si>
  <si>
    <t xml:space="preserve">   Ingeniería Química</t>
  </si>
  <si>
    <t xml:space="preserve">   Arquitectura</t>
  </si>
  <si>
    <t xml:space="preserve">   Ingeniería Topográfica</t>
  </si>
  <si>
    <t xml:space="preserve">   Cs. Computación e Informática</t>
  </si>
  <si>
    <t xml:space="preserve">   Sede Interuniversitaria de Alajuela</t>
  </si>
  <si>
    <t xml:space="preserve">Sedes Regionales </t>
  </si>
  <si>
    <t xml:space="preserve">   Sede Regional de Occidente</t>
  </si>
  <si>
    <t xml:space="preserve">   Sede Regional del Atlántico </t>
  </si>
  <si>
    <t xml:space="preserve">   Sede Regional de Guanacaste</t>
  </si>
  <si>
    <t xml:space="preserve">   Sede Regional del Caribe</t>
  </si>
  <si>
    <t xml:space="preserve">   Sede Regional del Pacífico  </t>
  </si>
  <si>
    <t xml:space="preserve">   Sede Regional del Sur </t>
  </si>
  <si>
    <t>1/ Corresponde al total de estudiantes becados (beca socioeconómica vigente) de la Universidad para el I ciclo 2022.</t>
  </si>
  <si>
    <t>2/ La distribución vertical es con respecto al total de la Universidad y la horizontal es con respecto al total de la Unidad.</t>
  </si>
  <si>
    <t>Fuente: Oficina de Becas y Atención Socioeconómica.</t>
  </si>
  <si>
    <t xml:space="preserve">                Oficina de Planificación Universitaria.</t>
  </si>
  <si>
    <r>
      <t>Cuadro VE3:   Estudiantes físicos 1/ de posgrado con beca socieconómica,</t>
    </r>
    <r>
      <rPr>
        <vertAlign val="superscript"/>
        <sz val="10"/>
        <rFont val="Arial"/>
        <family val="2"/>
      </rPr>
      <t xml:space="preserve"> </t>
    </r>
    <r>
      <rPr>
        <sz val="10"/>
        <color theme="1"/>
        <rFont val="Arial"/>
        <family val="2"/>
      </rPr>
      <t>según sexo. I ciclo 2022</t>
    </r>
  </si>
  <si>
    <t>Especialidad                    Sexo</t>
  </si>
  <si>
    <r>
      <t xml:space="preserve">Total </t>
    </r>
    <r>
      <rPr>
        <vertAlign val="superscript"/>
        <sz val="10"/>
        <rFont val="Arial"/>
        <family val="2"/>
      </rPr>
      <t xml:space="preserve"> </t>
    </r>
    <r>
      <rPr>
        <sz val="10"/>
        <rFont val="Arial"/>
        <family val="2"/>
      </rPr>
      <t>2/</t>
    </r>
  </si>
  <si>
    <t>Hombre</t>
  </si>
  <si>
    <t>Sistema de Estudios de Posgrado</t>
  </si>
  <si>
    <t xml:space="preserve"> Administración Pública</t>
  </si>
  <si>
    <t xml:space="preserve"> Administración y Dirección de empresas</t>
  </si>
  <si>
    <t xml:space="preserve"> Antropología</t>
  </si>
  <si>
    <t xml:space="preserve"> Artes</t>
  </si>
  <si>
    <t xml:space="preserve"> Biología</t>
  </si>
  <si>
    <t xml:space="preserve"> Ciencias Agrícolas y Desarrollo Sostenible</t>
  </si>
  <si>
    <t xml:space="preserve"> Ciencias de la Educación</t>
  </si>
  <si>
    <t xml:space="preserve"> Ciencias del Movimiento Humano</t>
  </si>
  <si>
    <t xml:space="preserve"> Ciencias Políticas</t>
  </si>
  <si>
    <t xml:space="preserve"> Computación e Informatica</t>
  </si>
  <si>
    <t xml:space="preserve"> Desarrollo Sostenible</t>
  </si>
  <si>
    <t xml:space="preserve"> Educación</t>
  </si>
  <si>
    <t xml:space="preserve"> Ens, del Castellano</t>
  </si>
  <si>
    <t xml:space="preserve"> Español como segunda Lengua</t>
  </si>
  <si>
    <t xml:space="preserve"> Estadística</t>
  </si>
  <si>
    <t xml:space="preserve"> Estudios de la Mujer</t>
  </si>
  <si>
    <t xml:space="preserve"> Estudios Interdisciplinarios</t>
  </si>
  <si>
    <t xml:space="preserve"> Evaluación de Programas y Proyectos de Desarrollo</t>
  </si>
  <si>
    <t xml:space="preserve"> Filosofía</t>
  </si>
  <si>
    <t xml:space="preserve"> Física</t>
  </si>
  <si>
    <t xml:space="preserve"> Geografía</t>
  </si>
  <si>
    <t xml:space="preserve"> Gerencia Agroempresaria</t>
  </si>
  <si>
    <t xml:space="preserve"> Gerontología</t>
  </si>
  <si>
    <t xml:space="preserve"> Gestión Integrada</t>
  </si>
  <si>
    <t xml:space="preserve"> Historia</t>
  </si>
  <si>
    <t xml:space="preserve"> Ingeniería Eléctrica</t>
  </si>
  <si>
    <t xml:space="preserve"> Ingeniería en Biosistemas</t>
  </si>
  <si>
    <t xml:space="preserve"> Ingeniería Mecánica</t>
  </si>
  <si>
    <t xml:space="preserve"> Lingüística</t>
  </si>
  <si>
    <t xml:space="preserve"> Literatura</t>
  </si>
  <si>
    <t xml:space="preserve"> Microbio, Parasitología, Química Clinica e Inmunología</t>
  </si>
  <si>
    <t xml:space="preserve"> Organización de estudios tropicales</t>
  </si>
  <si>
    <t xml:space="preserve"> Psicología</t>
  </si>
  <si>
    <t xml:space="preserve"> Química</t>
  </si>
  <si>
    <t>1/ Corresponde al total de estudiantes becados de la Universidad para el I ciclo 2022.</t>
  </si>
  <si>
    <t>Sis Est posgrado</t>
  </si>
  <si>
    <t>Cs. Agroalimentarias</t>
  </si>
  <si>
    <t>Cs. Básicas</t>
  </si>
  <si>
    <t>Otros</t>
  </si>
  <si>
    <t xml:space="preserve">Artes y Letras </t>
  </si>
  <si>
    <t>Ing. y Arquitectura</t>
  </si>
  <si>
    <t>Cs. Sociales</t>
  </si>
  <si>
    <t>Sedes Regionales</t>
  </si>
  <si>
    <t xml:space="preserve">                        Universidad de Costa Rica</t>
  </si>
  <si>
    <t xml:space="preserve">                        Panorama Cuantitativo Universitario</t>
  </si>
  <si>
    <t>Cuadro VE4:   Estudiantes físicos 1/ de pregrado y grado con beca socioeconómica, según edad, por unidad. I ciclo 2022</t>
  </si>
  <si>
    <t xml:space="preserve">Unidades                    </t>
  </si>
  <si>
    <t xml:space="preserve">            Total 2/</t>
  </si>
  <si>
    <t>Menor o igual a 20</t>
  </si>
  <si>
    <t xml:space="preserve"> De 21 a 25 años</t>
  </si>
  <si>
    <t>De 26 a 30 años</t>
  </si>
  <si>
    <t>De 31 a 35 años</t>
  </si>
  <si>
    <t>Más de 35 años</t>
  </si>
  <si>
    <t xml:space="preserve">                                    Edad</t>
  </si>
  <si>
    <t>Sede Rodrigo Facio</t>
  </si>
  <si>
    <t xml:space="preserve"> Facultad de Ciencias Económicas</t>
  </si>
  <si>
    <t xml:space="preserve">   Antropología</t>
  </si>
  <si>
    <t xml:space="preserve">  Salud Pública</t>
  </si>
  <si>
    <t xml:space="preserve">   Economía y Agronegocios</t>
  </si>
  <si>
    <t xml:space="preserve">   Tecnología de  Alimentos</t>
  </si>
  <si>
    <t xml:space="preserve">   Ingeniería Topografíca </t>
  </si>
  <si>
    <t xml:space="preserve">   Sede Regional del Pacífico </t>
  </si>
  <si>
    <t xml:space="preserve">   Sede Regional del Sur</t>
  </si>
  <si>
    <t>Cuadro VE5:   Estudiantes físicos  1/ de posgrado con beca socieconómica, según edad. I ciclo  2022</t>
  </si>
  <si>
    <t>Especialidad</t>
  </si>
  <si>
    <t xml:space="preserve">           Total 2/</t>
  </si>
  <si>
    <t xml:space="preserve">  De 21 a 25 años</t>
  </si>
  <si>
    <t xml:space="preserve">    De 26 a 30 años</t>
  </si>
  <si>
    <t xml:space="preserve">   De 31 a 35 años</t>
  </si>
  <si>
    <t xml:space="preserve"> Más de 35 años</t>
  </si>
  <si>
    <t xml:space="preserve">                                         Edad</t>
  </si>
  <si>
    <t xml:space="preserve">  Administración Pública</t>
  </si>
  <si>
    <t xml:space="preserve">  Administración y Dirección de Empresas</t>
  </si>
  <si>
    <t xml:space="preserve">  Antropología</t>
  </si>
  <si>
    <t xml:space="preserve">  Artes</t>
  </si>
  <si>
    <t xml:space="preserve">  Biología</t>
  </si>
  <si>
    <t xml:space="preserve">  Ciencias Agrícolas y Desarrollo Sostenible </t>
  </si>
  <si>
    <t xml:space="preserve">  Ciencias de la Educación</t>
  </si>
  <si>
    <t xml:space="preserve">  Ciencias del Movimiento Humano y Recreación</t>
  </si>
  <si>
    <t xml:space="preserve">  Ciencias Políticas</t>
  </si>
  <si>
    <t xml:space="preserve">  Computación e Informática</t>
  </si>
  <si>
    <t xml:space="preserve">  Desarrollo Sostenible</t>
  </si>
  <si>
    <t xml:space="preserve">  Educación</t>
  </si>
  <si>
    <t xml:space="preserve">  Enseñanza del Castellano</t>
  </si>
  <si>
    <t xml:space="preserve">  Español como Segunda Lengua</t>
  </si>
  <si>
    <t xml:space="preserve">  Estadística</t>
  </si>
  <si>
    <t xml:space="preserve">  Estudios de la Mujer</t>
  </si>
  <si>
    <t xml:space="preserve">  Estudios Interdisciplinarios sobre Discapacidad</t>
  </si>
  <si>
    <t xml:space="preserve">  Evaluación de Programas</t>
  </si>
  <si>
    <t xml:space="preserve">  Filosofía</t>
  </si>
  <si>
    <t xml:space="preserve">  Física</t>
  </si>
  <si>
    <t xml:space="preserve">  Geografía</t>
  </si>
  <si>
    <t xml:space="preserve">  Gerencia Agroempresaria</t>
  </si>
  <si>
    <t xml:space="preserve">  Gerontología</t>
  </si>
  <si>
    <t xml:space="preserve">  Gestión Integrada</t>
  </si>
  <si>
    <t xml:space="preserve">  Historia</t>
  </si>
  <si>
    <t xml:space="preserve">  Ingeniería Eléctrica</t>
  </si>
  <si>
    <t xml:space="preserve">  Ingeniería en Biosistemas</t>
  </si>
  <si>
    <t xml:space="preserve">  Ingeniería Mecánica</t>
  </si>
  <si>
    <t xml:space="preserve">  Lingüística</t>
  </si>
  <si>
    <t xml:space="preserve">  Literatura</t>
  </si>
  <si>
    <t xml:space="preserve">  Microbiología, Parasitología, Química Clinica e Inmunología</t>
  </si>
  <si>
    <t xml:space="preserve">  Organización de Estudios Tropicales</t>
  </si>
  <si>
    <t xml:space="preserve">  Psicología</t>
  </si>
  <si>
    <t xml:space="preserve">  Química</t>
  </si>
  <si>
    <t xml:space="preserve">ESTUDIANTES BECADOS </t>
  </si>
  <si>
    <t>de 21 a 25 años</t>
  </si>
  <si>
    <t>de 26 a 30 años</t>
  </si>
  <si>
    <t>de 31 a 35 años</t>
  </si>
  <si>
    <t>más de 35 años</t>
  </si>
  <si>
    <t xml:space="preserve">                          Universidad de Costa Rica</t>
  </si>
  <si>
    <t xml:space="preserve">                          Panorama Cuantitativo Universitario</t>
  </si>
  <si>
    <r>
      <t>Cuadro VE6:   Estudiantes físicos 1/ becados de pregrado y grado,</t>
    </r>
    <r>
      <rPr>
        <vertAlign val="superscript"/>
        <sz val="10"/>
        <rFont val="Arial"/>
        <family val="2"/>
      </rPr>
      <t xml:space="preserve"> </t>
    </r>
    <r>
      <rPr>
        <sz val="10"/>
        <color theme="1"/>
        <rFont val="Arial"/>
        <family val="2"/>
      </rPr>
      <t>según estado civil, por unidad. I ciclo 2022</t>
    </r>
  </si>
  <si>
    <t>Unidades                   Estado</t>
  </si>
  <si>
    <t>Soltero</t>
  </si>
  <si>
    <t>Casado</t>
  </si>
  <si>
    <r>
      <t>Otros</t>
    </r>
    <r>
      <rPr>
        <vertAlign val="superscript"/>
        <sz val="10"/>
        <rFont val="Arial"/>
        <family val="2"/>
      </rPr>
      <t xml:space="preserve"> 3/</t>
    </r>
  </si>
  <si>
    <t xml:space="preserve">                                            Civil</t>
  </si>
  <si>
    <t xml:space="preserve">   Geografía</t>
  </si>
  <si>
    <t xml:space="preserve">   Tecnologías en Salud</t>
  </si>
  <si>
    <t xml:space="preserve">  Facultad de Agronomía</t>
  </si>
  <si>
    <t xml:space="preserve">   Ingeniería de Biosistemas </t>
  </si>
  <si>
    <t>2/  La distribución vertical es con respecto al total de la Universidad y la horizontal es con respecto al total de la Unidad.</t>
  </si>
  <si>
    <r>
      <rPr>
        <sz val="10"/>
        <rFont val="Arial"/>
        <family val="2"/>
      </rPr>
      <t>3/</t>
    </r>
    <r>
      <rPr>
        <vertAlign val="superscript"/>
        <sz val="10"/>
        <rFont val="Arial"/>
        <family val="2"/>
      </rPr>
      <t xml:space="preserve"> </t>
    </r>
    <r>
      <rPr>
        <sz val="10"/>
        <color theme="1"/>
        <rFont val="Arial"/>
        <family val="2"/>
      </rPr>
      <t xml:space="preserve"> Incluye las categorías de divorciado, separado, viudo, unión libre y no responde.</t>
    </r>
  </si>
  <si>
    <t>Fuente:  Oficina de Becas y Atención Socioeconómica.</t>
  </si>
  <si>
    <t xml:space="preserve">                         Universidad de Costa Rica</t>
  </si>
  <si>
    <t xml:space="preserve">                         Panorama Cuantitativo Universitario</t>
  </si>
  <si>
    <t>Cuadro VE7:   Estudiantes físicos 1/ becados de posgrado, según estado civil. I ciclo  2022</t>
  </si>
  <si>
    <t xml:space="preserve">  Especialidad              Estado</t>
  </si>
  <si>
    <t>Total 2/</t>
  </si>
  <si>
    <t>Otros 3/</t>
  </si>
  <si>
    <t xml:space="preserve">                                              Civil</t>
  </si>
  <si>
    <t xml:space="preserve">            %</t>
  </si>
  <si>
    <t xml:space="preserve">          %</t>
  </si>
  <si>
    <r>
      <rPr>
        <vertAlign val="superscript"/>
        <sz val="10"/>
        <rFont val="Arial"/>
        <family val="2"/>
      </rPr>
      <t>1/</t>
    </r>
    <r>
      <rPr>
        <sz val="10"/>
        <color theme="1"/>
        <rFont val="Arial"/>
        <family val="2"/>
      </rPr>
      <t xml:space="preserve"> Corresponde al total de estudiantes becados de la Universidad para el I ciclo 2022.</t>
    </r>
  </si>
  <si>
    <r>
      <t>2/</t>
    </r>
    <r>
      <rPr>
        <sz val="10"/>
        <color theme="1"/>
        <rFont val="Arial"/>
        <family val="2"/>
      </rPr>
      <t xml:space="preserve"> La distribución vertical es con respecto al total de la Universidad y la horizontal es con respecto al total de la Unidad.</t>
    </r>
  </si>
  <si>
    <r>
      <t>3/</t>
    </r>
    <r>
      <rPr>
        <sz val="10"/>
        <color theme="1"/>
        <rFont val="Arial"/>
        <family val="2"/>
      </rPr>
      <t xml:space="preserve">  Incluye las categorías de divorciado, separado, viudo , unión libre y no sabe o no responde.</t>
    </r>
  </si>
  <si>
    <t>Fuente:  Oficina de Becas y  Atención Socioeconómica.</t>
  </si>
  <si>
    <t xml:space="preserve">               Oficina de Planificación Universitaria.</t>
  </si>
  <si>
    <t>Cuadro VE8:    Estudiantes físicos 1/  becados de pregrado y grado, según nacionalidad, por unidad. I ciclo  2022</t>
  </si>
  <si>
    <t xml:space="preserve">  Unidades</t>
  </si>
  <si>
    <t>Costarricense</t>
  </si>
  <si>
    <t>Centroamérica y Panamá</t>
  </si>
  <si>
    <t xml:space="preserve">Otra  </t>
  </si>
  <si>
    <t xml:space="preserve">                                        Nacionalidad</t>
  </si>
  <si>
    <t>abs</t>
  </si>
  <si>
    <t xml:space="preserve">   Enfermeria</t>
  </si>
  <si>
    <t>Cuadro VE9:  Estudiantes físicos 1/ becados de posgrado, según nacionalidad. I ciclo 2022</t>
  </si>
  <si>
    <t>Carrera</t>
  </si>
  <si>
    <t xml:space="preserve">             Total </t>
  </si>
  <si>
    <t>Extranjero 2/</t>
  </si>
  <si>
    <t>2/ Para este año solo hay 1 estudiantes extranjeros becados.</t>
  </si>
  <si>
    <t>Cuadro VE10:  Estudiantes físicos 1/ becados de pregrado y grado, según número de miembros del grupo familiar, por unidad. I ciclo  2022</t>
  </si>
  <si>
    <t xml:space="preserve"> Unidades           Número de</t>
  </si>
  <si>
    <t>De 1 a menos de 6</t>
  </si>
  <si>
    <t xml:space="preserve">De 6 y más </t>
  </si>
  <si>
    <t xml:space="preserve">                                Miembros</t>
  </si>
  <si>
    <t xml:space="preserve">         abs.</t>
  </si>
  <si>
    <r>
      <t xml:space="preserve">Sede Rodrigo Facio </t>
    </r>
    <r>
      <rPr>
        <b/>
        <vertAlign val="superscript"/>
        <sz val="10"/>
        <rFont val="Arial"/>
        <family val="2"/>
      </rPr>
      <t xml:space="preserve"> </t>
    </r>
  </si>
  <si>
    <t xml:space="preserve">   Ingeniería Topográfíca </t>
  </si>
  <si>
    <t xml:space="preserve">   Sede Regional del Pacífico</t>
  </si>
  <si>
    <t>2/ La distribución vertical es con respecto al total de la Universidad y el horizontal es con respecto al total de la Unidad.</t>
  </si>
  <si>
    <t>Cuadro VE11:    Estudiantes físicos becados de posgrado según número de miembros del grupo familiar.  I ciclo 2022.</t>
  </si>
  <si>
    <t>Carrera              Número de</t>
  </si>
  <si>
    <r>
      <t xml:space="preserve"> Total </t>
    </r>
    <r>
      <rPr>
        <vertAlign val="superscript"/>
        <sz val="10"/>
        <rFont val="Arial"/>
        <family val="2"/>
      </rPr>
      <t>1/</t>
    </r>
  </si>
  <si>
    <t>De 6 a menos de 10</t>
  </si>
  <si>
    <t xml:space="preserve">                                     Miembros</t>
  </si>
  <si>
    <t xml:space="preserve"> %</t>
  </si>
  <si>
    <t xml:space="preserve">Sistema de Estudios de Posgrado  </t>
  </si>
  <si>
    <t>F:\PLANI\PANORAMA\ESTAD95\ESTUD\BECA-AS2,XLS</t>
  </si>
  <si>
    <t xml:space="preserve"> </t>
  </si>
  <si>
    <t>Cuadro VE12:   Estudiantes físicos becados de pregrado y grado, según categoría de beca vigente socioeconómica asignada, por unidad. I ciclo 2022</t>
  </si>
  <si>
    <t>Unidades           Categoría de beca</t>
  </si>
  <si>
    <r>
      <t xml:space="preserve">Total </t>
    </r>
    <r>
      <rPr>
        <vertAlign val="superscript"/>
        <sz val="10"/>
        <rFont val="Arial"/>
        <family val="2"/>
      </rPr>
      <t>1/</t>
    </r>
  </si>
  <si>
    <t xml:space="preserve">                               asignada</t>
  </si>
  <si>
    <t xml:space="preserve">      abs.</t>
  </si>
  <si>
    <t xml:space="preserve">    abs.</t>
  </si>
  <si>
    <t>Cuadro VE13:   Estudiantes físicos 1/  becados de posgrado, según categoría de beca socioeconómica asignada. I ciclo 2022</t>
  </si>
  <si>
    <t>Carrera          Categoría  de beca</t>
  </si>
  <si>
    <t xml:space="preserve">                                      asignada</t>
  </si>
  <si>
    <r>
      <t xml:space="preserve">Cuadro VE14:   Estudiantes físicos de primer ingreso </t>
    </r>
    <r>
      <rPr>
        <vertAlign val="superscript"/>
        <sz val="10"/>
        <rFont val="Arial"/>
        <family val="2"/>
      </rPr>
      <t>1/</t>
    </r>
    <r>
      <rPr>
        <sz val="10"/>
        <color theme="1"/>
        <rFont val="Arial"/>
        <family val="2"/>
      </rPr>
      <t xml:space="preserve"> con beca </t>
    </r>
    <r>
      <rPr>
        <vertAlign val="superscript"/>
        <sz val="10"/>
        <rFont val="Arial"/>
        <family val="2"/>
      </rPr>
      <t>2/</t>
    </r>
    <r>
      <rPr>
        <sz val="10"/>
        <color theme="1"/>
        <rFont val="Arial"/>
        <family val="2"/>
      </rPr>
      <t xml:space="preserve"> socioeconómica asignada, según sede, por categoría. I ciclo 2022</t>
    </r>
  </si>
  <si>
    <t xml:space="preserve">Categoría        </t>
  </si>
  <si>
    <t xml:space="preserve">Total </t>
  </si>
  <si>
    <t>Rodrigo Facio</t>
  </si>
  <si>
    <t>Occidente</t>
  </si>
  <si>
    <t>Atlántico</t>
  </si>
  <si>
    <t>Guanacaste</t>
  </si>
  <si>
    <t>Caribe</t>
  </si>
  <si>
    <t>Pacífico</t>
  </si>
  <si>
    <t>Sur</t>
  </si>
  <si>
    <t>Alajuela</t>
  </si>
  <si>
    <t xml:space="preserve"> de Beca   </t>
  </si>
  <si>
    <r>
      <t xml:space="preserve">1/ </t>
    </r>
    <r>
      <rPr>
        <sz val="10"/>
        <color theme="1"/>
        <rFont val="Arial"/>
        <family val="2"/>
      </rPr>
      <t xml:space="preserve"> Las becas asignadas cada ciclo lectivo corresponden a estudiantes en su mayoría de primer ingreso (80,7), el resto (19,1%) a estudiantes regulares que solicitan</t>
    </r>
  </si>
  <si>
    <t xml:space="preserve">    beca por primera vez, los que actualizan información o reingresan al sistema de becas.</t>
  </si>
  <si>
    <r>
      <t xml:space="preserve">2/ </t>
    </r>
    <r>
      <rPr>
        <sz val="10"/>
        <color theme="1"/>
        <rFont val="Arial"/>
        <family val="2"/>
      </rPr>
      <t xml:space="preserve"> El número de becas y su categoría respectiva, corresponden a las becas asignadas por el modelo matemático de asignación de becas.</t>
    </r>
  </si>
  <si>
    <t>Nota: Existe un total de 1187 estudiantes que no califican para beca por condición socioeconómica.</t>
  </si>
  <si>
    <t xml:space="preserve">                 Oficina de Planificación Universitaria.</t>
  </si>
  <si>
    <t>% por Sede</t>
  </si>
  <si>
    <t>Cuadro VE15:   Estudiantes físicos con beca permanente socioeconómica, según sede, por categoría. I ciclo 2022</t>
  </si>
  <si>
    <t>Cuadro VE17:   Estudiantes físicos con beca permanente socioeconómica o por actividades universitarias, según sede, por categoría. I ciclo 2022</t>
  </si>
  <si>
    <t xml:space="preserve">              Oficina de Planificación Universitaria.</t>
  </si>
  <si>
    <t>Cuadro VE18:   Estudiantes físicos con beca vigente socioeconómica o por actividades universitarias, según sede, por categoría. I ciclo 2022</t>
  </si>
  <si>
    <t xml:space="preserve">Matrícula y </t>
  </si>
  <si>
    <r>
      <t xml:space="preserve">% de becas </t>
    </r>
    <r>
      <rPr>
        <vertAlign val="superscript"/>
        <sz val="10"/>
        <rFont val="Arial"/>
        <family val="2"/>
      </rPr>
      <t>1/</t>
    </r>
  </si>
  <si>
    <t>1/ Los datos de matrícula fueron suministrados por la Oficina de Registro e Información el 29/07/2022</t>
  </si>
  <si>
    <t>Beca vigente</t>
  </si>
  <si>
    <t>Beca permanente</t>
  </si>
  <si>
    <t xml:space="preserve">Rodrigo Facio </t>
  </si>
  <si>
    <t xml:space="preserve">Cuadro VE19: Estudiantes físicos becarios 4 o 5 que reciben montos por ayuda económica, reubicación geográfica, programa de residencias, </t>
  </si>
  <si>
    <t xml:space="preserve">                     transporte, excelencia académica por promedio ponderado, según sede. Universidad de Costa Rica. I ciclo 2022</t>
  </si>
  <si>
    <t>Estudiantes con monto en</t>
  </si>
  <si>
    <t>Sede</t>
  </si>
  <si>
    <t xml:space="preserve">Gastos de </t>
  </si>
  <si>
    <t>Reubicación</t>
  </si>
  <si>
    <t>Programa de</t>
  </si>
  <si>
    <t xml:space="preserve">Excelencia </t>
  </si>
  <si>
    <t>Pobreza</t>
  </si>
  <si>
    <t>carreras</t>
  </si>
  <si>
    <t>Geográfica</t>
  </si>
  <si>
    <t>Transporte</t>
  </si>
  <si>
    <t>Residencias</t>
  </si>
  <si>
    <t>Académica</t>
  </si>
  <si>
    <t>Extrema</t>
  </si>
  <si>
    <t>Tcares</t>
  </si>
  <si>
    <t>Paraiso</t>
  </si>
  <si>
    <t>Guapiles</t>
  </si>
  <si>
    <t>Santa Cruz</t>
  </si>
  <si>
    <t>Siquirres</t>
  </si>
  <si>
    <t>1/  Para cada rubro se toma el mes que presentó la mayor cantidad de estudiantes beneficiarios.</t>
  </si>
  <si>
    <r>
      <t xml:space="preserve">Cuadro VE20:  Estudiantes físicos becados con servicio de almuerzo asignado mediante depósito, según beca vigente, </t>
    </r>
    <r>
      <rPr>
        <sz val="10"/>
        <color theme="1"/>
        <rFont val="Arial"/>
        <family val="2"/>
      </rPr>
      <t>por modalidad de entrega y sede, I ciclo 2022</t>
    </r>
  </si>
  <si>
    <t xml:space="preserve">Occidente </t>
  </si>
  <si>
    <t>Alajuela  1/</t>
  </si>
  <si>
    <t>Horario</t>
  </si>
  <si>
    <t>Exclusión</t>
  </si>
  <si>
    <t>Notas:   Para cada rubro se toma el mes que representó la mayor cantidad de estudiantes beneficiarios.</t>
  </si>
  <si>
    <r>
      <t>1/</t>
    </r>
    <r>
      <rPr>
        <sz val="10"/>
        <color indexed="8"/>
        <rFont val="Arial"/>
        <family val="2"/>
      </rPr>
      <t xml:space="preserve"> Los estudiantes con exclusión de horario tienen reubicación geográfica o residencias.</t>
    </r>
  </si>
  <si>
    <t>Cuadro VE21:   Estudiantes físicos  con beca vigente, beneficiados con préstamo de libros, con solicitudes aprobadas, según sede, por categoría. I ciclo 2022</t>
  </si>
  <si>
    <t xml:space="preserve">             Oficina de Planificación Universitaria.</t>
  </si>
  <si>
    <t xml:space="preserve">Cuadro VE22:  Estudiantes físicos becados, ubicados en </t>
  </si>
  <si>
    <t xml:space="preserve">                        el Programa de Residencias, según Sede.</t>
  </si>
  <si>
    <t xml:space="preserve">                        I ciclo 2022</t>
  </si>
  <si>
    <t>Total de Estudiantes</t>
  </si>
  <si>
    <t xml:space="preserve">Pacífico </t>
  </si>
  <si>
    <t>Cuadro VE23:  Número de personas atendidas en consultas y otros servicios brindados por la</t>
  </si>
  <si>
    <t xml:space="preserve">                         Oficina de Bienestar y Salud, según tipo de servicio.  2022</t>
  </si>
  <si>
    <t xml:space="preserve">           Tipo  de</t>
  </si>
  <si>
    <t xml:space="preserve">Número de </t>
  </si>
  <si>
    <t xml:space="preserve">           Servicio</t>
  </si>
  <si>
    <t xml:space="preserve">personas atendidas </t>
  </si>
  <si>
    <t xml:space="preserve">        abs.</t>
  </si>
  <si>
    <t xml:space="preserve">         %       </t>
  </si>
  <si>
    <t>Total de Personas atendidas</t>
  </si>
  <si>
    <t>Servicio de Consultas</t>
  </si>
  <si>
    <t>Medicina General atenciones</t>
  </si>
  <si>
    <t>Consulta Odontología</t>
  </si>
  <si>
    <t>Servicio en Psicología</t>
  </si>
  <si>
    <t>Atención en Enfermería</t>
  </si>
  <si>
    <t>Atención Integral y Promoción de la Salud Oral a estudiantes Becados 4 y 5</t>
  </si>
  <si>
    <t>Personas atendidas en el Laboratorio Clínico -universitarios</t>
  </si>
  <si>
    <t>Personas atendidas en Laboratorio Clínico - Proyecto del INS</t>
  </si>
  <si>
    <t>Personas atendidas en Lab. Clínico – otros proy. y comunidad en general</t>
  </si>
  <si>
    <t>Servicio de atención extrahospitalaria de emergencias médicas</t>
  </si>
  <si>
    <t>Personas atendidas en farmacia para despacho de recetas</t>
  </si>
  <si>
    <t>Otros servicios brindados</t>
  </si>
  <si>
    <t>Procedimiento de trámite de despacho de recetas</t>
  </si>
  <si>
    <t>Procedimientos efectuados en Odontología</t>
  </si>
  <si>
    <t>Procedimientos efectuados en Enfermería</t>
  </si>
  <si>
    <t>Análisis de laboratorio a miembros de la comunidad universitaria</t>
  </si>
  <si>
    <t>Análisis de laboratorio a la población del INS</t>
  </si>
  <si>
    <t>Donantes de sangre</t>
  </si>
  <si>
    <t>Vínculo Externo</t>
  </si>
  <si>
    <t>Nota: Un usuario puede acceder a más de un servicio.</t>
  </si>
  <si>
    <t>Fuente: Vicerrectoría de Vida Estudiantil, Oficina de Bienenstar y Salud</t>
  </si>
  <si>
    <t>Cuadro VE24:  Número de participantes en diferentes programas y actividades ofrecidos por la Oficina de</t>
  </si>
  <si>
    <t xml:space="preserve">                       Bienestar y Salud, según tipo de programa y actividad.  2022</t>
  </si>
  <si>
    <t xml:space="preserve">            Programas       </t>
  </si>
  <si>
    <t xml:space="preserve">                              y</t>
  </si>
  <si>
    <r>
      <t xml:space="preserve">participantes </t>
    </r>
    <r>
      <rPr>
        <vertAlign val="superscript"/>
        <sz val="10"/>
        <rFont val="Arial"/>
        <family val="2"/>
      </rPr>
      <t xml:space="preserve"> </t>
    </r>
  </si>
  <si>
    <t xml:space="preserve">                                   Actividades</t>
  </si>
  <si>
    <t>Total de participantes</t>
  </si>
  <si>
    <t>Programas</t>
  </si>
  <si>
    <t>Programa de Detección Temprana del Cáncer cérvico-uterino y de mama</t>
  </si>
  <si>
    <t>Afiliaciones al Seguro Social Estudiantil (verano)</t>
  </si>
  <si>
    <t>Asesoría farmacéutica en consumo de medicamentos</t>
  </si>
  <si>
    <t>Procesos grupales en modalidad virtual psicología</t>
  </si>
  <si>
    <t>Proyecto Mishka: Intervención en crisis</t>
  </si>
  <si>
    <t>Proyecto de entrega de medicamentos en las Unidades de Trabajo</t>
  </si>
  <si>
    <t>Capacitación Primeros Auxilios Básicos AEH</t>
  </si>
  <si>
    <t>Atención grupal por medio de Escuela de Autocuidado de la Salud en Depresión y Asma en conjunto con la Facultad de Farmacia</t>
  </si>
  <si>
    <t>Actividades</t>
  </si>
  <si>
    <t>Atención a eventos masivos</t>
  </si>
  <si>
    <t>Atención a Programa gestión de riesgo y reducción de desastres</t>
  </si>
  <si>
    <t>Atención de consulta por teletrabajo</t>
  </si>
  <si>
    <t xml:space="preserve">Atención de consultas de Personas trabajadora por motivo en condiciones de trabajo </t>
  </si>
  <si>
    <t>Atención de solicitudes Comisión Institucional de Planta Física</t>
  </si>
  <si>
    <t xml:space="preserve">Atención de Tramites de Comisiones de Salud Ocupacional en el portal de centros de trabajo </t>
  </si>
  <si>
    <t xml:space="preserve">Atención en mantenimientos de equipos portátil contra incendios: 35 instancias universitarias 1800 equipos </t>
  </si>
  <si>
    <t>Atenciones necesidades de equipos portátiles contra incendios: 79</t>
  </si>
  <si>
    <t>Capacitación Comisiones de Salud Ocupacional</t>
  </si>
  <si>
    <t>Capacitación en primeros auxilios (bimodal)</t>
  </si>
  <si>
    <t>Curso de Prevención y combate de incendios</t>
  </si>
  <si>
    <t>Estudios y seguimientos de personas trabajadoras con daños a la salud</t>
  </si>
  <si>
    <t>Eventos “2 horas de natación” y “Taller y torneo de Polo Acuático”</t>
  </si>
  <si>
    <t>Hora Recreativa</t>
  </si>
  <si>
    <t>Informes técnicos en Salud Ocupacional, estudio de puestos de trabajo</t>
  </si>
  <si>
    <t xml:space="preserve">Participantes en desarrollo de Programas de Salud ocupacional: </t>
  </si>
  <si>
    <t xml:space="preserve">Participantes en el desarrollo del Plan de preparativos y respuesta de emergencias: </t>
  </si>
  <si>
    <t>Participantes en sesiones de capacitación para el Desarrollo de Manual de Seguridad higiene y Salud Ocupacional</t>
  </si>
  <si>
    <t xml:space="preserve">Tramites de permisos de Funcionamiento: </t>
  </si>
  <si>
    <t>Visitas de Inspección de requerimientos de equipos de primeros auxilios :</t>
  </si>
  <si>
    <t>Fuente: Vicerrectoría de Vida Estudiantil, Oficina de Salud.</t>
  </si>
  <si>
    <t xml:space="preserve">            Oficina de Planificación Universitaria.</t>
  </si>
  <si>
    <t>Fuente: Vicerrectoría de Vida Estudiantil, Oficina de Bienestar y Salud.</t>
  </si>
  <si>
    <t>1/ Presentan solo la cantidad de actividades realizadas pero no el número de participantes.</t>
  </si>
  <si>
    <t>Acompañamientos</t>
  </si>
  <si>
    <t>Portafolio UCR</t>
  </si>
  <si>
    <t>Otros 1/</t>
  </si>
  <si>
    <t>Docencia e Investigación</t>
  </si>
  <si>
    <t>Planes de salud</t>
  </si>
  <si>
    <t xml:space="preserve">Actividades desarrolladas en Sedes y Recintos </t>
  </si>
  <si>
    <t>Actividades dirigidas a la comunidad universitaria</t>
  </si>
  <si>
    <t>participantes</t>
  </si>
  <si>
    <t>actividades</t>
  </si>
  <si>
    <t xml:space="preserve">            Actividad</t>
  </si>
  <si>
    <t xml:space="preserve">                      de Bienestar y Salud, según tipo de actividad.  2022</t>
  </si>
  <si>
    <t xml:space="preserve">Cuadro VE25:  Número de participantes en el Área de Promoción de la Salud, de la Oficina </t>
  </si>
  <si>
    <t xml:space="preserve">                         Universidad de Costa Rica </t>
  </si>
  <si>
    <t>Cuadro VE26.  Número de participantes en los  Programas Deportivos, Recreativos  y Artísticos,</t>
  </si>
  <si>
    <t xml:space="preserve">                       según tipo de actividad.  2022</t>
  </si>
  <si>
    <t xml:space="preserve"> Área de Recreación</t>
  </si>
  <si>
    <t>Programas recreativos: Gimnasio Universitario (modalidades: Pilates, zumba, aeróbicos, kidboxing, streaching, entrenamiento funcional, estero dinámico, baile popular, ciclismo estacionario), Esgrima, Tiro con Arco, Jiu-Jitsu, Montañismo, Natación, Acondicionamiento físico en el agua, Coreografía Aeróbica, Yoga, Taekwondo, Tenis de Campo</t>
  </si>
  <si>
    <t>Programa Torneos Internos Estudiantiles se desarrollaron los torneos de fútbol, fútbol sala, baloncesto, baloncesto 3x3 y voleibol.  Así como 1 torneo de deporte electrónico FIFA20</t>
  </si>
  <si>
    <t>Actividades Físicas Intercampus:   Programa Líderes Recreativos (convivios, actividades físicas y campamentos).  Se suman un total de convivios coordinados con los CASES para un total de 1 convivios</t>
  </si>
  <si>
    <t xml:space="preserve">Área de Deporte de Representación </t>
  </si>
  <si>
    <t xml:space="preserve">Programas Deportivos: Estudiantes participantes en grupos de representación. Ajedrez, Atletismo, Baloncesto, Fútbol, Fútbol Sala, Karate do, Natación, Taekwondo, Tenis de Mesa y  Voleibol, para un total de 10 equipos en ambos sexos (hombres y mujeres) para un total de 20 grupos deportivos </t>
  </si>
  <si>
    <t>11 torneos Universitarios virtuales: 2 torneo de ajedrez, 2 torneos de atletismo, 2 torneos de natación, 1 torneo de taekwondo, 1 tenis de mesa, 1 torneo de eSport, 1 torneo de baloncesto 3x3, 1 torneo de voleibol de playa estos 2 últimos fueron eliminatorios para campeonatos panamericanos y mundiales.  Se participó a nivel de selección nacional universitaria en el torneo Panamericano y Mundial de Ajedrez con 15 estudiantes de la U.C.R. Se participó en el Torneo Panamericano de Baloncesto 3x3 y el Mundial Universitario de Voleibol.   Se participó en el día Internacional de Deporte Universitario (IDUS) con actividades de desarrolladas el día 20 de setiembre. A su vez se participó como organizadores y participantes en los Foros de FISU América en Cali, Colombia y en el Foro Mundial de la FISU realizado en Costa Rica.</t>
  </si>
  <si>
    <t>Programa de Ligas Menores en Atletismo, Taekwondo y Natación con niños y adolescentes de 7 a 17 años.</t>
  </si>
  <si>
    <t>Se llevaron a cabo un total de 18 actividades de capacitación y formación organizadas y en participación por parte del Área de Deporte.  Algunas de estas capacitaciones se realizaron en streaming con un alcance de 112.500 personas y un total de 12575 interacciones de compartidas en la plataforma de Facebook y youtube.</t>
  </si>
  <si>
    <t>A su vez se participó como organizadores y participantes en los Foros de FISU América en Cali, Colombia y en el Foro Mundial de la FISU realizado en Costa Rica.</t>
  </si>
  <si>
    <r>
      <t>Área de Actividades Artísticas</t>
    </r>
    <r>
      <rPr>
        <b/>
        <vertAlign val="superscript"/>
        <sz val="10"/>
        <rFont val="Arial"/>
        <family val="2"/>
      </rPr>
      <t xml:space="preserve"> </t>
    </r>
  </si>
  <si>
    <t xml:space="preserve">Programas Artísticos: Estudiantes participantes en grupos de representación. Grupos: Arte en Mutación, Compañía Folclórica, Hip Hop, Taller Formativo Musical (TAFOREM), Grupo Experimental Musical (CMEU), Coro Universitario, Baile Popular (Son de la U), Narrarte (cuenta cuentos), Danza Moderna (DanzU), La EFE (Performance), Teatro Girasol.   Total de grupos artísticos de representación 11 </t>
  </si>
  <si>
    <t>Cursos de servicio de Baile Popular, Danza Moderna y Hip Hop. Total de grupos de servicio 3</t>
  </si>
  <si>
    <t xml:space="preserve">Presentaciones de grupos artísticos en la comunidad universitaria y nacional </t>
  </si>
  <si>
    <t>Materiales gráficos realizados</t>
  </si>
  <si>
    <t xml:space="preserve">Talleres de intercambio e integración                  </t>
  </si>
  <si>
    <t>Investigaciones artísticas</t>
  </si>
  <si>
    <t xml:space="preserve">Nota: En las redes sociales la interacción y alcance que se dio fue en Facebook 275 publicaciones, con un alcance de 185.000 espectadores, en Instagram 195, con un alcance de 62.520, para un total de impacto en redes sociales: 247..520 </t>
  </si>
  <si>
    <t>Fuente: Vicerrectoría de Vida Estudiantil, Oficina de  Bienestar y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</si>
</sst>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0"/>
    <numFmt numFmtId="166" formatCode="0.0"/>
    <numFmt numFmtId="167" formatCode="###0.0"/>
    <numFmt numFmtId="168" formatCode="_-* #,##0.00\ [$€]_-;\-* #,##0.00\ [$€]_-;_-* &quot;-&quot;??\ [$€]_-;_-@_-"/>
    <numFmt numFmtId="169" formatCode="#,##0.000"/>
  </numFmts>
  <fonts count="34">
    <font>
      <sz val="11"/>
      <color theme="1"/>
      <name val="Calibri"/>
      <family val="2"/>
      <scheme val="minor"/>
    </font>
    <font>
      <sz val="11"/>
      <color theme="1"/>
      <name val="Calibri"/>
      <family val="2"/>
      <scheme val="minor"/>
    </font>
    <font>
      <i/>
      <sz val="11"/>
      <color rgb="FF7F7F7F"/>
      <name val="Calibri"/>
      <family val="2"/>
      <scheme val="minor"/>
    </font>
    <font>
      <b/>
      <sz val="11"/>
      <color theme="1"/>
      <name val="Arial"/>
      <family val="2"/>
    </font>
    <font>
      <sz val="11"/>
      <color theme="1"/>
      <name val="Arial"/>
      <family val="2"/>
    </font>
    <font>
      <sz val="11"/>
      <color rgb="FF000000"/>
      <name val="Arial"/>
      <family val="2"/>
    </font>
    <font>
      <b/>
      <sz val="10"/>
      <color theme="1"/>
      <name val="Arial"/>
      <family val="2"/>
    </font>
    <font>
      <sz val="10"/>
      <color theme="1"/>
      <name val="Arial"/>
      <family val="2"/>
    </font>
    <font>
      <b/>
      <sz val="12"/>
      <color theme="1"/>
      <name val="Times New Roman"/>
      <family val="1"/>
    </font>
    <font>
      <sz val="12"/>
      <color theme="1"/>
      <name val="Times New Roman"/>
      <family val="1"/>
    </font>
    <font>
      <sz val="12"/>
      <color rgb="FF000000"/>
      <name val="Times New Roman"/>
      <family val="1"/>
    </font>
    <font>
      <sz val="10"/>
      <name val="Arial"/>
      <family val="2"/>
    </font>
    <font>
      <b/>
      <sz val="10"/>
      <name val="Arial"/>
      <family val="2"/>
    </font>
    <font>
      <b/>
      <vertAlign val="superscript"/>
      <sz val="10"/>
      <name val="Arial"/>
      <family val="2"/>
    </font>
    <font>
      <sz val="10"/>
      <color indexed="8"/>
      <name val="Arial"/>
      <family val="2"/>
    </font>
    <font>
      <vertAlign val="superscript"/>
      <sz val="10"/>
      <name val="Arial"/>
      <family val="2"/>
    </font>
    <font>
      <sz val="18"/>
      <color rgb="FF000000"/>
      <name val="Times New Roman"/>
      <family val="1"/>
    </font>
    <font>
      <sz val="18"/>
      <name val="Times New Roman"/>
      <family val="1"/>
    </font>
    <font>
      <sz val="11"/>
      <name val="Times New Roman"/>
      <family val="1"/>
    </font>
    <font>
      <i/>
      <sz val="10"/>
      <color indexed="8"/>
      <name val="Arial"/>
      <family val="2"/>
    </font>
    <font>
      <sz val="10"/>
      <color rgb="FF000000"/>
      <name val="Arial"/>
      <family val="2"/>
    </font>
    <font>
      <b/>
      <sz val="8"/>
      <name val="Arial"/>
      <family val="2"/>
    </font>
    <font>
      <b/>
      <sz val="10"/>
      <name val="Arial"/>
    </font>
    <font>
      <sz val="9"/>
      <color indexed="8"/>
      <name val="Arial"/>
      <family val="2"/>
    </font>
    <font>
      <sz val="11"/>
      <color rgb="FF000000"/>
      <name val="Calibri"/>
      <family val="2"/>
    </font>
    <font>
      <b/>
      <i/>
      <sz val="10"/>
      <name val="Arial"/>
      <family val="2"/>
    </font>
    <font>
      <sz val="10"/>
      <name val="Arial"/>
      <family val="2"/>
      <charset val="1"/>
    </font>
    <font>
      <sz val="11"/>
      <color rgb="FF000000"/>
      <name val="Arial1"/>
      <charset val="1"/>
    </font>
    <font>
      <b/>
      <sz val="10"/>
      <color indexed="8"/>
      <name val="Arial"/>
      <family val="2"/>
    </font>
    <font>
      <b/>
      <sz val="10"/>
      <color rgb="FF000000"/>
      <name val="Arial"/>
      <family val="2"/>
    </font>
    <font>
      <sz val="11"/>
      <name val="Arial"/>
      <family val="2"/>
    </font>
    <font>
      <b/>
      <sz val="11"/>
      <name val="Times New Roman"/>
      <family val="1"/>
    </font>
    <font>
      <b/>
      <sz val="11"/>
      <name val="Arial"/>
      <family val="2"/>
    </font>
    <font>
      <sz val="11"/>
      <color rgb="FFFF0000"/>
      <name val="Arial"/>
      <family val="2"/>
    </font>
  </fonts>
  <fills count="2">
    <fill>
      <patternFill patternType="none"/>
    </fill>
    <fill>
      <patternFill patternType="gray125"/>
    </fill>
  </fills>
  <borders count="9">
    <border>
      <left/>
      <right/>
      <top/>
      <bottom/>
      <diagonal/>
    </border>
    <border>
      <left/>
      <right/>
      <top style="medium">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top/>
      <bottom style="medium">
        <color indexed="64"/>
      </bottom>
      <diagonal/>
    </border>
    <border>
      <left/>
      <right/>
      <top/>
      <bottom style="dotted">
        <color indexed="64"/>
      </bottom>
      <diagonal/>
    </border>
    <border>
      <left/>
      <right/>
      <top style="dotted">
        <color indexed="64"/>
      </top>
      <bottom/>
      <diagonal/>
    </border>
    <border>
      <left/>
      <right/>
      <top/>
      <bottom style="dashed">
        <color indexed="64"/>
      </bottom>
      <diagonal/>
    </border>
  </borders>
  <cellStyleXfs count="19">
    <xf numFmtId="0" fontId="0" fillId="0" borderId="0"/>
    <xf numFmtId="0" fontId="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24" fillId="0" borderId="0"/>
    <xf numFmtId="0" fontId="1" fillId="0" borderId="0"/>
    <xf numFmtId="168" fontId="11" fillId="0" borderId="0" applyFont="0" applyFill="0" applyBorder="0" applyAlignment="0" applyProtection="0"/>
    <xf numFmtId="0" fontId="27" fillId="0" borderId="0"/>
  </cellStyleXfs>
  <cellXfs count="330">
    <xf numFmtId="0" fontId="0" fillId="0" borderId="0" xfId="0"/>
    <xf numFmtId="0" fontId="3" fillId="0" borderId="0" xfId="0" applyFont="1" applyAlignment="1">
      <alignment horizontal="left" vertical="center"/>
    </xf>
    <xf numFmtId="0" fontId="4" fillId="0" borderId="0" xfId="0" applyFont="1"/>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justify"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6"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left" wrapText="1"/>
    </xf>
    <xf numFmtId="0" fontId="8" fillId="0" borderId="0" xfId="0" applyFont="1" applyAlignment="1">
      <alignment horizontal="left" vertical="center"/>
    </xf>
    <xf numFmtId="0" fontId="0" fillId="0" borderId="0" xfId="0" applyAlignment="1">
      <alignment horizontal="left"/>
    </xf>
    <xf numFmtId="0" fontId="9" fillId="0" borderId="0" xfId="0" applyFont="1" applyAlignment="1">
      <alignment horizontal="left" vertical="center"/>
    </xf>
    <xf numFmtId="0" fontId="10" fillId="0" borderId="0" xfId="0" applyFont="1" applyAlignment="1">
      <alignment horizontal="left" vertical="center"/>
    </xf>
    <xf numFmtId="0" fontId="7" fillId="0" borderId="0" xfId="0" applyFont="1"/>
    <xf numFmtId="4" fontId="7" fillId="0" borderId="0" xfId="0" applyNumberFormat="1" applyFont="1"/>
    <xf numFmtId="0" fontId="11" fillId="0" borderId="0" xfId="0" applyFont="1"/>
    <xf numFmtId="0" fontId="7" fillId="0" borderId="1" xfId="0" applyFont="1" applyBorder="1"/>
    <xf numFmtId="4" fontId="7" fillId="0" borderId="1" xfId="0" applyNumberFormat="1" applyFont="1" applyBorder="1"/>
    <xf numFmtId="0" fontId="12" fillId="0" borderId="2" xfId="0" applyFont="1" applyBorder="1" applyAlignment="1">
      <alignment horizontal="center"/>
    </xf>
    <xf numFmtId="0" fontId="12" fillId="0" borderId="0" xfId="0" applyFont="1"/>
    <xf numFmtId="0" fontId="12" fillId="0" borderId="3" xfId="0" applyFont="1" applyBorder="1" applyAlignment="1">
      <alignment horizontal="center"/>
    </xf>
    <xf numFmtId="4" fontId="12" fillId="0" borderId="3" xfId="0" applyNumberFormat="1" applyFont="1" applyBorder="1" applyAlignment="1">
      <alignment horizontal="center"/>
    </xf>
    <xf numFmtId="4" fontId="12" fillId="0" borderId="0" xfId="0" applyNumberFormat="1" applyFont="1" applyAlignment="1">
      <alignment horizontal="right"/>
    </xf>
    <xf numFmtId="4" fontId="12" fillId="0" borderId="4" xfId="0" applyNumberFormat="1" applyFont="1" applyBorder="1" applyAlignment="1">
      <alignment horizontal="center"/>
    </xf>
    <xf numFmtId="0" fontId="12" fillId="0" borderId="4" xfId="0" applyFont="1" applyBorder="1" applyAlignment="1">
      <alignment horizontal="center"/>
    </xf>
    <xf numFmtId="0" fontId="7" fillId="0" borderId="5" xfId="0" applyFont="1" applyBorder="1"/>
    <xf numFmtId="4" fontId="7" fillId="0" borderId="5" xfId="0" applyNumberFormat="1" applyFont="1" applyBorder="1"/>
    <xf numFmtId="2" fontId="7" fillId="0" borderId="0" xfId="0" applyNumberFormat="1" applyFont="1"/>
    <xf numFmtId="0" fontId="14" fillId="0" borderId="0" xfId="0" applyFont="1" applyAlignment="1" applyProtection="1">
      <alignment horizontal="left"/>
      <protection locked="0"/>
    </xf>
    <xf numFmtId="4" fontId="11" fillId="0" borderId="0" xfId="0" applyNumberFormat="1" applyFont="1"/>
    <xf numFmtId="0" fontId="15" fillId="0" borderId="0" xfId="0" applyFont="1"/>
    <xf numFmtId="0" fontId="16" fillId="0" borderId="0" xfId="0" applyFont="1" applyAlignment="1">
      <alignment horizontal="center" vertical="center" readingOrder="1"/>
    </xf>
    <xf numFmtId="0" fontId="17" fillId="0" borderId="0" xfId="0" applyFont="1" applyAlignment="1">
      <alignment horizontal="center" vertical="center"/>
    </xf>
    <xf numFmtId="4" fontId="0" fillId="0" borderId="0" xfId="0" applyNumberFormat="1" applyAlignment="1">
      <alignment vertical="center"/>
    </xf>
    <xf numFmtId="0" fontId="18" fillId="0" borderId="0" xfId="0" applyFont="1"/>
    <xf numFmtId="0" fontId="17" fillId="0" borderId="0" xfId="0" applyFont="1"/>
    <xf numFmtId="164" fontId="7" fillId="0" borderId="0" xfId="0" applyNumberFormat="1" applyFont="1"/>
    <xf numFmtId="164" fontId="7" fillId="0" borderId="0" xfId="0" applyNumberFormat="1" applyFont="1" applyAlignment="1">
      <alignment horizontal="right"/>
    </xf>
    <xf numFmtId="2" fontId="7" fillId="0" borderId="0" xfId="0" applyNumberFormat="1" applyFont="1" applyAlignment="1">
      <alignment horizontal="right"/>
    </xf>
    <xf numFmtId="164" fontId="7" fillId="0" borderId="1" xfId="0" applyNumberFormat="1" applyFont="1" applyBorder="1"/>
    <xf numFmtId="2" fontId="7" fillId="0" borderId="1" xfId="0" applyNumberFormat="1" applyFont="1" applyBorder="1"/>
    <xf numFmtId="164" fontId="7" fillId="0" borderId="1" xfId="0" applyNumberFormat="1" applyFont="1" applyBorder="1" applyAlignment="1">
      <alignment horizontal="right"/>
    </xf>
    <xf numFmtId="2" fontId="7" fillId="0" borderId="1" xfId="0" applyNumberFormat="1" applyFont="1" applyBorder="1" applyAlignment="1">
      <alignment horizontal="right"/>
    </xf>
    <xf numFmtId="164" fontId="7" fillId="0" borderId="6" xfId="0" applyNumberFormat="1" applyFont="1" applyBorder="1" applyAlignment="1">
      <alignment horizontal="center"/>
    </xf>
    <xf numFmtId="164" fontId="7" fillId="0" borderId="7" xfId="0" applyNumberFormat="1" applyFont="1" applyBorder="1" applyAlignment="1">
      <alignment horizontal="center"/>
    </xf>
    <xf numFmtId="2" fontId="7" fillId="0" borderId="7" xfId="0" applyNumberFormat="1" applyFont="1" applyBorder="1" applyAlignment="1">
      <alignment horizontal="center"/>
    </xf>
    <xf numFmtId="164" fontId="7" fillId="0" borderId="7" xfId="0" applyNumberFormat="1" applyFont="1" applyBorder="1" applyAlignment="1">
      <alignment horizontal="right"/>
    </xf>
    <xf numFmtId="164" fontId="7" fillId="0" borderId="0" xfId="0" applyNumberFormat="1" applyFont="1" applyAlignment="1">
      <alignment horizontal="center"/>
    </xf>
    <xf numFmtId="164" fontId="7" fillId="0" borderId="5" xfId="0" applyNumberFormat="1" applyFont="1" applyBorder="1"/>
    <xf numFmtId="2" fontId="7" fillId="0" borderId="5" xfId="0" applyNumberFormat="1" applyFont="1" applyBorder="1"/>
    <xf numFmtId="164" fontId="7" fillId="0" borderId="5" xfId="0" applyNumberFormat="1" applyFont="1" applyBorder="1" applyAlignment="1">
      <alignment horizontal="right"/>
    </xf>
    <xf numFmtId="2" fontId="7" fillId="0" borderId="5" xfId="0" applyNumberFormat="1" applyFont="1" applyBorder="1" applyAlignment="1">
      <alignment horizontal="right"/>
    </xf>
    <xf numFmtId="3" fontId="14" fillId="0" borderId="0" xfId="2" applyNumberFormat="1" applyFont="1" applyAlignment="1">
      <alignment horizontal="right" vertical="center"/>
    </xf>
    <xf numFmtId="3" fontId="7" fillId="0" borderId="0" xfId="0" applyNumberFormat="1" applyFont="1" applyAlignment="1">
      <alignment horizontal="right"/>
    </xf>
    <xf numFmtId="3" fontId="19" fillId="0" borderId="0" xfId="2" applyNumberFormat="1" applyFont="1" applyAlignment="1">
      <alignment horizontal="right" vertical="center"/>
    </xf>
    <xf numFmtId="0" fontId="14" fillId="0" borderId="0" xfId="2" applyFont="1" applyAlignment="1">
      <alignment wrapText="1"/>
    </xf>
    <xf numFmtId="2" fontId="11" fillId="0" borderId="0" xfId="0" applyNumberFormat="1" applyFont="1"/>
    <xf numFmtId="2" fontId="11" fillId="0" borderId="0" xfId="0" applyNumberFormat="1" applyFont="1" applyAlignment="1">
      <alignment horizontal="right"/>
    </xf>
    <xf numFmtId="164" fontId="11" fillId="0" borderId="6" xfId="0" applyNumberFormat="1" applyFont="1" applyBorder="1" applyAlignment="1">
      <alignment horizontal="center"/>
    </xf>
    <xf numFmtId="164" fontId="12" fillId="0" borderId="0" xfId="0" applyNumberFormat="1" applyFont="1" applyAlignment="1">
      <alignment horizontal="right"/>
    </xf>
    <xf numFmtId="1" fontId="12" fillId="0" borderId="0" xfId="0" applyNumberFormat="1" applyFont="1"/>
    <xf numFmtId="2" fontId="12" fillId="0" borderId="0" xfId="0" applyNumberFormat="1" applyFont="1" applyAlignment="1">
      <alignment horizontal="right"/>
    </xf>
    <xf numFmtId="164" fontId="11" fillId="0" borderId="0" xfId="0" applyNumberFormat="1" applyFont="1"/>
    <xf numFmtId="0" fontId="14" fillId="0" borderId="0" xfId="2" applyFont="1" applyAlignment="1">
      <alignment horizontal="left" wrapText="1"/>
    </xf>
    <xf numFmtId="165" fontId="14" fillId="0" borderId="0" xfId="3" applyNumberFormat="1" applyFont="1" applyAlignment="1">
      <alignment horizontal="right" vertical="center"/>
    </xf>
    <xf numFmtId="166" fontId="20" fillId="0" borderId="0" xfId="4" applyNumberFormat="1" applyFont="1" applyAlignment="1">
      <alignment horizontal="right" vertical="center"/>
    </xf>
    <xf numFmtId="0" fontId="0" fillId="0" borderId="0" xfId="0" applyAlignment="1">
      <alignment horizontal="center"/>
    </xf>
    <xf numFmtId="0" fontId="11" fillId="0" borderId="0" xfId="0" applyFont="1" applyAlignment="1">
      <alignment horizontal="center"/>
    </xf>
    <xf numFmtId="164" fontId="0" fillId="0" borderId="0" xfId="0" applyNumberFormat="1" applyAlignment="1">
      <alignment horizontal="right"/>
    </xf>
    <xf numFmtId="3" fontId="20" fillId="0" borderId="0" xfId="1" applyNumberFormat="1" applyFont="1" applyFill="1" applyBorder="1" applyAlignment="1">
      <alignment horizontal="right" vertical="center"/>
    </xf>
    <xf numFmtId="3" fontId="12" fillId="0" borderId="0" xfId="0" applyNumberFormat="1" applyFont="1"/>
    <xf numFmtId="1" fontId="11" fillId="0" borderId="0" xfId="0" applyNumberFormat="1" applyFont="1"/>
    <xf numFmtId="1" fontId="0" fillId="0" borderId="0" xfId="0" applyNumberFormat="1"/>
    <xf numFmtId="1" fontId="20" fillId="0" borderId="0" xfId="4" applyNumberFormat="1" applyFont="1" applyAlignment="1">
      <alignment horizontal="right" vertical="center"/>
    </xf>
    <xf numFmtId="164" fontId="11" fillId="0" borderId="1" xfId="0" applyNumberFormat="1" applyFont="1" applyBorder="1"/>
    <xf numFmtId="2" fontId="11" fillId="0" borderId="1" xfId="0" applyNumberFormat="1" applyFont="1" applyBorder="1"/>
    <xf numFmtId="0" fontId="11" fillId="0" borderId="1" xfId="0" applyFont="1" applyBorder="1"/>
    <xf numFmtId="164" fontId="11" fillId="0" borderId="7" xfId="0" applyNumberFormat="1" applyFont="1" applyBorder="1" applyAlignment="1">
      <alignment horizontal="center"/>
    </xf>
    <xf numFmtId="2" fontId="11" fillId="0" borderId="7" xfId="0" applyNumberFormat="1" applyFont="1" applyBorder="1" applyAlignment="1">
      <alignment horizontal="center"/>
    </xf>
    <xf numFmtId="164" fontId="11" fillId="0" borderId="5" xfId="0" applyNumberFormat="1" applyFont="1" applyBorder="1"/>
    <xf numFmtId="2" fontId="11" fillId="0" borderId="5" xfId="0" applyNumberFormat="1" applyFont="1" applyBorder="1"/>
    <xf numFmtId="0" fontId="11" fillId="0" borderId="5" xfId="0" applyFont="1" applyBorder="1"/>
    <xf numFmtId="164" fontId="11" fillId="0" borderId="0" xfId="0" applyNumberFormat="1" applyFont="1" applyAlignment="1">
      <alignment horizontal="right"/>
    </xf>
    <xf numFmtId="0" fontId="11" fillId="0" borderId="0" xfId="0" applyFont="1" applyAlignment="1">
      <alignment horizontal="right"/>
    </xf>
    <xf numFmtId="3" fontId="14" fillId="0" borderId="0" xfId="2" applyNumberFormat="1" applyFont="1" applyAlignment="1">
      <alignment horizontal="right" vertical="center" wrapText="1"/>
    </xf>
    <xf numFmtId="3" fontId="14" fillId="0" borderId="0" xfId="5" applyNumberFormat="1" applyFont="1" applyAlignment="1">
      <alignment horizontal="right" vertical="center" wrapText="1"/>
    </xf>
    <xf numFmtId="0" fontId="7" fillId="0" borderId="0" xfId="0" applyFont="1" applyAlignment="1">
      <alignment wrapText="1"/>
    </xf>
    <xf numFmtId="3" fontId="19" fillId="0" borderId="0" xfId="2" applyNumberFormat="1" applyFont="1" applyAlignment="1">
      <alignment horizontal="right" vertical="center" wrapText="1"/>
    </xf>
    <xf numFmtId="3" fontId="19" fillId="0" borderId="0" xfId="5" applyNumberFormat="1" applyFont="1" applyAlignment="1">
      <alignment horizontal="right" vertical="center" wrapText="1"/>
    </xf>
    <xf numFmtId="3" fontId="14" fillId="0" borderId="0" xfId="2" applyNumberFormat="1" applyFont="1" applyAlignment="1">
      <alignment horizontal="right" wrapText="1"/>
    </xf>
    <xf numFmtId="3" fontId="14" fillId="0" borderId="0" xfId="5" applyNumberFormat="1" applyFont="1" applyAlignment="1">
      <alignment horizontal="right" wrapText="1"/>
    </xf>
    <xf numFmtId="164" fontId="7" fillId="0" borderId="6" xfId="0" applyNumberFormat="1" applyFont="1" applyBorder="1" applyAlignment="1">
      <alignment horizontal="left"/>
    </xf>
    <xf numFmtId="0" fontId="7" fillId="0" borderId="6" xfId="0" applyFont="1" applyBorder="1"/>
    <xf numFmtId="164" fontId="7" fillId="0" borderId="6" xfId="0" applyNumberFormat="1" applyFont="1" applyBorder="1"/>
    <xf numFmtId="2" fontId="7" fillId="0" borderId="0" xfId="0" applyNumberFormat="1" applyFont="1" applyAlignment="1">
      <alignment horizontal="center"/>
    </xf>
    <xf numFmtId="0" fontId="7" fillId="0" borderId="0" xfId="0" applyFont="1" applyAlignment="1">
      <alignment horizontal="right"/>
    </xf>
    <xf numFmtId="0" fontId="11" fillId="0" borderId="0" xfId="0" applyFont="1" applyAlignment="1">
      <alignment horizontal="left"/>
    </xf>
    <xf numFmtId="167" fontId="14" fillId="0" borderId="0" xfId="6" applyNumberFormat="1" applyFont="1" applyAlignment="1">
      <alignment horizontal="right"/>
    </xf>
    <xf numFmtId="165" fontId="14" fillId="0" borderId="0" xfId="3" applyNumberFormat="1" applyFont="1" applyAlignment="1">
      <alignment horizontal="center" vertical="center"/>
    </xf>
    <xf numFmtId="0" fontId="14" fillId="0" borderId="0" xfId="7" applyFont="1" applyAlignment="1">
      <alignment horizontal="left" wrapText="1"/>
    </xf>
    <xf numFmtId="0" fontId="20" fillId="0" borderId="0" xfId="4" applyFont="1" applyAlignment="1">
      <alignment horizontal="left"/>
    </xf>
    <xf numFmtId="0" fontId="14" fillId="0" borderId="0" xfId="2" applyFont="1" applyAlignment="1">
      <alignment horizontal="left" vertical="center"/>
    </xf>
    <xf numFmtId="0" fontId="14" fillId="0" borderId="0" xfId="2" applyFont="1" applyAlignment="1">
      <alignment vertical="top" wrapText="1"/>
    </xf>
    <xf numFmtId="0" fontId="7" fillId="0" borderId="5" xfId="0" applyFont="1" applyBorder="1" applyAlignment="1">
      <alignment horizontal="right"/>
    </xf>
    <xf numFmtId="49" fontId="11" fillId="0" borderId="0" xfId="0" applyNumberFormat="1" applyFont="1"/>
    <xf numFmtId="49" fontId="7" fillId="0" borderId="0" xfId="0" applyNumberFormat="1" applyFont="1"/>
    <xf numFmtId="49" fontId="15" fillId="0" borderId="0" xfId="0" applyNumberFormat="1" applyFont="1"/>
    <xf numFmtId="3" fontId="0" fillId="0" borderId="0" xfId="0" applyNumberFormat="1"/>
    <xf numFmtId="164" fontId="0" fillId="0" borderId="0" xfId="0" applyNumberFormat="1"/>
    <xf numFmtId="4" fontId="0" fillId="0" borderId="0" xfId="0" applyNumberFormat="1"/>
    <xf numFmtId="3" fontId="7" fillId="0" borderId="0" xfId="0" applyNumberFormat="1" applyFont="1" applyAlignment="1">
      <alignment horizontal="center"/>
    </xf>
    <xf numFmtId="3" fontId="7" fillId="0" borderId="1" xfId="0" applyNumberFormat="1" applyFont="1" applyBorder="1" applyAlignment="1">
      <alignment horizontal="center"/>
    </xf>
    <xf numFmtId="2" fontId="7" fillId="0" borderId="1" xfId="0" applyNumberFormat="1" applyFont="1" applyBorder="1" applyAlignment="1">
      <alignment horizontal="center"/>
    </xf>
    <xf numFmtId="0" fontId="7" fillId="0" borderId="1" xfId="0" applyFont="1" applyBorder="1" applyAlignment="1">
      <alignment horizontal="center"/>
    </xf>
    <xf numFmtId="3" fontId="7" fillId="0" borderId="7" xfId="0" applyNumberFormat="1" applyFont="1" applyBorder="1" applyAlignment="1">
      <alignment horizontal="center"/>
    </xf>
    <xf numFmtId="3" fontId="7" fillId="0" borderId="5" xfId="0" applyNumberFormat="1" applyFont="1" applyBorder="1" applyAlignment="1">
      <alignment horizontal="center"/>
    </xf>
    <xf numFmtId="2" fontId="7" fillId="0" borderId="5" xfId="0" applyNumberFormat="1" applyFont="1" applyBorder="1" applyAlignment="1">
      <alignment horizontal="center"/>
    </xf>
    <xf numFmtId="0" fontId="7" fillId="0" borderId="5" xfId="0" applyFont="1" applyBorder="1" applyAlignment="1">
      <alignment horizontal="center"/>
    </xf>
    <xf numFmtId="3" fontId="14" fillId="0" borderId="0" xfId="2" applyNumberFormat="1" applyFont="1" applyAlignment="1">
      <alignment horizontal="right"/>
    </xf>
    <xf numFmtId="3" fontId="14" fillId="0" borderId="0" xfId="8" applyNumberFormat="1" applyFont="1" applyAlignment="1">
      <alignment horizontal="right"/>
    </xf>
    <xf numFmtId="3" fontId="7" fillId="0" borderId="0" xfId="0" applyNumberFormat="1" applyFont="1" applyAlignment="1" applyProtection="1">
      <alignment horizontal="right"/>
      <protection locked="0"/>
    </xf>
    <xf numFmtId="3" fontId="11" fillId="0" borderId="0" xfId="0" applyNumberFormat="1" applyFont="1" applyAlignment="1">
      <alignment horizontal="right"/>
    </xf>
    <xf numFmtId="49" fontId="11" fillId="0" borderId="0" xfId="9" applyNumberFormat="1"/>
    <xf numFmtId="164" fontId="7" fillId="0" borderId="1" xfId="0" applyNumberFormat="1" applyFont="1" applyBorder="1" applyAlignment="1">
      <alignment horizontal="center"/>
    </xf>
    <xf numFmtId="0" fontId="11" fillId="0" borderId="6"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164" fontId="7" fillId="0" borderId="5" xfId="0" applyNumberFormat="1" applyFont="1" applyBorder="1" applyAlignment="1">
      <alignment horizontal="center"/>
    </xf>
    <xf numFmtId="0" fontId="12" fillId="0" borderId="0" xfId="0" applyFont="1" applyAlignment="1">
      <alignment horizontal="right"/>
    </xf>
    <xf numFmtId="2" fontId="12" fillId="0" borderId="0" xfId="0" applyNumberFormat="1" applyFont="1" applyAlignment="1">
      <alignment horizontal="center"/>
    </xf>
    <xf numFmtId="165" fontId="14" fillId="0" borderId="0" xfId="6" applyNumberFormat="1" applyFont="1" applyAlignment="1">
      <alignment horizontal="right" vertical="center"/>
    </xf>
    <xf numFmtId="165" fontId="14" fillId="0" borderId="0" xfId="3" applyNumberFormat="1" applyFont="1" applyAlignment="1">
      <alignment horizontal="right"/>
    </xf>
    <xf numFmtId="167" fontId="14" fillId="0" borderId="0" xfId="10" applyNumberFormat="1" applyFont="1" applyAlignment="1">
      <alignment horizontal="right" vertical="center"/>
    </xf>
    <xf numFmtId="2" fontId="0" fillId="0" borderId="0" xfId="0" applyNumberFormat="1" applyAlignment="1">
      <alignment horizontal="right"/>
    </xf>
    <xf numFmtId="2" fontId="0" fillId="0" borderId="0" xfId="0" applyNumberFormat="1" applyAlignment="1">
      <alignment horizontal="center"/>
    </xf>
    <xf numFmtId="2" fontId="12" fillId="0" borderId="0" xfId="0" applyNumberFormat="1" applyFont="1" applyAlignment="1">
      <alignment horizontal="right" vertical="center"/>
    </xf>
    <xf numFmtId="3" fontId="0" fillId="0" borderId="0" xfId="0" applyNumberFormat="1" applyAlignment="1">
      <alignment horizontal="right"/>
    </xf>
    <xf numFmtId="3" fontId="11" fillId="0" borderId="0" xfId="0" applyNumberFormat="1" applyFont="1" applyAlignment="1">
      <alignment horizontal="center"/>
    </xf>
    <xf numFmtId="2" fontId="11" fillId="0" borderId="0" xfId="0" applyNumberFormat="1" applyFont="1" applyAlignment="1">
      <alignment horizontal="center"/>
    </xf>
    <xf numFmtId="4" fontId="0" fillId="0" borderId="0" xfId="0" applyNumberFormat="1" applyAlignment="1">
      <alignment horizontal="center"/>
    </xf>
    <xf numFmtId="3" fontId="11" fillId="0" borderId="1" xfId="0" applyNumberFormat="1" applyFont="1" applyBorder="1" applyAlignment="1">
      <alignment horizontal="right"/>
    </xf>
    <xf numFmtId="2" fontId="11" fillId="0" borderId="1" xfId="0" applyNumberFormat="1" applyFont="1" applyBorder="1" applyAlignment="1">
      <alignment horizontal="right"/>
    </xf>
    <xf numFmtId="0" fontId="11" fillId="0" borderId="1" xfId="0" applyFont="1" applyBorder="1" applyAlignment="1">
      <alignment horizontal="center"/>
    </xf>
    <xf numFmtId="3" fontId="11" fillId="0" borderId="1" xfId="0" applyNumberFormat="1" applyFont="1" applyBorder="1" applyAlignment="1">
      <alignment horizontal="center"/>
    </xf>
    <xf numFmtId="2" fontId="11" fillId="0" borderId="1" xfId="0" applyNumberFormat="1" applyFont="1" applyBorder="1" applyAlignment="1">
      <alignment horizontal="center"/>
    </xf>
    <xf numFmtId="4" fontId="0" fillId="0" borderId="1" xfId="0" applyNumberFormat="1" applyBorder="1" applyAlignment="1">
      <alignment horizontal="center"/>
    </xf>
    <xf numFmtId="4" fontId="0" fillId="0" borderId="1" xfId="0" applyNumberFormat="1" applyBorder="1"/>
    <xf numFmtId="0" fontId="21" fillId="0" borderId="0" xfId="0" applyFont="1"/>
    <xf numFmtId="3" fontId="11" fillId="0" borderId="6" xfId="0" applyNumberFormat="1" applyFont="1" applyBorder="1" applyAlignment="1">
      <alignment horizontal="center"/>
    </xf>
    <xf numFmtId="0" fontId="0" fillId="0" borderId="6" xfId="0" applyBorder="1" applyAlignment="1">
      <alignment horizontal="center"/>
    </xf>
    <xf numFmtId="3" fontId="11" fillId="0" borderId="7" xfId="0" applyNumberFormat="1" applyFont="1" applyBorder="1" applyAlignment="1">
      <alignment horizontal="right"/>
    </xf>
    <xf numFmtId="2" fontId="11" fillId="0" borderId="7" xfId="0" applyNumberFormat="1" applyFont="1" applyBorder="1" applyAlignment="1">
      <alignment horizontal="right"/>
    </xf>
    <xf numFmtId="3" fontId="11" fillId="0" borderId="7" xfId="0" applyNumberFormat="1" applyFont="1" applyBorder="1" applyAlignment="1">
      <alignment horizontal="center"/>
    </xf>
    <xf numFmtId="3" fontId="11" fillId="0" borderId="5" xfId="0" applyNumberFormat="1" applyFont="1" applyBorder="1" applyAlignment="1">
      <alignment horizontal="right"/>
    </xf>
    <xf numFmtId="2" fontId="11" fillId="0" borderId="5" xfId="0" applyNumberFormat="1" applyFont="1" applyBorder="1" applyAlignment="1">
      <alignment horizontal="right"/>
    </xf>
    <xf numFmtId="0" fontId="11" fillId="0" borderId="5" xfId="0" applyFont="1" applyBorder="1" applyAlignment="1">
      <alignment horizontal="center"/>
    </xf>
    <xf numFmtId="3" fontId="11" fillId="0" borderId="5" xfId="0" applyNumberFormat="1" applyFont="1" applyBorder="1" applyAlignment="1">
      <alignment horizontal="center"/>
    </xf>
    <xf numFmtId="2" fontId="11" fillId="0" borderId="5" xfId="0" applyNumberFormat="1" applyFont="1" applyBorder="1" applyAlignment="1">
      <alignment horizontal="center"/>
    </xf>
    <xf numFmtId="4" fontId="0" fillId="0" borderId="5" xfId="0" applyNumberFormat="1" applyBorder="1" applyAlignment="1">
      <alignment horizontal="center"/>
    </xf>
    <xf numFmtId="3" fontId="12" fillId="0" borderId="0" xfId="0" applyNumberFormat="1" applyFont="1" applyAlignment="1">
      <alignment horizontal="right"/>
    </xf>
    <xf numFmtId="0" fontId="12" fillId="0" borderId="0" xfId="0" applyFont="1" applyAlignment="1">
      <alignment horizontal="center"/>
    </xf>
    <xf numFmtId="4" fontId="11" fillId="0" borderId="0" xfId="0" applyNumberFormat="1" applyFont="1" applyAlignment="1">
      <alignment horizontal="right"/>
    </xf>
    <xf numFmtId="0" fontId="22" fillId="0" borderId="0" xfId="0" applyFont="1"/>
    <xf numFmtId="0" fontId="12" fillId="0" borderId="0" xfId="0" applyFont="1" applyAlignment="1">
      <alignment horizontal="left"/>
    </xf>
    <xf numFmtId="0" fontId="0" fillId="0" borderId="0" xfId="0" applyAlignment="1">
      <alignment horizontal="left" indent="1"/>
    </xf>
    <xf numFmtId="3" fontId="14" fillId="0" borderId="0" xfId="11" applyNumberFormat="1" applyFont="1" applyAlignment="1">
      <alignment horizontal="right" vertical="center"/>
    </xf>
    <xf numFmtId="0" fontId="0" fillId="0" borderId="0" xfId="0" applyAlignment="1">
      <alignment horizontal="left" indent="2"/>
    </xf>
    <xf numFmtId="0" fontId="0" fillId="0" borderId="5" xfId="0" applyBorder="1"/>
    <xf numFmtId="0" fontId="0" fillId="0" borderId="5" xfId="0" applyBorder="1" applyAlignment="1">
      <alignment horizontal="center"/>
    </xf>
    <xf numFmtId="0" fontId="0" fillId="0" borderId="0" xfId="0" applyAlignment="1">
      <alignment horizontal="right"/>
    </xf>
    <xf numFmtId="164" fontId="11" fillId="0" borderId="0" xfId="0" applyNumberFormat="1" applyFont="1" applyAlignment="1">
      <alignment horizontal="center"/>
    </xf>
    <xf numFmtId="164" fontId="11" fillId="0" borderId="1" xfId="0" applyNumberFormat="1" applyFont="1" applyBorder="1" applyAlignment="1">
      <alignment horizontal="center"/>
    </xf>
    <xf numFmtId="0" fontId="0" fillId="0" borderId="1" xfId="0" applyBorder="1" applyAlignment="1">
      <alignment horizontal="center"/>
    </xf>
    <xf numFmtId="164" fontId="11" fillId="0" borderId="5" xfId="0" applyNumberFormat="1" applyFont="1" applyBorder="1" applyAlignment="1">
      <alignment horizontal="center"/>
    </xf>
    <xf numFmtId="2" fontId="0" fillId="0" borderId="0" xfId="0" applyNumberFormat="1"/>
    <xf numFmtId="165" fontId="14" fillId="0" borderId="0" xfId="6" applyNumberFormat="1" applyFont="1" applyAlignment="1">
      <alignment horizontal="center" vertical="center"/>
    </xf>
    <xf numFmtId="0" fontId="23" fillId="0" borderId="0" xfId="2" applyFont="1" applyAlignment="1">
      <alignment vertical="top" wrapText="1"/>
    </xf>
    <xf numFmtId="164" fontId="0" fillId="0" borderId="0" xfId="0" applyNumberFormat="1" applyAlignment="1">
      <alignment horizontal="center"/>
    </xf>
    <xf numFmtId="0" fontId="0" fillId="0" borderId="0" xfId="0" applyAlignment="1">
      <alignment vertical="center"/>
    </xf>
    <xf numFmtId="164" fontId="11" fillId="0" borderId="1" xfId="0" applyNumberFormat="1" applyFont="1" applyBorder="1" applyAlignment="1">
      <alignment horizontal="right"/>
    </xf>
    <xf numFmtId="164" fontId="7" fillId="0" borderId="7" xfId="0" applyNumberFormat="1" applyFont="1" applyBorder="1" applyAlignment="1">
      <alignment horizontal="left"/>
    </xf>
    <xf numFmtId="2" fontId="7" fillId="0" borderId="7" xfId="0" applyNumberFormat="1" applyFont="1" applyBorder="1" applyAlignment="1">
      <alignment horizontal="left"/>
    </xf>
    <xf numFmtId="164" fontId="11" fillId="0" borderId="7" xfId="0" applyNumberFormat="1" applyFont="1" applyBorder="1" applyAlignment="1">
      <alignment horizontal="left"/>
    </xf>
    <xf numFmtId="2" fontId="11" fillId="0" borderId="7" xfId="0" applyNumberFormat="1" applyFont="1" applyBorder="1" applyAlignment="1">
      <alignment horizontal="left"/>
    </xf>
    <xf numFmtId="164" fontId="11" fillId="0" borderId="5" xfId="0" applyNumberFormat="1" applyFont="1" applyBorder="1" applyAlignment="1">
      <alignment horizontal="right"/>
    </xf>
    <xf numFmtId="164" fontId="12" fillId="0" borderId="0" xfId="0" applyNumberFormat="1" applyFont="1"/>
    <xf numFmtId="2" fontId="12" fillId="0" borderId="0" xfId="0" applyNumberFormat="1" applyFont="1"/>
    <xf numFmtId="0" fontId="7" fillId="0" borderId="0" xfId="0" applyFont="1" applyAlignment="1">
      <alignment horizontal="right" indent="1"/>
    </xf>
    <xf numFmtId="0" fontId="11" fillId="0" borderId="0" xfId="0" applyFont="1" applyAlignment="1">
      <alignment horizontal="right" indent="1"/>
    </xf>
    <xf numFmtId="0" fontId="7" fillId="0" borderId="0" xfId="0" applyFont="1" applyAlignment="1">
      <alignment horizontal="left" indent="1"/>
    </xf>
    <xf numFmtId="0" fontId="7" fillId="0" borderId="0" xfId="0" applyFont="1" applyAlignment="1">
      <alignment horizontal="right" indent="2"/>
    </xf>
    <xf numFmtId="3" fontId="14" fillId="0" borderId="0" xfId="12" applyNumberFormat="1" applyFont="1" applyAlignment="1">
      <alignment horizontal="right" vertical="center"/>
    </xf>
    <xf numFmtId="3" fontId="11" fillId="0" borderId="0" xfId="0" applyNumberFormat="1" applyFont="1"/>
    <xf numFmtId="0" fontId="7" fillId="0" borderId="0" xfId="0" applyFont="1" applyAlignment="1">
      <alignment horizontal="left" indent="2"/>
    </xf>
    <xf numFmtId="0" fontId="11" fillId="0" borderId="0" xfId="0" applyFont="1" applyAlignment="1">
      <alignment horizontal="left" indent="1"/>
    </xf>
    <xf numFmtId="0" fontId="7" fillId="0" borderId="5" xfId="0" applyFont="1" applyBorder="1" applyAlignment="1">
      <alignment horizontal="left" indent="2"/>
    </xf>
    <xf numFmtId="0" fontId="11" fillId="0" borderId="5" xfId="0" applyFont="1" applyBorder="1" applyAlignment="1">
      <alignment horizontal="left" indent="2"/>
    </xf>
    <xf numFmtId="2" fontId="12" fillId="0" borderId="5" xfId="0" applyNumberFormat="1" applyFont="1" applyBorder="1"/>
    <xf numFmtId="0" fontId="11" fillId="0" borderId="0" xfId="0" applyFont="1" applyAlignment="1">
      <alignment horizontal="left" indent="2"/>
    </xf>
    <xf numFmtId="1" fontId="12" fillId="0" borderId="0" xfId="0" applyNumberFormat="1" applyFont="1" applyAlignment="1">
      <alignment horizontal="right"/>
    </xf>
    <xf numFmtId="14" fontId="7" fillId="0" borderId="0" xfId="0" applyNumberFormat="1" applyFont="1" applyAlignment="1">
      <alignment horizontal="left"/>
    </xf>
    <xf numFmtId="0" fontId="12" fillId="0" borderId="5" xfId="0" applyFont="1" applyBorder="1" applyAlignment="1">
      <alignment horizontal="center"/>
    </xf>
    <xf numFmtId="2" fontId="12" fillId="0" borderId="1" xfId="0" applyNumberFormat="1" applyFont="1" applyBorder="1"/>
    <xf numFmtId="0" fontId="12" fillId="0" borderId="1" xfId="0" applyFont="1" applyBorder="1"/>
    <xf numFmtId="2" fontId="11" fillId="0" borderId="6" xfId="0" applyNumberFormat="1" applyFont="1" applyBorder="1" applyAlignment="1">
      <alignment horizontal="center"/>
    </xf>
    <xf numFmtId="49" fontId="12" fillId="0" borderId="0" xfId="0" applyNumberFormat="1" applyFont="1"/>
    <xf numFmtId="2" fontId="12" fillId="0" borderId="7" xfId="0" applyNumberFormat="1" applyFont="1" applyBorder="1" applyAlignment="1">
      <alignment horizontal="center"/>
    </xf>
    <xf numFmtId="0" fontId="12" fillId="0" borderId="5" xfId="0" applyFont="1" applyBorder="1"/>
    <xf numFmtId="3" fontId="14" fillId="0" borderId="0" xfId="13" applyNumberFormat="1" applyFont="1" applyAlignment="1">
      <alignment horizontal="right" vertical="center"/>
    </xf>
    <xf numFmtId="0" fontId="0" fillId="0" borderId="1" xfId="0" applyBorder="1"/>
    <xf numFmtId="164" fontId="0" fillId="0" borderId="1" xfId="0" applyNumberFormat="1" applyBorder="1" applyAlignment="1">
      <alignment horizontal="center"/>
    </xf>
    <xf numFmtId="2" fontId="0" fillId="0" borderId="1"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2" fontId="0" fillId="0" borderId="7" xfId="0" applyNumberFormat="1" applyBorder="1" applyAlignment="1">
      <alignment horizontal="center"/>
    </xf>
    <xf numFmtId="164" fontId="0" fillId="0" borderId="5" xfId="0" applyNumberFormat="1" applyBorder="1" applyAlignment="1">
      <alignment horizontal="center"/>
    </xf>
    <xf numFmtId="2" fontId="0" fillId="0" borderId="5" xfId="0" applyNumberFormat="1" applyBorder="1" applyAlignment="1">
      <alignment horizontal="center"/>
    </xf>
    <xf numFmtId="166" fontId="12" fillId="0" borderId="0" xfId="0" applyNumberFormat="1" applyFont="1" applyAlignment="1">
      <alignment horizontal="right"/>
    </xf>
    <xf numFmtId="1" fontId="12" fillId="0" borderId="0" xfId="0" applyNumberFormat="1" applyFont="1" applyAlignment="1">
      <alignment horizontal="center"/>
    </xf>
    <xf numFmtId="166" fontId="11" fillId="0" borderId="0" xfId="0" applyNumberFormat="1" applyFont="1" applyAlignment="1">
      <alignment horizontal="right"/>
    </xf>
    <xf numFmtId="165" fontId="14" fillId="0" borderId="0" xfId="0" applyNumberFormat="1" applyFont="1" applyAlignment="1">
      <alignment horizontal="right" vertical="top"/>
    </xf>
    <xf numFmtId="165" fontId="14" fillId="0" borderId="0" xfId="6" applyNumberFormat="1" applyFont="1" applyAlignment="1">
      <alignment horizontal="right" wrapText="1"/>
    </xf>
    <xf numFmtId="165" fontId="23" fillId="0" borderId="0" xfId="0" applyNumberFormat="1" applyFont="1" applyAlignment="1">
      <alignment horizontal="center" vertical="top"/>
    </xf>
    <xf numFmtId="0" fontId="23" fillId="0" borderId="0" xfId="0" applyFont="1" applyAlignment="1">
      <alignment horizontal="center" vertical="top" wrapText="1"/>
    </xf>
    <xf numFmtId="1" fontId="20" fillId="0" borderId="0" xfId="4" applyNumberFormat="1" applyFont="1" applyAlignment="1">
      <alignment horizontal="right"/>
    </xf>
    <xf numFmtId="166" fontId="0" fillId="0" borderId="0" xfId="0" applyNumberFormat="1" applyAlignment="1">
      <alignment horizontal="center"/>
    </xf>
    <xf numFmtId="0" fontId="11" fillId="0" borderId="0" xfId="14" applyFont="1"/>
    <xf numFmtId="4" fontId="12" fillId="0" borderId="0" xfId="0" applyNumberFormat="1" applyFont="1"/>
    <xf numFmtId="3" fontId="11" fillId="0" borderId="0" xfId="14" applyNumberFormat="1" applyFont="1" applyAlignment="1">
      <alignment horizontal="right" vertical="center"/>
    </xf>
    <xf numFmtId="3" fontId="11" fillId="0" borderId="0" xfId="15" applyNumberFormat="1" applyFont="1" applyAlignment="1">
      <alignment horizontal="right"/>
    </xf>
    <xf numFmtId="0" fontId="11" fillId="0" borderId="0" xfId="14" applyFont="1" applyAlignment="1">
      <alignment horizontal="right" vertical="center"/>
    </xf>
    <xf numFmtId="2" fontId="11" fillId="0" borderId="0" xfId="14" applyNumberFormat="1" applyFont="1" applyAlignment="1">
      <alignment horizontal="right" vertical="center"/>
    </xf>
    <xf numFmtId="0" fontId="12" fillId="0" borderId="0" xfId="1" applyNumberFormat="1" applyFont="1" applyBorder="1" applyAlignment="1">
      <alignment vertical="center"/>
    </xf>
    <xf numFmtId="0" fontId="7" fillId="0" borderId="1" xfId="0" applyFont="1" applyBorder="1" applyAlignment="1">
      <alignment horizontal="right"/>
    </xf>
    <xf numFmtId="0" fontId="25" fillId="0" borderId="0" xfId="14" applyFont="1"/>
    <xf numFmtId="3" fontId="20" fillId="0" borderId="0" xfId="14" applyNumberFormat="1" applyFont="1" applyAlignment="1">
      <alignment horizontal="right"/>
    </xf>
    <xf numFmtId="3" fontId="11" fillId="0" borderId="0" xfId="14" applyNumberFormat="1" applyFont="1" applyAlignment="1">
      <alignment horizontal="right"/>
    </xf>
    <xf numFmtId="1" fontId="11" fillId="0" borderId="0" xfId="14" applyNumberFormat="1" applyFont="1" applyAlignment="1">
      <alignment horizontal="right" vertical="center"/>
    </xf>
    <xf numFmtId="0" fontId="11" fillId="0" borderId="0" xfId="14" applyFont="1" applyAlignment="1">
      <alignment horizontal="right"/>
    </xf>
    <xf numFmtId="3" fontId="12" fillId="0" borderId="0" xfId="0" applyNumberFormat="1" applyFont="1" applyAlignment="1">
      <alignment horizontal="center" vertical="center"/>
    </xf>
    <xf numFmtId="2" fontId="12" fillId="0" borderId="0" xfId="0" applyNumberFormat="1" applyFont="1" applyAlignment="1">
      <alignment horizontal="center" vertical="center"/>
    </xf>
    <xf numFmtId="0" fontId="12" fillId="0" borderId="0" xfId="0" applyFont="1" applyAlignment="1">
      <alignment horizontal="center" vertical="center"/>
    </xf>
    <xf numFmtId="3" fontId="11" fillId="0" borderId="0" xfId="1" applyNumberFormat="1" applyFont="1" applyBorder="1" applyAlignment="1">
      <alignment horizontal="right"/>
    </xf>
    <xf numFmtId="3" fontId="26" fillId="0" borderId="0" xfId="1" applyNumberFormat="1" applyFont="1" applyBorder="1" applyAlignment="1">
      <alignment horizontal="right"/>
    </xf>
    <xf numFmtId="164" fontId="7" fillId="0" borderId="2" xfId="0" applyNumberFormat="1" applyFont="1" applyBorder="1" applyAlignment="1">
      <alignment horizontal="center"/>
    </xf>
    <xf numFmtId="164" fontId="11" fillId="0" borderId="0" xfId="0" applyNumberFormat="1" applyFont="1" applyAlignment="1">
      <alignment horizontal="center"/>
    </xf>
    <xf numFmtId="164" fontId="7" fillId="0" borderId="0" xfId="0" applyNumberFormat="1" applyFont="1" applyAlignment="1">
      <alignment horizontal="center"/>
    </xf>
    <xf numFmtId="3" fontId="11" fillId="0" borderId="0" xfId="16" applyNumberFormat="1" applyFont="1" applyAlignment="1">
      <alignment horizontal="right"/>
    </xf>
    <xf numFmtId="168" fontId="11" fillId="0" borderId="0" xfId="17" applyFont="1"/>
    <xf numFmtId="3" fontId="7" fillId="0" borderId="0" xfId="0" applyNumberFormat="1" applyFont="1"/>
    <xf numFmtId="0" fontId="28" fillId="0" borderId="0" xfId="18" applyFont="1"/>
    <xf numFmtId="0" fontId="29" fillId="0" borderId="0" xfId="18" applyFont="1"/>
    <xf numFmtId="3" fontId="20" fillId="0" borderId="0" xfId="14" applyNumberFormat="1" applyFont="1" applyAlignment="1">
      <alignment horizontal="right" vertical="center"/>
    </xf>
    <xf numFmtId="0" fontId="20" fillId="0" borderId="0" xfId="18" applyFont="1" applyAlignment="1">
      <alignment horizontal="right"/>
    </xf>
    <xf numFmtId="0" fontId="20" fillId="0" borderId="0" xfId="1" applyNumberFormat="1" applyFont="1" applyBorder="1" applyAlignment="1">
      <alignment horizontal="left" vertical="top" wrapText="1"/>
    </xf>
    <xf numFmtId="1" fontId="20" fillId="0" borderId="0" xfId="1" applyNumberFormat="1" applyFont="1" applyBorder="1" applyAlignment="1">
      <alignment horizontal="center" vertical="center"/>
    </xf>
    <xf numFmtId="4" fontId="7" fillId="0" borderId="0" xfId="0" applyNumberFormat="1" applyFont="1" applyAlignment="1">
      <alignment horizontal="center"/>
    </xf>
    <xf numFmtId="0" fontId="11" fillId="0" borderId="0" xfId="0" applyFont="1" applyAlignment="1">
      <alignment horizontal="center" vertical="center" wrapText="1"/>
    </xf>
    <xf numFmtId="1" fontId="11" fillId="0" borderId="0" xfId="18" applyNumberFormat="1" applyFont="1" applyAlignment="1">
      <alignment horizontal="center"/>
    </xf>
    <xf numFmtId="0" fontId="30" fillId="0" borderId="0" xfId="0" applyFont="1"/>
    <xf numFmtId="169" fontId="30" fillId="0" borderId="0" xfId="0" applyNumberFormat="1" applyFont="1"/>
    <xf numFmtId="0" fontId="30" fillId="0" borderId="5" xfId="0" applyFont="1" applyBorder="1"/>
    <xf numFmtId="169" fontId="30" fillId="0" borderId="5" xfId="0" applyNumberFormat="1" applyFont="1" applyBorder="1"/>
    <xf numFmtId="0" fontId="30" fillId="0" borderId="0" xfId="0" applyFont="1" applyAlignment="1">
      <alignment horizontal="center"/>
    </xf>
    <xf numFmtId="0" fontId="30" fillId="0" borderId="8" xfId="0" applyFont="1" applyBorder="1" applyAlignment="1">
      <alignment horizontal="center"/>
    </xf>
    <xf numFmtId="0" fontId="30" fillId="0" borderId="4" xfId="0" applyFont="1" applyBorder="1" applyAlignment="1">
      <alignment horizontal="left"/>
    </xf>
    <xf numFmtId="0" fontId="30" fillId="0" borderId="4" xfId="0" applyFont="1" applyBorder="1"/>
    <xf numFmtId="169" fontId="30" fillId="0" borderId="4" xfId="0" applyNumberFormat="1" applyFont="1" applyBorder="1" applyAlignment="1">
      <alignment horizontal="left"/>
    </xf>
    <xf numFmtId="0" fontId="30" fillId="0" borderId="0" xfId="0" applyFont="1" applyAlignment="1">
      <alignment horizontal="right"/>
    </xf>
    <xf numFmtId="0" fontId="31" fillId="0" borderId="0" xfId="0" applyFont="1"/>
    <xf numFmtId="0" fontId="31" fillId="0" borderId="0" xfId="0" applyFont="1" applyAlignment="1">
      <alignment horizontal="center"/>
    </xf>
    <xf numFmtId="0" fontId="32" fillId="0" borderId="0" xfId="0" applyFont="1"/>
    <xf numFmtId="3" fontId="32" fillId="0" borderId="0" xfId="0" applyNumberFormat="1" applyFont="1" applyAlignment="1">
      <alignment horizontal="right"/>
    </xf>
    <xf numFmtId="4" fontId="32" fillId="0" borderId="0" xfId="0" applyNumberFormat="1" applyFont="1" applyAlignment="1">
      <alignment horizontal="right"/>
    </xf>
    <xf numFmtId="4" fontId="32" fillId="0" borderId="0" xfId="0" applyNumberFormat="1" applyFont="1"/>
    <xf numFmtId="0" fontId="30" fillId="0" borderId="0" xfId="0" applyFont="1" applyAlignment="1">
      <alignment horizontal="center"/>
    </xf>
    <xf numFmtId="3" fontId="30" fillId="0" borderId="0" xfId="0" applyNumberFormat="1" applyFont="1" applyAlignment="1">
      <alignment horizontal="right"/>
    </xf>
    <xf numFmtId="3" fontId="30" fillId="0" borderId="0" xfId="0" applyNumberFormat="1" applyFont="1" applyAlignment="1">
      <alignment horizontal="right" vertical="center" wrapText="1"/>
    </xf>
    <xf numFmtId="4" fontId="30" fillId="0" borderId="0" xfId="0" applyNumberFormat="1" applyFont="1"/>
    <xf numFmtId="0" fontId="30" fillId="0" borderId="1" xfId="0" applyFont="1" applyBorder="1"/>
    <xf numFmtId="169" fontId="30" fillId="0" borderId="1" xfId="0" applyNumberFormat="1" applyFont="1" applyBorder="1"/>
    <xf numFmtId="0" fontId="11" fillId="0" borderId="0" xfId="0" applyFont="1" applyAlignment="1">
      <alignment horizontal="center"/>
    </xf>
    <xf numFmtId="0" fontId="0" fillId="0" borderId="8" xfId="0" applyBorder="1" applyAlignment="1">
      <alignment horizontal="center"/>
    </xf>
    <xf numFmtId="0" fontId="11" fillId="0" borderId="4" xfId="0" applyFont="1" applyBorder="1" applyAlignment="1">
      <alignment horizontal="left"/>
    </xf>
    <xf numFmtId="0" fontId="11" fillId="0" borderId="4" xfId="0" applyFont="1" applyBorder="1"/>
    <xf numFmtId="2" fontId="11" fillId="0" borderId="4" xfId="0" applyNumberFormat="1" applyFont="1" applyBorder="1" applyAlignment="1">
      <alignment horizontal="left"/>
    </xf>
    <xf numFmtId="0" fontId="7" fillId="0" borderId="0" xfId="0" applyFont="1" applyAlignment="1">
      <alignment vertical="center"/>
    </xf>
    <xf numFmtId="3" fontId="7" fillId="0" borderId="0" xfId="0" applyNumberFormat="1" applyFont="1" applyAlignment="1">
      <alignment horizontal="right" vertical="center"/>
    </xf>
    <xf numFmtId="3" fontId="20" fillId="0" borderId="0" xfId="0" applyNumberFormat="1" applyFont="1" applyAlignment="1">
      <alignment horizontal="right" vertical="center"/>
    </xf>
    <xf numFmtId="0" fontId="7" fillId="0" borderId="0" xfId="0" applyFont="1" applyAlignment="1">
      <alignment vertical="center" wrapText="1"/>
    </xf>
    <xf numFmtId="0" fontId="11" fillId="0" borderId="0" xfId="0" applyFont="1" applyAlignment="1">
      <alignment vertical="center" wrapText="1"/>
    </xf>
    <xf numFmtId="0" fontId="20" fillId="0" borderId="0" xfId="0" applyFont="1" applyAlignment="1">
      <alignment vertical="center"/>
    </xf>
    <xf numFmtId="3" fontId="11" fillId="0" borderId="0" xfId="0" applyNumberFormat="1" applyFont="1" applyAlignment="1">
      <alignment horizontal="right" vertical="center" wrapText="1"/>
    </xf>
    <xf numFmtId="3" fontId="11" fillId="0" borderId="0" xfId="0" applyNumberFormat="1" applyFont="1" applyAlignment="1">
      <alignment horizontal="right" wrapText="1"/>
    </xf>
    <xf numFmtId="2" fontId="30" fillId="0" borderId="0" xfId="0" applyNumberFormat="1" applyFont="1"/>
    <xf numFmtId="2" fontId="30" fillId="0" borderId="1" xfId="0" applyNumberFormat="1" applyFont="1" applyBorder="1"/>
    <xf numFmtId="2" fontId="30" fillId="0" borderId="5" xfId="0" applyNumberFormat="1" applyFont="1" applyBorder="1"/>
    <xf numFmtId="0" fontId="33" fillId="0" borderId="0" xfId="0" applyFont="1"/>
    <xf numFmtId="0" fontId="30" fillId="0" borderId="0" xfId="0" applyFont="1" applyAlignment="1">
      <alignment horizontal="right" vertical="center" wrapText="1"/>
    </xf>
    <xf numFmtId="0" fontId="5" fillId="0" borderId="0" xfId="0" applyFont="1" applyAlignment="1">
      <alignment horizontal="right" vertical="center" wrapText="1"/>
    </xf>
    <xf numFmtId="0" fontId="30" fillId="0" borderId="0" xfId="0" applyFont="1" applyAlignment="1">
      <alignment horizontal="justify" vertical="center" wrapText="1"/>
    </xf>
    <xf numFmtId="0" fontId="30" fillId="0" borderId="0" xfId="0" applyFont="1" applyAlignment="1">
      <alignment vertical="center" wrapText="1"/>
    </xf>
    <xf numFmtId="2" fontId="32" fillId="0" borderId="0" xfId="0" applyNumberFormat="1" applyFont="1"/>
    <xf numFmtId="2" fontId="30" fillId="0" borderId="4" xfId="0" applyNumberFormat="1" applyFont="1" applyBorder="1" applyAlignment="1">
      <alignment horizontal="left"/>
    </xf>
    <xf numFmtId="0" fontId="7" fillId="0" borderId="8" xfId="0" applyFont="1" applyBorder="1" applyAlignment="1">
      <alignment horizontal="center"/>
    </xf>
    <xf numFmtId="3" fontId="12" fillId="0" borderId="0" xfId="9" applyNumberFormat="1" applyFont="1"/>
    <xf numFmtId="2" fontId="12" fillId="0" borderId="0" xfId="9" applyNumberFormat="1" applyFont="1"/>
    <xf numFmtId="164" fontId="12" fillId="0" borderId="0" xfId="9" applyNumberFormat="1" applyFont="1"/>
    <xf numFmtId="0" fontId="12" fillId="0" borderId="0" xfId="9" applyFont="1"/>
    <xf numFmtId="0" fontId="11" fillId="0" borderId="0" xfId="9"/>
    <xf numFmtId="2" fontId="11" fillId="0" borderId="0" xfId="9" applyNumberFormat="1"/>
    <xf numFmtId="164" fontId="11" fillId="0" borderId="0" xfId="9" applyNumberFormat="1"/>
    <xf numFmtId="0" fontId="11" fillId="0" borderId="0" xfId="0" applyFont="1" applyAlignment="1">
      <alignment horizontal="justify" vertical="center" wrapText="1"/>
    </xf>
    <xf numFmtId="3" fontId="11" fillId="0" borderId="0" xfId="9" applyNumberFormat="1"/>
    <xf numFmtId="3" fontId="7" fillId="0" borderId="0" xfId="0" applyNumberFormat="1" applyFont="1" applyAlignment="1">
      <alignment horizontal="right" wrapText="1"/>
    </xf>
    <xf numFmtId="3" fontId="11" fillId="0" borderId="0" xfId="9" applyNumberFormat="1" applyAlignment="1">
      <alignment vertical="center"/>
    </xf>
    <xf numFmtId="2" fontId="11" fillId="0" borderId="0" xfId="9" applyNumberFormat="1" applyAlignment="1">
      <alignment vertical="center"/>
    </xf>
    <xf numFmtId="3" fontId="11" fillId="0" borderId="0" xfId="9" applyNumberFormat="1" applyAlignment="1">
      <alignment horizontal="right"/>
    </xf>
    <xf numFmtId="0" fontId="11" fillId="0" borderId="0" xfId="0" applyFont="1" applyAlignment="1">
      <alignment horizontal="right" vertical="center" wrapText="1"/>
    </xf>
    <xf numFmtId="2" fontId="11" fillId="0" borderId="0" xfId="9" applyNumberFormat="1" applyAlignment="1">
      <alignment horizontal="right" vertical="center"/>
    </xf>
    <xf numFmtId="0" fontId="11" fillId="0" borderId="0" xfId="0" applyFont="1" applyAlignment="1">
      <alignment horizontal="right" wrapText="1"/>
    </xf>
    <xf numFmtId="0" fontId="11" fillId="0" borderId="2" xfId="9" applyBorder="1"/>
    <xf numFmtId="0" fontId="11" fillId="0" borderId="0" xfId="9" applyAlignment="1">
      <alignment wrapText="1"/>
    </xf>
    <xf numFmtId="164" fontId="12" fillId="0" borderId="0" xfId="0" applyNumberFormat="1" applyFont="1" applyAlignment="1">
      <alignment horizontal="right" vertical="center"/>
    </xf>
    <xf numFmtId="164" fontId="11" fillId="0" borderId="0" xfId="0" applyNumberFormat="1" applyFont="1" applyAlignment="1">
      <alignment horizontal="right" vertical="center"/>
    </xf>
    <xf numFmtId="164" fontId="11" fillId="0" borderId="0" xfId="0" applyNumberFormat="1" applyFont="1" applyAlignment="1">
      <alignment vertical="center"/>
    </xf>
  </cellXfs>
  <cellStyles count="19">
    <cellStyle name="Euro" xfId="17" xr:uid="{95106C8D-A321-40AE-9CA2-23D7640CD569}"/>
    <cellStyle name="Normal" xfId="0" builtinId="0"/>
    <cellStyle name="Normal 2" xfId="15" xr:uid="{1E2406D9-0897-4407-9A12-9AF56639D2D2}"/>
    <cellStyle name="Normal 2 2" xfId="16" xr:uid="{B50DE852-8C04-4B2F-8717-DA968BEDC6CB}"/>
    <cellStyle name="Normal 2 3" xfId="9" xr:uid="{20DAB2A6-618A-4455-8039-63BF8F674DCC}"/>
    <cellStyle name="Normal 3" xfId="14" xr:uid="{0EA3FAD7-9651-4A3A-AF6E-4D667935D46C}"/>
    <cellStyle name="Normal 4" xfId="18" xr:uid="{5061FC35-5E82-4815-BB4A-638D3EBB7479}"/>
    <cellStyle name="Normal_Hoja1" xfId="2" xr:uid="{2D15F85F-B8C4-4FD8-8668-29B5713D9E05}"/>
    <cellStyle name="Normal_Hoja1_1" xfId="11" xr:uid="{C3E1070B-9D98-429F-8EE3-1CA5ACEE06BF}"/>
    <cellStyle name="Normal_Hoja2" xfId="3" xr:uid="{5969106A-EBF2-482A-BA5B-7B49F6CCF4F2}"/>
    <cellStyle name="Normal_Hoja3" xfId="5" xr:uid="{8B13EC8F-A594-46E0-AEFA-A9CE1C629B57}"/>
    <cellStyle name="Normal_Hoja3_1" xfId="12" xr:uid="{F480EBD4-45E0-4174-8514-7A650702C230}"/>
    <cellStyle name="Normal_Hoja4" xfId="6" xr:uid="{CE19C89C-5E29-43FA-ABDD-5E933DB24902}"/>
    <cellStyle name="Normal_Hoja5" xfId="8" xr:uid="{5FE48303-EE3C-4465-AD01-F522B4F89813}"/>
    <cellStyle name="Normal_Hoja5_1" xfId="13" xr:uid="{8E16089D-811A-467D-9D34-F2DC20D692DB}"/>
    <cellStyle name="Normal_Hoja6" xfId="10" xr:uid="{CD042F48-3EE7-46CF-B801-E275868691B9}"/>
    <cellStyle name="Normal_Hoja6_1" xfId="7" xr:uid="{C56B8470-7553-47F4-97AA-FF16BE636FB0}"/>
    <cellStyle name="Texto explicativo" xfId="1" builtinId="53"/>
    <cellStyle name="Texto explicativo 2" xfId="4" xr:uid="{803E61FF-95EF-48DE-A759-19D320C4F2FA}"/>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20" Type="http://schemas.openxmlformats.org/officeDocument/2006/relationships/worksheet" Target="worksheets/sheet20.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2022</a:t>
            </a:r>
          </a:p>
        </c:rich>
      </c:tx>
      <c:layout>
        <c:manualLayout>
          <c:xMode val="edge"/>
          <c:yMode val="edge"/>
          <c:x val="0.26180382694098725"/>
          <c:y val="3.2576082628846655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9682678631651493"/>
          <c:y val="0.23442639672838558"/>
          <c:w val="0.44671314828663178"/>
          <c:h val="0.74428572025087891"/>
        </c:manualLayout>
      </c:layout>
      <c:pie3DChart>
        <c:varyColors val="1"/>
        <c:ser>
          <c:idx val="3"/>
          <c:order val="0"/>
          <c:dPt>
            <c:idx val="0"/>
            <c:bubble3D val="0"/>
            <c:spPr>
              <a:solidFill>
                <a:srgbClr val="FFCCCC"/>
              </a:solidFill>
              <a:ln>
                <a:solidFill>
                  <a:srgbClr val="FF99FF"/>
                </a:solidFill>
              </a:ln>
            </c:spPr>
            <c:extLst>
              <c:ext xmlns:c16="http://schemas.microsoft.com/office/drawing/2014/chart" uri="{C3380CC4-5D6E-409C-BE32-E72D297353CC}">
                <c16:uniqueId val="{00000001-86B3-4FCC-BF87-8B0F0C62A6C0}"/>
              </c:ext>
            </c:extLst>
          </c:dPt>
          <c:dPt>
            <c:idx val="1"/>
            <c:bubble3D val="0"/>
            <c:spPr>
              <a:solidFill>
                <a:srgbClr val="FFFF99"/>
              </a:solidFill>
            </c:spPr>
            <c:extLst>
              <c:ext xmlns:c16="http://schemas.microsoft.com/office/drawing/2014/chart" uri="{C3380CC4-5D6E-409C-BE32-E72D297353CC}">
                <c16:uniqueId val="{00000003-86B3-4FCC-BF87-8B0F0C62A6C0}"/>
              </c:ext>
            </c:extLst>
          </c:dPt>
          <c:dPt>
            <c:idx val="2"/>
            <c:bubble3D val="0"/>
            <c:spPr>
              <a:solidFill>
                <a:srgbClr val="FF9966"/>
              </a:solidFill>
            </c:spPr>
            <c:extLst>
              <c:ext xmlns:c16="http://schemas.microsoft.com/office/drawing/2014/chart" uri="{C3380CC4-5D6E-409C-BE32-E72D297353CC}">
                <c16:uniqueId val="{00000005-86B3-4FCC-BF87-8B0F0C62A6C0}"/>
              </c:ext>
            </c:extLst>
          </c:dPt>
          <c:dLbls>
            <c:dLbl>
              <c:idx val="0"/>
              <c:layout>
                <c:manualLayout>
                  <c:x val="2.8643036161833155E-2"/>
                  <c:y val="-1.2272950417280314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6B3-4FCC-BF87-8B0F0C62A6C0}"/>
                </c:ext>
              </c:extLst>
            </c:dLbl>
            <c:dLbl>
              <c:idx val="1"/>
              <c:layout>
                <c:manualLayout>
                  <c:x val="-2.8643036161833186E-2"/>
                  <c:y val="9.8183603338242061E-3"/>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6B3-4FCC-BF87-8B0F0C62A6C0}"/>
                </c:ext>
              </c:extLst>
            </c:dLbl>
            <c:dLbl>
              <c:idx val="2"/>
              <c:layout>
                <c:manualLayout>
                  <c:x val="8.4138918725384759E-2"/>
                  <c:y val="-1.9636720667648502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6B3-4FCC-BF87-8B0F0C62A6C0}"/>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('[1]GVE-1'!$B$3,'[1]GVE-1'!$C$3,'[1]GVE-1'!$D$3)</c:f>
              <c:strCache>
                <c:ptCount val="3"/>
                <c:pt idx="0">
                  <c:v>Administración </c:v>
                </c:pt>
                <c:pt idx="1">
                  <c:v>Apoyo </c:v>
                </c:pt>
                <c:pt idx="2">
                  <c:v>Docente</c:v>
                </c:pt>
              </c:strCache>
            </c:strRef>
          </c:cat>
          <c:val>
            <c:numRef>
              <c:f>('[1]GVE-1'!$B$4,'[1]GVE-1'!$C$4,'[1]GVE-1'!$D$4)</c:f>
              <c:numCache>
                <c:formatCode>General</c:formatCode>
                <c:ptCount val="3"/>
                <c:pt idx="0">
                  <c:v>80.44</c:v>
                </c:pt>
                <c:pt idx="1">
                  <c:v>19.38</c:v>
                </c:pt>
                <c:pt idx="2">
                  <c:v>0.18</c:v>
                </c:pt>
              </c:numCache>
            </c:numRef>
          </c:val>
          <c:extLst>
            <c:ext xmlns:c16="http://schemas.microsoft.com/office/drawing/2014/chart" uri="{C3380CC4-5D6E-409C-BE32-E72D297353CC}">
              <c16:uniqueId val="{00000006-86B3-4FCC-BF87-8B0F0C62A6C0}"/>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2022</a:t>
            </a:r>
          </a:p>
        </c:rich>
      </c:tx>
      <c:layout>
        <c:manualLayout>
          <c:xMode val="edge"/>
          <c:yMode val="edge"/>
          <c:x val="0.27485731836711902"/>
          <c:y val="2.2058595886523358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30055029968268893"/>
          <c:y val="0.19943359850637227"/>
          <c:w val="0.45977979198495711"/>
          <c:h val="0.76272485591362926"/>
        </c:manualLayout>
      </c:layout>
      <c:pie3DChart>
        <c:varyColors val="1"/>
        <c:ser>
          <c:idx val="3"/>
          <c:order val="0"/>
          <c:dPt>
            <c:idx val="0"/>
            <c:bubble3D val="0"/>
            <c:spPr>
              <a:solidFill>
                <a:schemeClr val="tx2">
                  <a:lumMod val="40000"/>
                  <a:lumOff val="60000"/>
                </a:schemeClr>
              </a:solidFill>
              <a:ln>
                <a:solidFill>
                  <a:srgbClr val="FF99FF"/>
                </a:solidFill>
              </a:ln>
            </c:spPr>
            <c:extLst>
              <c:ext xmlns:c16="http://schemas.microsoft.com/office/drawing/2014/chart" uri="{C3380CC4-5D6E-409C-BE32-E72D297353CC}">
                <c16:uniqueId val="{00000001-E1EE-40DE-90A8-ACF9D245891C}"/>
              </c:ext>
            </c:extLst>
          </c:dPt>
          <c:dPt>
            <c:idx val="1"/>
            <c:bubble3D val="0"/>
            <c:spPr>
              <a:solidFill>
                <a:schemeClr val="accent3">
                  <a:lumMod val="40000"/>
                  <a:lumOff val="60000"/>
                </a:schemeClr>
              </a:solidFill>
            </c:spPr>
            <c:extLst>
              <c:ext xmlns:c16="http://schemas.microsoft.com/office/drawing/2014/chart" uri="{C3380CC4-5D6E-409C-BE32-E72D297353CC}">
                <c16:uniqueId val="{00000003-E1EE-40DE-90A8-ACF9D245891C}"/>
              </c:ext>
            </c:extLst>
          </c:dPt>
          <c:dPt>
            <c:idx val="2"/>
            <c:bubble3D val="0"/>
            <c:spPr>
              <a:solidFill>
                <a:schemeClr val="accent4">
                  <a:lumMod val="40000"/>
                  <a:lumOff val="60000"/>
                </a:schemeClr>
              </a:solidFill>
            </c:spPr>
            <c:extLst>
              <c:ext xmlns:c16="http://schemas.microsoft.com/office/drawing/2014/chart" uri="{C3380CC4-5D6E-409C-BE32-E72D297353CC}">
                <c16:uniqueId val="{00000005-E1EE-40DE-90A8-ACF9D245891C}"/>
              </c:ext>
            </c:extLst>
          </c:dPt>
          <c:dLbls>
            <c:dLbl>
              <c:idx val="0"/>
              <c:layout>
                <c:manualLayout>
                  <c:x val="2.4253731343283444E-2"/>
                  <c:y val="1.2886597938144329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1EE-40DE-90A8-ACF9D245891C}"/>
                </c:ext>
              </c:extLst>
            </c:dLbl>
            <c:dLbl>
              <c:idx val="1"/>
              <c:layout>
                <c:manualLayout>
                  <c:x val="-3.9160839160839164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1EE-40DE-90A8-ACF9D245891C}"/>
                </c:ext>
              </c:extLst>
            </c:dLbl>
            <c:dLbl>
              <c:idx val="2"/>
              <c:layout>
                <c:manualLayout>
                  <c:x val="1.8343812433893525E-3"/>
                  <c:y val="2.3593635847065507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E1EE-40DE-90A8-ACF9D245891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('[10]GVE-10'!$A$1,'[10]GVE-10'!$B$1,'[10]GVE-10'!$C$1)</c:f>
              <c:strCache>
                <c:ptCount val="3"/>
                <c:pt idx="0">
                  <c:v>Recreación</c:v>
                </c:pt>
                <c:pt idx="1">
                  <c:v>Deporte Representación</c:v>
                </c:pt>
                <c:pt idx="2">
                  <c:v>Actividades Artistísticas</c:v>
                </c:pt>
              </c:strCache>
            </c:strRef>
          </c:cat>
          <c:val>
            <c:numRef>
              <c:f>('[10]GVE-10'!$A$2,'[10]GVE-10'!$B$2,'[10]GVE-10'!$C$2)</c:f>
              <c:numCache>
                <c:formatCode>General</c:formatCode>
                <c:ptCount val="3"/>
                <c:pt idx="0">
                  <c:v>84.4</c:v>
                </c:pt>
                <c:pt idx="1">
                  <c:v>5.75</c:v>
                </c:pt>
                <c:pt idx="2">
                  <c:v>9.85</c:v>
                </c:pt>
              </c:numCache>
            </c:numRef>
          </c:val>
          <c:extLst>
            <c:ext xmlns:c16="http://schemas.microsoft.com/office/drawing/2014/chart" uri="{C3380CC4-5D6E-409C-BE32-E72D297353CC}">
              <c16:uniqueId val="{00000006-E1EE-40DE-90A8-ACF9D245891C}"/>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19363395225463"/>
          <c:y val="0.20030816640986132"/>
          <c:w val="0.81962864721485407"/>
          <c:h val="0.69645042664346357"/>
        </c:manualLayout>
      </c:layout>
      <c:barChart>
        <c:barDir val="bar"/>
        <c:grouping val="clustered"/>
        <c:varyColors val="0"/>
        <c:ser>
          <c:idx val="1"/>
          <c:order val="0"/>
          <c:tx>
            <c:strRef>
              <c:f>[2]GVE2!$D$2</c:f>
              <c:strCache>
                <c:ptCount val="1"/>
                <c:pt idx="0">
                  <c:v>Hombre</c:v>
                </c:pt>
              </c:strCache>
            </c:strRef>
          </c:tx>
          <c:spPr>
            <a:solidFill>
              <a:schemeClr val="accent1"/>
            </a:solidFill>
            <a:ln>
              <a:solidFill>
                <a:schemeClr val="accent1">
                  <a:lumMod val="40000"/>
                  <a:lumOff val="60000"/>
                </a:schemeClr>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[2]GVE2!$B$3:$B$11</c:f>
              <c:strCache>
                <c:ptCount val="9"/>
                <c:pt idx="0">
                  <c:v>Sis Est posgrado</c:v>
                </c:pt>
                <c:pt idx="1">
                  <c:v>S. Interun Alajuela</c:v>
                </c:pt>
                <c:pt idx="2">
                  <c:v>Cs. Agroalimentarias</c:v>
                </c:pt>
                <c:pt idx="3">
                  <c:v>Cs. Básicas</c:v>
                </c:pt>
                <c:pt idx="4">
                  <c:v>Artes y Letras </c:v>
                </c:pt>
                <c:pt idx="5">
                  <c:v>Ing. y Arquitectura</c:v>
                </c:pt>
                <c:pt idx="6">
                  <c:v>Salud</c:v>
                </c:pt>
                <c:pt idx="7">
                  <c:v>Cs. Sociales</c:v>
                </c:pt>
                <c:pt idx="8">
                  <c:v>Sedes Regionales</c:v>
                </c:pt>
              </c:strCache>
            </c:strRef>
          </c:cat>
          <c:val>
            <c:numRef>
              <c:f>[2]GVE2!$D$3:$D$11</c:f>
              <c:numCache>
                <c:formatCode>General</c:formatCode>
                <c:ptCount val="9"/>
                <c:pt idx="0">
                  <c:v>81</c:v>
                </c:pt>
                <c:pt idx="1">
                  <c:v>199</c:v>
                </c:pt>
                <c:pt idx="2">
                  <c:v>362</c:v>
                </c:pt>
                <c:pt idx="3">
                  <c:v>592</c:v>
                </c:pt>
                <c:pt idx="4">
                  <c:v>540</c:v>
                </c:pt>
                <c:pt idx="5">
                  <c:v>2017</c:v>
                </c:pt>
                <c:pt idx="6">
                  <c:v>635</c:v>
                </c:pt>
                <c:pt idx="7">
                  <c:v>2963</c:v>
                </c:pt>
                <c:pt idx="8">
                  <c:v>4235</c:v>
                </c:pt>
              </c:numCache>
            </c:numRef>
          </c:val>
          <c:extLst>
            <c:ext xmlns:c16="http://schemas.microsoft.com/office/drawing/2014/chart" uri="{C3380CC4-5D6E-409C-BE32-E72D297353CC}">
              <c16:uniqueId val="{00000000-AC15-4E1C-A721-7BF6B0D8FAD6}"/>
            </c:ext>
          </c:extLst>
        </c:ser>
        <c:ser>
          <c:idx val="0"/>
          <c:order val="1"/>
          <c:tx>
            <c:strRef>
              <c:f>[2]GVE2!$C$2</c:f>
              <c:strCache>
                <c:ptCount val="1"/>
                <c:pt idx="0">
                  <c:v>Mujer</c:v>
                </c:pt>
              </c:strCache>
            </c:strRef>
          </c:tx>
          <c:spPr>
            <a:solidFill>
              <a:schemeClr val="accent2">
                <a:lumMod val="40000"/>
                <a:lumOff val="60000"/>
              </a:schemeClr>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[2]GVE2!$B$3:$B$11</c:f>
              <c:strCache>
                <c:ptCount val="9"/>
                <c:pt idx="0">
                  <c:v>Sis Est posgrado</c:v>
                </c:pt>
                <c:pt idx="1">
                  <c:v>S. Interun Alajuela</c:v>
                </c:pt>
                <c:pt idx="2">
                  <c:v>Cs. Agroalimentarias</c:v>
                </c:pt>
                <c:pt idx="3">
                  <c:v>Cs. Básicas</c:v>
                </c:pt>
                <c:pt idx="4">
                  <c:v>Artes y Letras </c:v>
                </c:pt>
                <c:pt idx="5">
                  <c:v>Ing. y Arquitectura</c:v>
                </c:pt>
                <c:pt idx="6">
                  <c:v>Salud</c:v>
                </c:pt>
                <c:pt idx="7">
                  <c:v>Cs. Sociales</c:v>
                </c:pt>
                <c:pt idx="8">
                  <c:v>Sedes Regionales</c:v>
                </c:pt>
              </c:strCache>
            </c:strRef>
          </c:cat>
          <c:val>
            <c:numRef>
              <c:f>[2]GVE2!$C$3:$C$11</c:f>
              <c:numCache>
                <c:formatCode>General</c:formatCode>
                <c:ptCount val="9"/>
                <c:pt idx="0">
                  <c:v>72</c:v>
                </c:pt>
                <c:pt idx="1">
                  <c:v>163</c:v>
                </c:pt>
                <c:pt idx="2">
                  <c:v>434</c:v>
                </c:pt>
                <c:pt idx="3">
                  <c:v>424</c:v>
                </c:pt>
                <c:pt idx="4">
                  <c:v>834</c:v>
                </c:pt>
                <c:pt idx="5">
                  <c:v>1066</c:v>
                </c:pt>
                <c:pt idx="6">
                  <c:v>1369</c:v>
                </c:pt>
                <c:pt idx="7">
                  <c:v>4025</c:v>
                </c:pt>
                <c:pt idx="8">
                  <c:v>4901</c:v>
                </c:pt>
              </c:numCache>
            </c:numRef>
          </c:val>
          <c:extLst>
            <c:ext xmlns:c16="http://schemas.microsoft.com/office/drawing/2014/chart" uri="{C3380CC4-5D6E-409C-BE32-E72D297353CC}">
              <c16:uniqueId val="{00000001-AC15-4E1C-A721-7BF6B0D8FAD6}"/>
            </c:ext>
          </c:extLst>
        </c:ser>
        <c:dLbls>
          <c:showLegendKey val="0"/>
          <c:showVal val="0"/>
          <c:showCatName val="0"/>
          <c:showSerName val="0"/>
          <c:showPercent val="0"/>
          <c:showBubbleSize val="0"/>
        </c:dLbls>
        <c:gapWidth val="65"/>
        <c:overlap val="20"/>
        <c:axId val="1879988192"/>
        <c:axId val="1"/>
      </c:barChart>
      <c:catAx>
        <c:axId val="1879988192"/>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
        <c:crosses val="autoZero"/>
        <c:auto val="1"/>
        <c:lblAlgn val="ctr"/>
        <c:lblOffset val="100"/>
        <c:noMultiLvlLbl val="0"/>
      </c:catAx>
      <c:valAx>
        <c:axId val="1"/>
        <c:scaling>
          <c:orientation val="minMax"/>
          <c:max val="5000"/>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879988192"/>
        <c:crosses val="autoZero"/>
        <c:crossBetween val="between"/>
        <c:majorUnit val="500"/>
      </c:valAx>
      <c:spPr>
        <a:ln>
          <a:solidFill>
            <a:schemeClr val="tx1"/>
          </a:solidFill>
        </a:ln>
      </c:spPr>
    </c:plotArea>
    <c:legend>
      <c:legendPos val="r"/>
      <c:layout>
        <c:manualLayout>
          <c:xMode val="edge"/>
          <c:yMode val="edge"/>
          <c:x val="0.74394902739961244"/>
          <c:y val="0.93181743312099619"/>
          <c:w val="0.21309098044987362"/>
          <c:h val="5.1843357574846149E-2"/>
        </c:manualLayout>
      </c:layout>
      <c:overlay val="0"/>
      <c:spPr>
        <a:ln>
          <a:solidFill>
            <a:schemeClr val="bg1">
              <a:lumMod val="50000"/>
            </a:schemeClr>
          </a:solidFill>
        </a:ln>
      </c:spPr>
      <c:txPr>
        <a:bodyPr/>
        <a:lstStyle/>
        <a:p>
          <a:pPr>
            <a:defRPr sz="675"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3303764244659291E-2"/>
          <c:y val="0.19964040209259556"/>
          <c:w val="0.93699478510068135"/>
          <c:h val="0.67355049595703254"/>
        </c:manualLayout>
      </c:layout>
      <c:bar3DChart>
        <c:barDir val="col"/>
        <c:grouping val="clustered"/>
        <c:varyColors val="0"/>
        <c:ser>
          <c:idx val="0"/>
          <c:order val="0"/>
          <c:spPr>
            <a:solidFill>
              <a:schemeClr val="accent4">
                <a:lumMod val="40000"/>
                <a:lumOff val="60000"/>
              </a:schemeClr>
            </a:solidFill>
          </c:spPr>
          <c:invertIfNegative val="0"/>
          <c:dLbls>
            <c:dLbl>
              <c:idx val="0"/>
              <c:layout>
                <c:manualLayout>
                  <c:x val="3.3135984584205455E-3"/>
                  <c:y val="0.207650638185826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0E-40F2-9C02-C706792791BA}"/>
                </c:ext>
              </c:extLst>
            </c:dLbl>
            <c:dLbl>
              <c:idx val="1"/>
              <c:layout>
                <c:manualLayout>
                  <c:x val="0"/>
                  <c:y val="0.278782027011183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0E-40F2-9C02-C706792791BA}"/>
                </c:ext>
              </c:extLst>
            </c:dLbl>
            <c:dLbl>
              <c:idx val="2"/>
              <c:layout>
                <c:manualLayout>
                  <c:x val="1.6876308182996113E-3"/>
                  <c:y val="6.49424469972305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0E-40F2-9C02-C706792791BA}"/>
                </c:ext>
              </c:extLst>
            </c:dLbl>
            <c:dLbl>
              <c:idx val="3"/>
              <c:layout>
                <c:manualLayout>
                  <c:x val="1.5189873417721518E-2"/>
                  <c:y val="1.6267924651597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0E-40F2-9C02-C706792791BA}"/>
                </c:ext>
              </c:extLst>
            </c:dLbl>
            <c:dLbl>
              <c:idx val="4"/>
              <c:layout>
                <c:manualLayout>
                  <c:x val="1.0935379912953919E-2"/>
                  <c:y val="1.74677063172806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0E-40F2-9C02-C706792791BA}"/>
                </c:ext>
              </c:extLst>
            </c:dLbl>
            <c:spPr>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'[3]GVE-3'!$B$4:$B$8</c:f>
              <c:strCache>
                <c:ptCount val="5"/>
                <c:pt idx="0">
                  <c:v>Menor o igual a 20</c:v>
                </c:pt>
                <c:pt idx="1">
                  <c:v>de 21 a 25 años</c:v>
                </c:pt>
                <c:pt idx="2">
                  <c:v>de 26 a 30 años</c:v>
                </c:pt>
                <c:pt idx="3">
                  <c:v>de 31 a 35 años</c:v>
                </c:pt>
                <c:pt idx="4">
                  <c:v>más de 35 años</c:v>
                </c:pt>
              </c:strCache>
            </c:strRef>
          </c:cat>
          <c:val>
            <c:numRef>
              <c:f>'[3]GVE-3'!$C$4:$C$8</c:f>
              <c:numCache>
                <c:formatCode>General</c:formatCode>
                <c:ptCount val="5"/>
                <c:pt idx="0">
                  <c:v>8812</c:v>
                </c:pt>
                <c:pt idx="1">
                  <c:v>12412</c:v>
                </c:pt>
                <c:pt idx="2">
                  <c:v>2936</c:v>
                </c:pt>
                <c:pt idx="3">
                  <c:v>492</c:v>
                </c:pt>
                <c:pt idx="4">
                  <c:v>260</c:v>
                </c:pt>
              </c:numCache>
            </c:numRef>
          </c:val>
          <c:extLst>
            <c:ext xmlns:c16="http://schemas.microsoft.com/office/drawing/2014/chart" uri="{C3380CC4-5D6E-409C-BE32-E72D297353CC}">
              <c16:uniqueId val="{00000005-7D0E-40F2-9C02-C706792791BA}"/>
            </c:ext>
          </c:extLst>
        </c:ser>
        <c:dLbls>
          <c:showLegendKey val="0"/>
          <c:showVal val="0"/>
          <c:showCatName val="0"/>
          <c:showSerName val="0"/>
          <c:showPercent val="0"/>
          <c:showBubbleSize val="0"/>
        </c:dLbls>
        <c:gapWidth val="150"/>
        <c:shape val="box"/>
        <c:axId val="184900880"/>
        <c:axId val="1"/>
        <c:axId val="0"/>
      </c:bar3DChart>
      <c:catAx>
        <c:axId val="184900880"/>
        <c:scaling>
          <c:orientation val="minMax"/>
        </c:scaling>
        <c:delete val="0"/>
        <c:axPos val="b"/>
        <c:numFmt formatCode="General" sourceLinked="1"/>
        <c:majorTickMark val="out"/>
        <c:minorTickMark val="none"/>
        <c:tickLblPos val="nextTo"/>
        <c:txPr>
          <a:bodyPr rot="0" vert="horz"/>
          <a:lstStyle/>
          <a:p>
            <a:pPr>
              <a:defRPr/>
            </a:pPr>
            <a:endParaRPr lang="es-CR"/>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a:pPr>
            <a:endParaRPr lang="es-CR"/>
          </a:p>
        </c:txPr>
        <c:crossAx val="184900880"/>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s-CR"/>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2022</a:t>
            </a:r>
          </a:p>
        </c:rich>
      </c:tx>
      <c:layout>
        <c:manualLayout>
          <c:xMode val="edge"/>
          <c:yMode val="edge"/>
          <c:x val="0.26180374080008223"/>
          <c:y val="3.2576082372173597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8335290917682182"/>
          <c:y val="0.20294818261353695"/>
          <c:w val="0.47012043313042751"/>
          <c:h val="0.75159727193191761"/>
        </c:manualLayout>
      </c:layout>
      <c:pie3DChart>
        <c:varyColors val="1"/>
        <c:ser>
          <c:idx val="3"/>
          <c:order val="0"/>
          <c:dPt>
            <c:idx val="0"/>
            <c:bubble3D val="0"/>
            <c:explosion val="8"/>
            <c:spPr>
              <a:solidFill>
                <a:schemeClr val="accent5">
                  <a:lumMod val="40000"/>
                  <a:lumOff val="60000"/>
                </a:schemeClr>
              </a:solidFill>
              <a:ln>
                <a:solidFill>
                  <a:srgbClr val="FF99FF"/>
                </a:solidFill>
              </a:ln>
            </c:spPr>
            <c:extLst>
              <c:ext xmlns:c16="http://schemas.microsoft.com/office/drawing/2014/chart" uri="{C3380CC4-5D6E-409C-BE32-E72D297353CC}">
                <c16:uniqueId val="{00000001-262A-4E0D-80AF-BB6CF2FFE665}"/>
              </c:ext>
            </c:extLst>
          </c:dPt>
          <c:dPt>
            <c:idx val="1"/>
            <c:bubble3D val="0"/>
            <c:spPr>
              <a:solidFill>
                <a:srgbClr val="FFFF99"/>
              </a:solidFill>
            </c:spPr>
            <c:extLst>
              <c:ext xmlns:c16="http://schemas.microsoft.com/office/drawing/2014/chart" uri="{C3380CC4-5D6E-409C-BE32-E72D297353CC}">
                <c16:uniqueId val="{00000003-262A-4E0D-80AF-BB6CF2FFE665}"/>
              </c:ext>
            </c:extLst>
          </c:dPt>
          <c:dPt>
            <c:idx val="2"/>
            <c:bubble3D val="0"/>
            <c:spPr>
              <a:solidFill>
                <a:schemeClr val="accent3">
                  <a:lumMod val="60000"/>
                  <a:lumOff val="40000"/>
                </a:schemeClr>
              </a:solidFill>
            </c:spPr>
            <c:extLst>
              <c:ext xmlns:c16="http://schemas.microsoft.com/office/drawing/2014/chart" uri="{C3380CC4-5D6E-409C-BE32-E72D297353CC}">
                <c16:uniqueId val="{00000005-262A-4E0D-80AF-BB6CF2FFE665}"/>
              </c:ext>
            </c:extLst>
          </c:dPt>
          <c:dLbls>
            <c:dLbl>
              <c:idx val="1"/>
              <c:layout>
                <c:manualLayout>
                  <c:x val="-7.40445889031313E-2"/>
                  <c:y val="2.7951783804802178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262A-4E0D-80AF-BB6CF2FFE665}"/>
                </c:ext>
              </c:extLst>
            </c:dLbl>
            <c:dLbl>
              <c:idx val="2"/>
              <c:layout>
                <c:manualLayout>
                  <c:x val="6.7132867132867133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62A-4E0D-80AF-BB6CF2FFE66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('[4]GVE-4'!$B$2,'[4]GVE-4'!$C$2,'[4]GVE-4'!$D$2)</c:f>
              <c:strCache>
                <c:ptCount val="3"/>
                <c:pt idx="0">
                  <c:v>Soltero </c:v>
                </c:pt>
                <c:pt idx="1">
                  <c:v>Casado</c:v>
                </c:pt>
                <c:pt idx="2">
                  <c:v>Otros</c:v>
                </c:pt>
              </c:strCache>
            </c:strRef>
          </c:cat>
          <c:val>
            <c:numRef>
              <c:f>('[4]GVE-4'!$B$3,'[4]GVE-4'!$C$3,'[4]GVE-4'!$D$3)</c:f>
              <c:numCache>
                <c:formatCode>General</c:formatCode>
                <c:ptCount val="3"/>
                <c:pt idx="0">
                  <c:v>97.64</c:v>
                </c:pt>
                <c:pt idx="1">
                  <c:v>0.98</c:v>
                </c:pt>
                <c:pt idx="2">
                  <c:v>1.37</c:v>
                </c:pt>
              </c:numCache>
            </c:numRef>
          </c:val>
          <c:extLst>
            <c:ext xmlns:c16="http://schemas.microsoft.com/office/drawing/2014/chart" uri="{C3380CC4-5D6E-409C-BE32-E72D297353CC}">
              <c16:uniqueId val="{00000006-262A-4E0D-80AF-BB6CF2FFE665}"/>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s-CR"/>
              <a:t>Panorama Cuantitativo Universitario.  2022</a:t>
            </a:r>
          </a:p>
        </c:rich>
      </c:tx>
      <c:layout>
        <c:manualLayout>
          <c:xMode val="edge"/>
          <c:yMode val="edge"/>
          <c:x val="0.27485744403039425"/>
          <c:y val="4.267719820379149E-2"/>
        </c:manualLayout>
      </c:layout>
      <c:overlay val="0"/>
    </c:title>
    <c:autoTitleDeleted val="0"/>
    <c:view3D>
      <c:rotX val="75"/>
      <c:rotY val="2"/>
      <c:rAngAx val="0"/>
      <c:perspective val="0"/>
    </c:view3D>
    <c:floor>
      <c:thickness val="0"/>
    </c:floor>
    <c:sideWall>
      <c:thickness val="0"/>
    </c:sideWall>
    <c:backWall>
      <c:thickness val="0"/>
    </c:backWall>
    <c:plotArea>
      <c:layout>
        <c:manualLayout>
          <c:layoutTarget val="inner"/>
          <c:xMode val="edge"/>
          <c:yMode val="edge"/>
          <c:x val="0.31361004349980726"/>
          <c:y val="0.24840269180188954"/>
          <c:w val="0.43179472496007931"/>
          <c:h val="0.71633316275717096"/>
        </c:manualLayout>
      </c:layout>
      <c:pie3DChart>
        <c:varyColors val="1"/>
        <c:ser>
          <c:idx val="3"/>
          <c:order val="0"/>
          <c:dPt>
            <c:idx val="0"/>
            <c:bubble3D val="0"/>
            <c:explosion val="8"/>
            <c:spPr>
              <a:solidFill>
                <a:schemeClr val="accent6">
                  <a:lumMod val="40000"/>
                  <a:lumOff val="60000"/>
                </a:schemeClr>
              </a:solidFill>
              <a:ln>
                <a:solidFill>
                  <a:srgbClr val="FF99FF"/>
                </a:solidFill>
              </a:ln>
            </c:spPr>
            <c:extLst>
              <c:ext xmlns:c16="http://schemas.microsoft.com/office/drawing/2014/chart" uri="{C3380CC4-5D6E-409C-BE32-E72D297353CC}">
                <c16:uniqueId val="{00000001-854A-4EF9-84A7-95FEA303AE76}"/>
              </c:ext>
            </c:extLst>
          </c:dPt>
          <c:dPt>
            <c:idx val="1"/>
            <c:bubble3D val="0"/>
            <c:spPr>
              <a:solidFill>
                <a:srgbClr val="FFFF00"/>
              </a:solidFill>
            </c:spPr>
            <c:extLst>
              <c:ext xmlns:c16="http://schemas.microsoft.com/office/drawing/2014/chart" uri="{C3380CC4-5D6E-409C-BE32-E72D297353CC}">
                <c16:uniqueId val="{00000003-854A-4EF9-84A7-95FEA303AE76}"/>
              </c:ext>
            </c:extLst>
          </c:dPt>
          <c:dPt>
            <c:idx val="2"/>
            <c:bubble3D val="0"/>
            <c:spPr>
              <a:solidFill>
                <a:srgbClr val="FF0000"/>
              </a:solidFill>
            </c:spPr>
            <c:extLst>
              <c:ext xmlns:c16="http://schemas.microsoft.com/office/drawing/2014/chart" uri="{C3380CC4-5D6E-409C-BE32-E72D297353CC}">
                <c16:uniqueId val="{00000005-854A-4EF9-84A7-95FEA303AE76}"/>
              </c:ext>
            </c:extLst>
          </c:dPt>
          <c:dLbls>
            <c:dLbl>
              <c:idx val="0"/>
              <c:layout>
                <c:manualLayout>
                  <c:x val="3.3636057854019509E-3"/>
                  <c:y val="1.251564455569461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54A-4EF9-84A7-95FEA303AE76}"/>
                </c:ext>
              </c:extLst>
            </c:dLbl>
            <c:dLbl>
              <c:idx val="1"/>
              <c:layout>
                <c:manualLayout>
                  <c:x val="-0.12159808652950642"/>
                  <c:y val="5.2499236564501599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54A-4EF9-84A7-95FEA303AE76}"/>
                </c:ext>
              </c:extLst>
            </c:dLbl>
            <c:dLbl>
              <c:idx val="2"/>
              <c:layout>
                <c:manualLayout>
                  <c:x val="6.7132867132867133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54A-4EF9-84A7-95FEA303AE7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('[5]GVE-5'!$A$1,'[5]GVE-5'!$B$1,'[5]GVE-5'!$C$1)</c:f>
              <c:strCache>
                <c:ptCount val="3"/>
                <c:pt idx="0">
                  <c:v>Costarricense</c:v>
                </c:pt>
                <c:pt idx="1">
                  <c:v>Centroamérica y Panamá</c:v>
                </c:pt>
                <c:pt idx="2">
                  <c:v>Otros</c:v>
                </c:pt>
              </c:strCache>
            </c:strRef>
          </c:cat>
          <c:val>
            <c:numRef>
              <c:f>('[5]GVE-5'!$A$2,'[5]GVE-5'!$B$2,'[5]GVE-5'!$C$2)</c:f>
              <c:numCache>
                <c:formatCode>General</c:formatCode>
                <c:ptCount val="3"/>
                <c:pt idx="0">
                  <c:v>98.72</c:v>
                </c:pt>
                <c:pt idx="1">
                  <c:v>0.85</c:v>
                </c:pt>
                <c:pt idx="2">
                  <c:v>0.43</c:v>
                </c:pt>
              </c:numCache>
            </c:numRef>
          </c:val>
          <c:extLst>
            <c:ext xmlns:c16="http://schemas.microsoft.com/office/drawing/2014/chart" uri="{C3380CC4-5D6E-409C-BE32-E72D297353CC}">
              <c16:uniqueId val="{00000006-854A-4EF9-84A7-95FEA303AE76}"/>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ln>
          <a:solidFill>
            <a:sysClr val="windowText" lastClr="000000"/>
          </a:solidFill>
        </a:ln>
      </c:spPr>
    </c:floor>
    <c:sideWall>
      <c:thickness val="0"/>
    </c:sideWall>
    <c:backWall>
      <c:thickness val="0"/>
    </c:backWall>
    <c:plotArea>
      <c:layout>
        <c:manualLayout>
          <c:layoutTarget val="inner"/>
          <c:xMode val="edge"/>
          <c:yMode val="edge"/>
          <c:x val="4.3757620848575034E-2"/>
          <c:y val="0.20190800426098329"/>
          <c:w val="0.93699478510068135"/>
          <c:h val="0.67355049595703254"/>
        </c:manualLayout>
      </c:layout>
      <c:bar3DChart>
        <c:barDir val="col"/>
        <c:grouping val="clustered"/>
        <c:varyColors val="0"/>
        <c:ser>
          <c:idx val="0"/>
          <c:order val="0"/>
          <c:spPr>
            <a:solidFill>
              <a:schemeClr val="accent4">
                <a:lumMod val="60000"/>
                <a:lumOff val="40000"/>
              </a:schemeClr>
            </a:solidFill>
          </c:spPr>
          <c:invertIfNegative val="0"/>
          <c:dPt>
            <c:idx val="1"/>
            <c:invertIfNegative val="0"/>
            <c:bubble3D val="0"/>
            <c:spPr>
              <a:solidFill>
                <a:schemeClr val="accent2">
                  <a:lumMod val="60000"/>
                  <a:lumOff val="40000"/>
                </a:schemeClr>
              </a:solidFill>
            </c:spPr>
            <c:extLst>
              <c:ext xmlns:c16="http://schemas.microsoft.com/office/drawing/2014/chart" uri="{C3380CC4-5D6E-409C-BE32-E72D297353CC}">
                <c16:uniqueId val="{00000001-0866-4C13-9779-D4053834AC67}"/>
              </c:ext>
            </c:extLst>
          </c:dPt>
          <c:dLbls>
            <c:dLbl>
              <c:idx val="0"/>
              <c:layout>
                <c:manualLayout>
                  <c:x val="3.3135984584205455E-3"/>
                  <c:y val="0.207650638185826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66-4C13-9779-D4053834AC67}"/>
                </c:ext>
              </c:extLst>
            </c:dLbl>
            <c:dLbl>
              <c:idx val="1"/>
              <c:layout>
                <c:manualLayout>
                  <c:x val="3.5398230088495575E-3"/>
                  <c:y val="4.887096774193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66-4C13-9779-D4053834AC67}"/>
                </c:ext>
              </c:extLst>
            </c:dLbl>
            <c:dLbl>
              <c:idx val="2"/>
              <c:layout>
                <c:manualLayout>
                  <c:x val="1.6876308182996113E-3"/>
                  <c:y val="6.49424469972305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66-4C13-9779-D4053834AC67}"/>
                </c:ext>
              </c:extLst>
            </c:dLbl>
            <c:dLbl>
              <c:idx val="3"/>
              <c:layout>
                <c:manualLayout>
                  <c:x val="1.5189873417721518E-2"/>
                  <c:y val="1.6267924651597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66-4C13-9779-D4053834AC67}"/>
                </c:ext>
              </c:extLst>
            </c:dLbl>
            <c:dLbl>
              <c:idx val="4"/>
              <c:layout>
                <c:manualLayout>
                  <c:x val="1.0935379912953919E-2"/>
                  <c:y val="1.74677063172806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66-4C13-9779-D4053834AC67}"/>
                </c:ext>
              </c:extLst>
            </c:dLbl>
            <c:spPr>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'[6]GRH-6'!$B$4:$B$5</c:f>
              <c:strCache>
                <c:ptCount val="2"/>
                <c:pt idx="0">
                  <c:v>de 1 a menos de 6</c:v>
                </c:pt>
                <c:pt idx="1">
                  <c:v>de 6 y más</c:v>
                </c:pt>
              </c:strCache>
            </c:strRef>
          </c:cat>
          <c:val>
            <c:numRef>
              <c:f>'[6]GRH-6'!$C$4:$C$5</c:f>
              <c:numCache>
                <c:formatCode>General</c:formatCode>
                <c:ptCount val="2"/>
                <c:pt idx="0">
                  <c:v>22631</c:v>
                </c:pt>
                <c:pt idx="1">
                  <c:v>2281</c:v>
                </c:pt>
              </c:numCache>
            </c:numRef>
          </c:val>
          <c:extLst>
            <c:ext xmlns:c16="http://schemas.microsoft.com/office/drawing/2014/chart" uri="{C3380CC4-5D6E-409C-BE32-E72D297353CC}">
              <c16:uniqueId val="{00000006-0866-4C13-9779-D4053834AC67}"/>
            </c:ext>
          </c:extLst>
        </c:ser>
        <c:dLbls>
          <c:showLegendKey val="0"/>
          <c:showVal val="0"/>
          <c:showCatName val="0"/>
          <c:showSerName val="0"/>
          <c:showPercent val="0"/>
          <c:showBubbleSize val="0"/>
        </c:dLbls>
        <c:gapWidth val="138"/>
        <c:gapDepth val="41"/>
        <c:shape val="box"/>
        <c:axId val="1165077567"/>
        <c:axId val="1"/>
        <c:axId val="0"/>
      </c:bar3DChart>
      <c:catAx>
        <c:axId val="1165077567"/>
        <c:scaling>
          <c:orientation val="minMax"/>
        </c:scaling>
        <c:delete val="0"/>
        <c:axPos val="b"/>
        <c:numFmt formatCode="General" sourceLinked="1"/>
        <c:majorTickMark val="out"/>
        <c:minorTickMark val="none"/>
        <c:tickLblPos val="nextTo"/>
        <c:txPr>
          <a:bodyPr rot="0" vert="horz"/>
          <a:lstStyle/>
          <a:p>
            <a:pPr>
              <a:defRPr/>
            </a:pPr>
            <a:endParaRPr lang="es-CR"/>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a:pPr>
            <a:endParaRPr lang="es-CR"/>
          </a:p>
        </c:txPr>
        <c:crossAx val="1165077567"/>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s-CR"/>
    </a:p>
  </c:txPr>
  <c:printSettings>
    <c:headerFooter/>
    <c:pageMargins b="0.75" l="0.7" r="0.7" t="0.75" header="0.3" footer="0.3"/>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424242"/>
                </a:solidFill>
                <a:latin typeface="Times New Roman"/>
                <a:ea typeface="Times New Roman"/>
                <a:cs typeface="Times New Roman"/>
              </a:defRPr>
            </a:pPr>
            <a:r>
              <a:rPr lang="es-CR"/>
              <a:t>Panorama Cuantitativo Universitario 2022</a:t>
            </a:r>
          </a:p>
        </c:rich>
      </c:tx>
      <c:layout>
        <c:manualLayout>
          <c:xMode val="edge"/>
          <c:yMode val="edge"/>
          <c:x val="0.25217978458086932"/>
          <c:y val="2.3825720437063467E-2"/>
        </c:manualLayout>
      </c:layout>
      <c:overlay val="0"/>
      <c:spPr>
        <a:noFill/>
        <a:ln w="25400">
          <a:noFill/>
        </a:ln>
      </c:spPr>
    </c:title>
    <c:autoTitleDeleted val="0"/>
    <c:plotArea>
      <c:layout>
        <c:manualLayout>
          <c:layoutTarget val="inner"/>
          <c:xMode val="edge"/>
          <c:yMode val="edge"/>
          <c:x val="0.13056749728670594"/>
          <c:y val="0.21659306572692399"/>
          <c:w val="0.83420032486688467"/>
          <c:h val="0.67198392159022069"/>
        </c:manualLayout>
      </c:layout>
      <c:barChart>
        <c:barDir val="bar"/>
        <c:grouping val="clustered"/>
        <c:varyColors val="0"/>
        <c:ser>
          <c:idx val="0"/>
          <c:order val="0"/>
          <c:spPr>
            <a:solidFill>
              <a:schemeClr val="accent4">
                <a:lumMod val="60000"/>
                <a:lumOff val="40000"/>
              </a:schemeClr>
            </a:solidFill>
            <a:ln>
              <a:noFill/>
            </a:ln>
            <a:effectLst>
              <a:softEdge rad="0"/>
            </a:effectLst>
          </c:spPr>
          <c:invertIfNegative val="0"/>
          <c:dLbls>
            <c:spPr>
              <a:noFill/>
              <a:ln w="25400">
                <a:noFill/>
              </a:ln>
            </c:spPr>
            <c:txPr>
              <a:bodyPr wrap="square" lIns="38100" tIns="19050" rIns="38100" bIns="19050" anchor="ctr">
                <a:spAutoFit/>
              </a:bodyPr>
              <a:lstStyle/>
              <a:p>
                <a:pPr>
                  <a:defRPr sz="900" b="0" i="0" u="none" strike="noStrike" baseline="0">
                    <a:solidFill>
                      <a:srgbClr val="424242"/>
                    </a:solidFill>
                    <a:latin typeface="Calibri"/>
                    <a:ea typeface="Calibri"/>
                    <a:cs typeface="Calibri"/>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[7]GVE7!$B$3:$B$10</c:f>
              <c:strCache>
                <c:ptCount val="8"/>
                <c:pt idx="0">
                  <c:v>Alajuela</c:v>
                </c:pt>
                <c:pt idx="1">
                  <c:v>Sur</c:v>
                </c:pt>
                <c:pt idx="2">
                  <c:v>Caribe</c:v>
                </c:pt>
                <c:pt idx="3">
                  <c:v>Pacífico</c:v>
                </c:pt>
                <c:pt idx="4">
                  <c:v>Guanacaste</c:v>
                </c:pt>
                <c:pt idx="5">
                  <c:v>Atlántico</c:v>
                </c:pt>
                <c:pt idx="6">
                  <c:v>Occidente</c:v>
                </c:pt>
                <c:pt idx="7">
                  <c:v>Rodrigo Facio </c:v>
                </c:pt>
              </c:strCache>
            </c:strRef>
          </c:cat>
          <c:val>
            <c:numRef>
              <c:f>[7]GVE7!$C$3:$C$10</c:f>
              <c:numCache>
                <c:formatCode>General</c:formatCode>
                <c:ptCount val="8"/>
                <c:pt idx="0">
                  <c:v>46</c:v>
                </c:pt>
                <c:pt idx="1">
                  <c:v>161</c:v>
                </c:pt>
                <c:pt idx="2">
                  <c:v>319</c:v>
                </c:pt>
                <c:pt idx="3">
                  <c:v>305</c:v>
                </c:pt>
                <c:pt idx="4">
                  <c:v>415</c:v>
                </c:pt>
                <c:pt idx="5">
                  <c:v>464</c:v>
                </c:pt>
                <c:pt idx="6">
                  <c:v>537</c:v>
                </c:pt>
                <c:pt idx="7">
                  <c:v>2749</c:v>
                </c:pt>
              </c:numCache>
            </c:numRef>
          </c:val>
          <c:extLst>
            <c:ext xmlns:c16="http://schemas.microsoft.com/office/drawing/2014/chart" uri="{C3380CC4-5D6E-409C-BE32-E72D297353CC}">
              <c16:uniqueId val="{00000000-3310-429D-8ECF-0E0E882C227C}"/>
            </c:ext>
          </c:extLst>
        </c:ser>
        <c:dLbls>
          <c:showLegendKey val="0"/>
          <c:showVal val="0"/>
          <c:showCatName val="0"/>
          <c:showSerName val="0"/>
          <c:showPercent val="0"/>
          <c:showBubbleSize val="0"/>
        </c:dLbls>
        <c:gapWidth val="113"/>
        <c:axId val="1685947519"/>
        <c:axId val="1"/>
      </c:barChart>
      <c:catAx>
        <c:axId val="16859475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424242"/>
                </a:solidFill>
                <a:latin typeface="Calibri"/>
                <a:ea typeface="Calibri"/>
                <a:cs typeface="Calibri"/>
              </a:defRPr>
            </a:pPr>
            <a:endParaRPr lang="es-C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424242"/>
                </a:solidFill>
                <a:latin typeface="Calibri"/>
                <a:ea typeface="Calibri"/>
                <a:cs typeface="Calibri"/>
              </a:defRPr>
            </a:pPr>
            <a:endParaRPr lang="es-CR"/>
          </a:p>
        </c:txPr>
        <c:crossAx val="1685947519"/>
        <c:crosses val="autoZero"/>
        <c:crossBetween val="between"/>
        <c:majorUnit val="250"/>
      </c:valAx>
      <c:spPr>
        <a:noFill/>
        <a:ln>
          <a:solidFill>
            <a:schemeClr val="tx1"/>
          </a:solidFill>
          <a:prstDash val="solid"/>
        </a:ln>
        <a:effectLst>
          <a:softEdge rad="381000"/>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4803149606299213" l="0.70866141732283472" r="0.70866141732283472" t="0.74803149606299213" header="0.31496062992125984" footer="0.31496062992125984"/>
    <c:pageSetup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0079575596817"/>
          <c:y val="0.17563291139240506"/>
          <c:w val="0.86383731211317416"/>
          <c:h val="0.67668776371308015"/>
        </c:manualLayout>
      </c:layout>
      <c:barChart>
        <c:barDir val="bar"/>
        <c:grouping val="clustered"/>
        <c:varyColors val="0"/>
        <c:ser>
          <c:idx val="1"/>
          <c:order val="0"/>
          <c:tx>
            <c:strRef>
              <c:f>'[8]GVE-8'!$D$1</c:f>
              <c:strCache>
                <c:ptCount val="1"/>
                <c:pt idx="0">
                  <c:v>Beca vigente</c:v>
                </c:pt>
              </c:strCache>
            </c:strRef>
          </c:tx>
          <c:spPr>
            <a:solidFill>
              <a:schemeClr val="accent1"/>
            </a:solidFill>
            <a:ln>
              <a:solidFill>
                <a:schemeClr val="accent1">
                  <a:lumMod val="40000"/>
                  <a:lumOff val="60000"/>
                </a:schemeClr>
              </a:solidFill>
            </a:ln>
          </c:spPr>
          <c:invertIfNegative val="0"/>
          <c:dLbls>
            <c:dLbl>
              <c:idx val="0"/>
              <c:layout>
                <c:manualLayout>
                  <c:x val="-1.4341708612683362E-3"/>
                  <c:y val="1.0270656329158986E-16"/>
                </c:manualLayout>
              </c:layout>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AE-4D00-B60C-B27C4F66D41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'[8]GVE-8'!$B$2:$B$9</c:f>
              <c:strCache>
                <c:ptCount val="8"/>
                <c:pt idx="0">
                  <c:v>Alajuela</c:v>
                </c:pt>
                <c:pt idx="1">
                  <c:v>Sur</c:v>
                </c:pt>
                <c:pt idx="2">
                  <c:v>Pacífico </c:v>
                </c:pt>
                <c:pt idx="3">
                  <c:v>Caribe</c:v>
                </c:pt>
                <c:pt idx="4">
                  <c:v>Guanacaste</c:v>
                </c:pt>
                <c:pt idx="5">
                  <c:v>Atlántico</c:v>
                </c:pt>
                <c:pt idx="6">
                  <c:v>Occidente</c:v>
                </c:pt>
                <c:pt idx="7">
                  <c:v>Rodrigo Facio </c:v>
                </c:pt>
              </c:strCache>
            </c:strRef>
          </c:cat>
          <c:val>
            <c:numRef>
              <c:f>'[8]GVE-8'!$D$2:$D$9</c:f>
              <c:numCache>
                <c:formatCode>General</c:formatCode>
                <c:ptCount val="8"/>
                <c:pt idx="0">
                  <c:v>362</c:v>
                </c:pt>
                <c:pt idx="1">
                  <c:v>607</c:v>
                </c:pt>
                <c:pt idx="2">
                  <c:v>1207</c:v>
                </c:pt>
                <c:pt idx="3">
                  <c:v>1261</c:v>
                </c:pt>
                <c:pt idx="4">
                  <c:v>1823</c:v>
                </c:pt>
                <c:pt idx="5">
                  <c:v>1903</c:v>
                </c:pt>
                <c:pt idx="6">
                  <c:v>2350</c:v>
                </c:pt>
                <c:pt idx="7">
                  <c:v>15399</c:v>
                </c:pt>
              </c:numCache>
            </c:numRef>
          </c:val>
          <c:extLst>
            <c:ext xmlns:c16="http://schemas.microsoft.com/office/drawing/2014/chart" uri="{C3380CC4-5D6E-409C-BE32-E72D297353CC}">
              <c16:uniqueId val="{00000001-6BAE-4D00-B60C-B27C4F66D41A}"/>
            </c:ext>
          </c:extLst>
        </c:ser>
        <c:ser>
          <c:idx val="0"/>
          <c:order val="1"/>
          <c:tx>
            <c:strRef>
              <c:f>'[8]GVE-8'!$C$1</c:f>
              <c:strCache>
                <c:ptCount val="1"/>
                <c:pt idx="0">
                  <c:v>Beca permanente</c:v>
                </c:pt>
              </c:strCache>
            </c:strRef>
          </c:tx>
          <c:spPr>
            <a:solidFill>
              <a:schemeClr val="accent2">
                <a:lumMod val="40000"/>
                <a:lumOff val="60000"/>
              </a:schemeClr>
            </a:solidFill>
          </c:spPr>
          <c:invertIfNegative val="0"/>
          <c:dLbls>
            <c:dLbl>
              <c:idx val="0"/>
              <c:layout>
                <c:manualLayout>
                  <c:x val="7.187563093074904E-4"/>
                  <c:y val="0"/>
                </c:manualLayout>
              </c:layout>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AE-4D00-B60C-B27C4F66D41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'[8]GVE-8'!$B$2:$B$9</c:f>
              <c:strCache>
                <c:ptCount val="8"/>
                <c:pt idx="0">
                  <c:v>Alajuela</c:v>
                </c:pt>
                <c:pt idx="1">
                  <c:v>Sur</c:v>
                </c:pt>
                <c:pt idx="2">
                  <c:v>Pacífico </c:v>
                </c:pt>
                <c:pt idx="3">
                  <c:v>Caribe</c:v>
                </c:pt>
                <c:pt idx="4">
                  <c:v>Guanacaste</c:v>
                </c:pt>
                <c:pt idx="5">
                  <c:v>Atlántico</c:v>
                </c:pt>
                <c:pt idx="6">
                  <c:v>Occidente</c:v>
                </c:pt>
                <c:pt idx="7">
                  <c:v>Rodrigo Facio </c:v>
                </c:pt>
              </c:strCache>
            </c:strRef>
          </c:cat>
          <c:val>
            <c:numRef>
              <c:f>'[8]GVE-8'!$C$2:$C$9</c:f>
              <c:numCache>
                <c:formatCode>General</c:formatCode>
                <c:ptCount val="8"/>
                <c:pt idx="0">
                  <c:v>397</c:v>
                </c:pt>
                <c:pt idx="1">
                  <c:v>704</c:v>
                </c:pt>
                <c:pt idx="2">
                  <c:v>1487</c:v>
                </c:pt>
                <c:pt idx="3">
                  <c:v>1502</c:v>
                </c:pt>
                <c:pt idx="4">
                  <c:v>2165</c:v>
                </c:pt>
                <c:pt idx="5">
                  <c:v>2225</c:v>
                </c:pt>
                <c:pt idx="6">
                  <c:v>2733</c:v>
                </c:pt>
                <c:pt idx="7">
                  <c:v>17719</c:v>
                </c:pt>
              </c:numCache>
            </c:numRef>
          </c:val>
          <c:extLst>
            <c:ext xmlns:c16="http://schemas.microsoft.com/office/drawing/2014/chart" uri="{C3380CC4-5D6E-409C-BE32-E72D297353CC}">
              <c16:uniqueId val="{00000003-6BAE-4D00-B60C-B27C4F66D41A}"/>
            </c:ext>
          </c:extLst>
        </c:ser>
        <c:dLbls>
          <c:showLegendKey val="0"/>
          <c:showVal val="0"/>
          <c:showCatName val="0"/>
          <c:showSerName val="0"/>
          <c:showPercent val="0"/>
          <c:showBubbleSize val="0"/>
        </c:dLbls>
        <c:gapWidth val="114"/>
        <c:axId val="1486709679"/>
        <c:axId val="1"/>
      </c:barChart>
      <c:catAx>
        <c:axId val="1486709679"/>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
        <c:crosses val="autoZero"/>
        <c:auto val="1"/>
        <c:lblAlgn val="ctr"/>
        <c:lblOffset val="100"/>
        <c:noMultiLvlLbl val="0"/>
      </c:catAx>
      <c:valAx>
        <c:axId val="1"/>
        <c:scaling>
          <c:orientation val="minMax"/>
          <c:max val="18000"/>
        </c:scaling>
        <c:delete val="0"/>
        <c:axPos val="b"/>
        <c:majorGridlines/>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R"/>
          </a:p>
        </c:txPr>
        <c:crossAx val="1486709679"/>
        <c:crosses val="autoZero"/>
        <c:crossBetween val="between"/>
        <c:majorUnit val="1000"/>
      </c:valAx>
      <c:spPr>
        <a:ln>
          <a:solidFill>
            <a:schemeClr val="tx1"/>
          </a:solidFill>
        </a:ln>
      </c:spPr>
    </c:plotArea>
    <c:legend>
      <c:legendPos val="r"/>
      <c:layout>
        <c:manualLayout>
          <c:xMode val="edge"/>
          <c:yMode val="edge"/>
          <c:x val="0.71052223212159638"/>
          <c:y val="0.94049042776092839"/>
          <c:w val="0.2466949467707974"/>
          <c:h val="4.1313547835682196E-2"/>
        </c:manualLayout>
      </c:layout>
      <c:overlay val="0"/>
      <c:spPr>
        <a:ln>
          <a:solidFill>
            <a:schemeClr val="bg1">
              <a:lumMod val="50000"/>
            </a:schemeClr>
          </a:solidFill>
        </a:ln>
      </c:spPr>
      <c:txPr>
        <a:bodyPr/>
        <a:lstStyle/>
        <a:p>
          <a:pPr>
            <a:defRPr sz="630"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7234042553191"/>
          <c:y val="0.17721518987341772"/>
          <c:w val="0.85372340425531912"/>
          <c:h val="0.67246835443037978"/>
        </c:manualLayout>
      </c:layout>
      <c:barChart>
        <c:barDir val="bar"/>
        <c:grouping val="clustered"/>
        <c:varyColors val="0"/>
        <c:ser>
          <c:idx val="1"/>
          <c:order val="0"/>
          <c:tx>
            <c:strRef>
              <c:f>'[9]GVE-9'!$D$2</c:f>
              <c:strCache>
                <c:ptCount val="1"/>
                <c:pt idx="0">
                  <c:v>Beca permanente</c:v>
                </c:pt>
              </c:strCache>
            </c:strRef>
          </c:tx>
          <c:spPr>
            <a:solidFill>
              <a:schemeClr val="accent2">
                <a:lumMod val="40000"/>
                <a:lumOff val="60000"/>
              </a:schemeClr>
            </a:solidFill>
            <a:ln>
              <a:solidFill>
                <a:schemeClr val="accent1">
                  <a:lumMod val="40000"/>
                  <a:lumOff val="60000"/>
                </a:schemeClr>
              </a:solidFill>
            </a:ln>
          </c:spPr>
          <c:invertIfNegative val="0"/>
          <c:dLbls>
            <c:dLbl>
              <c:idx val="0"/>
              <c:layout>
                <c:manualLayout>
                  <c:x val="-1.4341708612683362E-3"/>
                  <c:y val="1.0270656329158986E-16"/>
                </c:manualLayout>
              </c:layout>
              <c:spPr/>
              <c:txPr>
                <a:bodyPr/>
                <a:lstStyle/>
                <a:p>
                  <a:pPr>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30-4311-AAED-F9C4FBB7DB4B}"/>
                </c:ext>
              </c:extLst>
            </c:dLbl>
            <c:spPr>
              <a:noFill/>
              <a:ln w="25400">
                <a:noFill/>
              </a:ln>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'[9]GVE-9'!$B$3:$B$10</c:f>
              <c:strCache>
                <c:ptCount val="8"/>
                <c:pt idx="0">
                  <c:v>Alajuela</c:v>
                </c:pt>
                <c:pt idx="1">
                  <c:v>Sur</c:v>
                </c:pt>
                <c:pt idx="2">
                  <c:v>Pacífico</c:v>
                </c:pt>
                <c:pt idx="3">
                  <c:v>Caribe</c:v>
                </c:pt>
                <c:pt idx="4">
                  <c:v>Atlántico</c:v>
                </c:pt>
                <c:pt idx="5">
                  <c:v>Guanacaste</c:v>
                </c:pt>
                <c:pt idx="6">
                  <c:v>Occidente</c:v>
                </c:pt>
                <c:pt idx="7">
                  <c:v>Rodrigo Facio </c:v>
                </c:pt>
              </c:strCache>
            </c:strRef>
          </c:cat>
          <c:val>
            <c:numRef>
              <c:f>'[9]GVE-9'!$D$3:$D$10</c:f>
              <c:numCache>
                <c:formatCode>General</c:formatCode>
                <c:ptCount val="8"/>
                <c:pt idx="0">
                  <c:v>451</c:v>
                </c:pt>
                <c:pt idx="1">
                  <c:v>706</c:v>
                </c:pt>
                <c:pt idx="2">
                  <c:v>1515</c:v>
                </c:pt>
                <c:pt idx="3">
                  <c:v>1529</c:v>
                </c:pt>
                <c:pt idx="4">
                  <c:v>2229</c:v>
                </c:pt>
                <c:pt idx="5">
                  <c:v>2252</c:v>
                </c:pt>
                <c:pt idx="6">
                  <c:v>2889</c:v>
                </c:pt>
                <c:pt idx="7">
                  <c:v>20869</c:v>
                </c:pt>
              </c:numCache>
            </c:numRef>
          </c:val>
          <c:extLst>
            <c:ext xmlns:c16="http://schemas.microsoft.com/office/drawing/2014/chart" uri="{C3380CC4-5D6E-409C-BE32-E72D297353CC}">
              <c16:uniqueId val="{00000001-F830-4311-AAED-F9C4FBB7DB4B}"/>
            </c:ext>
          </c:extLst>
        </c:ser>
        <c:ser>
          <c:idx val="0"/>
          <c:order val="1"/>
          <c:tx>
            <c:strRef>
              <c:f>'[9]GVE-9'!$C$2</c:f>
              <c:strCache>
                <c:ptCount val="1"/>
                <c:pt idx="0">
                  <c:v>Beca vigente</c:v>
                </c:pt>
              </c:strCache>
            </c:strRef>
          </c:tx>
          <c:spPr>
            <a:solidFill>
              <a:schemeClr val="accent6">
                <a:lumMod val="40000"/>
                <a:lumOff val="60000"/>
              </a:schemeClr>
            </a:solidFill>
          </c:spPr>
          <c:invertIfNegative val="0"/>
          <c:dLbls>
            <c:dLbl>
              <c:idx val="0"/>
              <c:layout>
                <c:manualLayout>
                  <c:x val="7.187563093074904E-4"/>
                  <c:y val="0"/>
                </c:manualLayout>
              </c:layout>
              <c:spPr/>
              <c:txPr>
                <a:bodyPr/>
                <a:lstStyle/>
                <a:p>
                  <a:pPr>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30-4311-AAED-F9C4FBB7DB4B}"/>
                </c:ext>
              </c:extLst>
            </c:dLbl>
            <c:spPr>
              <a:noFill/>
              <a:ln w="25400">
                <a:noFill/>
              </a:ln>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'[9]GVE-9'!$B$3:$B$10</c:f>
              <c:strCache>
                <c:ptCount val="8"/>
                <c:pt idx="0">
                  <c:v>Alajuela</c:v>
                </c:pt>
                <c:pt idx="1">
                  <c:v>Sur</c:v>
                </c:pt>
                <c:pt idx="2">
                  <c:v>Pacífico</c:v>
                </c:pt>
                <c:pt idx="3">
                  <c:v>Caribe</c:v>
                </c:pt>
                <c:pt idx="4">
                  <c:v>Atlántico</c:v>
                </c:pt>
                <c:pt idx="5">
                  <c:v>Guanacaste</c:v>
                </c:pt>
                <c:pt idx="6">
                  <c:v>Occidente</c:v>
                </c:pt>
                <c:pt idx="7">
                  <c:v>Rodrigo Facio </c:v>
                </c:pt>
              </c:strCache>
            </c:strRef>
          </c:cat>
          <c:val>
            <c:numRef>
              <c:f>'[9]GVE-9'!$C$3:$C$10</c:f>
              <c:numCache>
                <c:formatCode>General</c:formatCode>
                <c:ptCount val="8"/>
                <c:pt idx="0">
                  <c:v>417</c:v>
                </c:pt>
                <c:pt idx="1">
                  <c:v>609</c:v>
                </c:pt>
                <c:pt idx="2">
                  <c:v>1235</c:v>
                </c:pt>
                <c:pt idx="3">
                  <c:v>1286</c:v>
                </c:pt>
                <c:pt idx="4">
                  <c:v>1891</c:v>
                </c:pt>
                <c:pt idx="5">
                  <c:v>1930</c:v>
                </c:pt>
                <c:pt idx="6">
                  <c:v>2503</c:v>
                </c:pt>
                <c:pt idx="7">
                  <c:v>18634</c:v>
                </c:pt>
              </c:numCache>
            </c:numRef>
          </c:val>
          <c:extLst>
            <c:ext xmlns:c16="http://schemas.microsoft.com/office/drawing/2014/chart" uri="{C3380CC4-5D6E-409C-BE32-E72D297353CC}">
              <c16:uniqueId val="{00000003-F830-4311-AAED-F9C4FBB7DB4B}"/>
            </c:ext>
          </c:extLst>
        </c:ser>
        <c:dLbls>
          <c:showLegendKey val="0"/>
          <c:showVal val="0"/>
          <c:showCatName val="0"/>
          <c:showSerName val="0"/>
          <c:showPercent val="0"/>
          <c:showBubbleSize val="0"/>
        </c:dLbls>
        <c:gapWidth val="83"/>
        <c:axId val="1690447055"/>
        <c:axId val="1"/>
      </c:barChart>
      <c:catAx>
        <c:axId val="1690447055"/>
        <c:scaling>
          <c:orientation val="minMax"/>
        </c:scaling>
        <c:delete val="0"/>
        <c:axPos val="l"/>
        <c:numFmt formatCode="General" sourceLinked="1"/>
        <c:majorTickMark val="out"/>
        <c:minorTickMark val="none"/>
        <c:tickLblPos val="nextTo"/>
        <c:txPr>
          <a:bodyPr rot="0" vert="horz"/>
          <a:lstStyle/>
          <a:p>
            <a:pPr>
              <a:defRPr/>
            </a:pPr>
            <a:endParaRPr lang="es-CR"/>
          </a:p>
        </c:txPr>
        <c:crossAx val="1"/>
        <c:crosses val="autoZero"/>
        <c:auto val="1"/>
        <c:lblAlgn val="ctr"/>
        <c:lblOffset val="100"/>
        <c:noMultiLvlLbl val="0"/>
      </c:catAx>
      <c:valAx>
        <c:axId val="1"/>
        <c:scaling>
          <c:orientation val="minMax"/>
        </c:scaling>
        <c:delete val="0"/>
        <c:axPos val="b"/>
        <c:majorGridlines/>
        <c:numFmt formatCode="General" sourceLinked="1"/>
        <c:majorTickMark val="out"/>
        <c:minorTickMark val="none"/>
        <c:tickLblPos val="low"/>
        <c:txPr>
          <a:bodyPr rot="-5400000" vert="horz"/>
          <a:lstStyle/>
          <a:p>
            <a:pPr>
              <a:defRPr/>
            </a:pPr>
            <a:endParaRPr lang="es-CR"/>
          </a:p>
        </c:txPr>
        <c:crossAx val="1690447055"/>
        <c:crosses val="autoZero"/>
        <c:crossBetween val="between"/>
        <c:majorUnit val="1000"/>
      </c:valAx>
      <c:spPr>
        <a:ln>
          <a:solidFill>
            <a:schemeClr val="tx1"/>
          </a:solidFill>
        </a:ln>
      </c:spPr>
    </c:plotArea>
    <c:legend>
      <c:legendPos val="r"/>
      <c:layout>
        <c:manualLayout>
          <c:xMode val="edge"/>
          <c:yMode val="edge"/>
          <c:x val="0.70861109769254305"/>
          <c:y val="0.94005371421595563"/>
          <c:w val="0.24745154555067117"/>
          <c:h val="4.65130735647028E-2"/>
        </c:manualLayout>
      </c:layout>
      <c:overlay val="0"/>
      <c:spPr>
        <a:noFill/>
        <a:ln>
          <a:solidFill>
            <a:schemeClr val="bg1"/>
          </a:solidFill>
        </a:ln>
      </c:spPr>
    </c:legend>
    <c:plotVisOnly val="1"/>
    <c:dispBlanksAs val="gap"/>
    <c:showDLblsOverMax val="0"/>
  </c:chart>
  <c:txPr>
    <a:bodyPr/>
    <a:lstStyle/>
    <a:p>
      <a:pPr>
        <a:defRPr sz="10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s-C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22860</xdr:rowOff>
    </xdr:from>
    <xdr:to>
      <xdr:col>9</xdr:col>
      <xdr:colOff>381000</xdr:colOff>
      <xdr:row>29</xdr:row>
      <xdr:rowOff>167640</xdr:rowOff>
    </xdr:to>
    <xdr:graphicFrame macro="">
      <xdr:nvGraphicFramePr>
        <xdr:cNvPr id="2" name="2 Gráfico">
          <a:extLst>
            <a:ext uri="{FF2B5EF4-FFF2-40B4-BE49-F238E27FC236}">
              <a16:creationId xmlns:a16="http://schemas.microsoft.com/office/drawing/2014/main" id="{C151AA1A-D4FD-4350-AADB-9ED45D766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0.15248</cdr:x>
      <cdr:y>0.07549</cdr:y>
    </cdr:from>
    <cdr:to>
      <cdr:x>0.88837</cdr:x>
      <cdr:y>0.21165</cdr:y>
    </cdr:to>
    <cdr:sp macro="" textlink="">
      <cdr:nvSpPr>
        <cdr:cNvPr id="2" name="1 CuadroTexto"/>
        <cdr:cNvSpPr txBox="1"/>
      </cdr:nvSpPr>
      <cdr:spPr>
        <a:xfrm xmlns:a="http://schemas.openxmlformats.org/drawingml/2006/main">
          <a:off x="1104898" y="342900"/>
          <a:ext cx="533400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Distribución absoluta de los estudiantes becados</a:t>
          </a:r>
          <a:endParaRPr lang="es-CR" sz="1800">
            <a:effectLst/>
            <a:latin typeface="Times New Roman" pitchFamily="18" charset="0"/>
            <a:cs typeface="Times New Roman" pitchFamily="18" charset="0"/>
          </a:endParaRPr>
        </a:p>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de la U.C.R., según edad. I ciclo</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0.25738</cdr:x>
      <cdr:y>0.02292</cdr:y>
    </cdr:from>
    <cdr:to>
      <cdr:x>0.82743</cdr:x>
      <cdr:y>0.11741</cdr:y>
    </cdr:to>
    <cdr:sp macro="" textlink="">
      <cdr:nvSpPr>
        <cdr:cNvPr id="3" name="2 CuadroTexto"/>
        <cdr:cNvSpPr txBox="1"/>
      </cdr:nvSpPr>
      <cdr:spPr>
        <a:xfrm xmlns:a="http://schemas.openxmlformats.org/drawingml/2006/main">
          <a:off x="2011334" y="128368"/>
          <a:ext cx="4459321" cy="5250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Panorama Cuantitativo</a:t>
          </a:r>
          <a:r>
            <a:rPr lang="es-CR" sz="1800" baseline="0">
              <a:latin typeface="Times New Roman" pitchFamily="18" charset="0"/>
              <a:cs typeface="Times New Roman" pitchFamily="18" charset="0"/>
            </a:rPr>
            <a:t> Universitario 2022</a:t>
          </a:r>
          <a:endParaRPr lang="es-CR" sz="1800">
            <a:latin typeface="Times New Roman" pitchFamily="18" charset="0"/>
            <a:cs typeface="Times New Roman" pitchFamily="18" charset="0"/>
          </a:endParaRPr>
        </a:p>
      </cdr:txBody>
    </cdr:sp>
  </cdr:relSizeAnchor>
  <cdr:relSizeAnchor xmlns:cdr="http://schemas.openxmlformats.org/drawingml/2006/chartDrawing">
    <cdr:from>
      <cdr:x>0.01444</cdr:x>
      <cdr:y>0.01667</cdr:y>
    </cdr:from>
    <cdr:to>
      <cdr:x>0.19029</cdr:x>
      <cdr:y>0.09792</cdr:y>
    </cdr:to>
    <cdr:sp macro="" textlink="">
      <cdr:nvSpPr>
        <cdr:cNvPr id="4" name="3 CuadroTexto"/>
        <cdr:cNvSpPr txBox="1"/>
      </cdr:nvSpPr>
      <cdr:spPr>
        <a:xfrm xmlns:a="http://schemas.openxmlformats.org/drawingml/2006/main">
          <a:off x="104775" y="76200"/>
          <a:ext cx="12763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Gráfcio VE3</a:t>
          </a:r>
        </a:p>
      </cdr:txBody>
    </cdr:sp>
  </cdr:relSizeAnchor>
  <cdr:relSizeAnchor xmlns:cdr="http://schemas.openxmlformats.org/drawingml/2006/chartDrawing">
    <cdr:from>
      <cdr:x>0.01584</cdr:x>
      <cdr:y>0.94112</cdr:y>
    </cdr:from>
    <cdr:to>
      <cdr:x>0.19367</cdr:x>
      <cdr:y>0.97952</cdr:y>
    </cdr:to>
    <cdr:sp macro="" textlink="">
      <cdr:nvSpPr>
        <cdr:cNvPr id="5" name="4 CuadroTexto"/>
        <cdr:cNvSpPr txBox="1"/>
      </cdr:nvSpPr>
      <cdr:spPr>
        <a:xfrm xmlns:a="http://schemas.openxmlformats.org/drawingml/2006/main">
          <a:off x="119180" y="5252977"/>
          <a:ext cx="1338145" cy="2143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VE4</a:t>
          </a:r>
          <a:r>
            <a:rPr lang="es-CR" sz="800" baseline="0">
              <a:latin typeface="Times New Roman" pitchFamily="18" charset="0"/>
              <a:cs typeface="Times New Roman" pitchFamily="18" charset="0"/>
            </a:rPr>
            <a:t> </a:t>
          </a:r>
          <a:r>
            <a:rPr lang="es-CR" sz="800">
              <a:latin typeface="Times New Roman" pitchFamily="18" charset="0"/>
              <a:cs typeface="Times New Roman" pitchFamily="18" charset="0"/>
            </a:rPr>
            <a:t>y VE5</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514350</xdr:colOff>
      <xdr:row>4</xdr:row>
      <xdr:rowOff>171450</xdr:rowOff>
    </xdr:from>
    <xdr:to>
      <xdr:col>0</xdr:col>
      <xdr:colOff>1114425</xdr:colOff>
      <xdr:row>8</xdr:row>
      <xdr:rowOff>161925</xdr:rowOff>
    </xdr:to>
    <xdr:sp macro="" textlink="">
      <xdr:nvSpPr>
        <xdr:cNvPr id="2" name="Line 1">
          <a:extLst>
            <a:ext uri="{FF2B5EF4-FFF2-40B4-BE49-F238E27FC236}">
              <a16:creationId xmlns:a16="http://schemas.microsoft.com/office/drawing/2014/main" id="{FDDB7894-1F9E-4804-B49E-83F844F04DBD}"/>
            </a:ext>
          </a:extLst>
        </xdr:cNvPr>
        <xdr:cNvSpPr>
          <a:spLocks noChangeShapeType="1"/>
        </xdr:cNvSpPr>
      </xdr:nvSpPr>
      <xdr:spPr bwMode="auto">
        <a:xfrm>
          <a:off x="514350" y="704850"/>
          <a:ext cx="60007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784225</xdr:colOff>
      <xdr:row>5</xdr:row>
      <xdr:rowOff>12700</xdr:rowOff>
    </xdr:from>
    <xdr:to>
      <xdr:col>0</xdr:col>
      <xdr:colOff>1384300</xdr:colOff>
      <xdr:row>8</xdr:row>
      <xdr:rowOff>174625</xdr:rowOff>
    </xdr:to>
    <xdr:sp macro="" textlink="">
      <xdr:nvSpPr>
        <xdr:cNvPr id="2" name="Line 2">
          <a:extLst>
            <a:ext uri="{FF2B5EF4-FFF2-40B4-BE49-F238E27FC236}">
              <a16:creationId xmlns:a16="http://schemas.microsoft.com/office/drawing/2014/main" id="{A9B5D1EA-6DEC-47DA-B795-A114BD93B789}"/>
            </a:ext>
          </a:extLst>
        </xdr:cNvPr>
        <xdr:cNvSpPr>
          <a:spLocks noChangeShapeType="1"/>
        </xdr:cNvSpPr>
      </xdr:nvSpPr>
      <xdr:spPr bwMode="auto">
        <a:xfrm>
          <a:off x="784225" y="793750"/>
          <a:ext cx="600075"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22860</xdr:colOff>
      <xdr:row>0</xdr:row>
      <xdr:rowOff>30480</xdr:rowOff>
    </xdr:from>
    <xdr:to>
      <xdr:col>9</xdr:col>
      <xdr:colOff>777240</xdr:colOff>
      <xdr:row>29</xdr:row>
      <xdr:rowOff>129540</xdr:rowOff>
    </xdr:to>
    <xdr:graphicFrame macro="">
      <xdr:nvGraphicFramePr>
        <xdr:cNvPr id="2" name="2 Gráfico">
          <a:extLst>
            <a:ext uri="{FF2B5EF4-FFF2-40B4-BE49-F238E27FC236}">
              <a16:creationId xmlns:a16="http://schemas.microsoft.com/office/drawing/2014/main" id="{4326C821-6D56-46A0-AEC5-5F13DFDDEB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0.03727</cdr:x>
      <cdr:y>0.07796</cdr:y>
    </cdr:from>
    <cdr:to>
      <cdr:x>0.94529</cdr:x>
      <cdr:y>0.23001</cdr:y>
    </cdr:to>
    <cdr:sp macro="" textlink="">
      <cdr:nvSpPr>
        <cdr:cNvPr id="2" name="1 CuadroTexto"/>
        <cdr:cNvSpPr txBox="1"/>
      </cdr:nvSpPr>
      <cdr:spPr>
        <a:xfrm xmlns:a="http://schemas.openxmlformats.org/drawingml/2006/main">
          <a:off x="257160" y="362111"/>
          <a:ext cx="6172243" cy="7142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estudiantes becados</a:t>
          </a:r>
        </a:p>
        <a:p xmlns:a="http://schemas.openxmlformats.org/drawingml/2006/main">
          <a:pPr algn="ctr">
            <a:lnSpc>
              <a:spcPts val="1700"/>
            </a:lnSpc>
          </a:pPr>
          <a:r>
            <a:rPr lang="es-CR" sz="1800">
              <a:latin typeface="Times New Roman" pitchFamily="18" charset="0"/>
              <a:cs typeface="Times New Roman" pitchFamily="18" charset="0"/>
            </a:rPr>
            <a:t>                de la U.C.R., según estado civil. </a:t>
          </a:r>
        </a:p>
      </cdr:txBody>
    </cdr:sp>
  </cdr:relSizeAnchor>
  <cdr:relSizeAnchor xmlns:cdr="http://schemas.openxmlformats.org/drawingml/2006/chartDrawing">
    <cdr:from>
      <cdr:x>0.69304</cdr:x>
      <cdr:y>0.5112</cdr:y>
    </cdr:from>
    <cdr:to>
      <cdr:x>0.79518</cdr:x>
      <cdr:y>0.55553</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0.02247</cdr:x>
      <cdr:y>0.9372</cdr:y>
    </cdr:from>
    <cdr:to>
      <cdr:x>0.22337</cdr:x>
      <cdr:y>0.97833</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VE6 y VE7</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0.00915</cdr:x>
      <cdr:y>0.02289</cdr:y>
    </cdr:from>
    <cdr:to>
      <cdr:x>0.2218</cdr:x>
      <cdr:y>0.08416</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VE4</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781050</xdr:colOff>
      <xdr:row>5</xdr:row>
      <xdr:rowOff>9525</xdr:rowOff>
    </xdr:from>
    <xdr:to>
      <xdr:col>0</xdr:col>
      <xdr:colOff>1266825</xdr:colOff>
      <xdr:row>9</xdr:row>
      <xdr:rowOff>9525</xdr:rowOff>
    </xdr:to>
    <xdr:sp macro="" textlink="">
      <xdr:nvSpPr>
        <xdr:cNvPr id="2" name="Line 3">
          <a:extLst>
            <a:ext uri="{FF2B5EF4-FFF2-40B4-BE49-F238E27FC236}">
              <a16:creationId xmlns:a16="http://schemas.microsoft.com/office/drawing/2014/main" id="{CB321DEB-0320-4CBC-83B2-80FFB885868D}"/>
            </a:ext>
          </a:extLst>
        </xdr:cNvPr>
        <xdr:cNvSpPr>
          <a:spLocks noChangeShapeType="1"/>
        </xdr:cNvSpPr>
      </xdr:nvSpPr>
      <xdr:spPr bwMode="auto">
        <a:xfrm>
          <a:off x="781050" y="828675"/>
          <a:ext cx="48577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647700</xdr:colOff>
      <xdr:row>4</xdr:row>
      <xdr:rowOff>130175</xdr:rowOff>
    </xdr:from>
    <xdr:to>
      <xdr:col>0</xdr:col>
      <xdr:colOff>1133475</xdr:colOff>
      <xdr:row>8</xdr:row>
      <xdr:rowOff>149225</xdr:rowOff>
    </xdr:to>
    <xdr:sp macro="" textlink="">
      <xdr:nvSpPr>
        <xdr:cNvPr id="2" name="Line 1">
          <a:extLst>
            <a:ext uri="{FF2B5EF4-FFF2-40B4-BE49-F238E27FC236}">
              <a16:creationId xmlns:a16="http://schemas.microsoft.com/office/drawing/2014/main" id="{CD2D979A-1E4D-49A1-98D9-8DE79BFD9B1A}"/>
            </a:ext>
          </a:extLst>
        </xdr:cNvPr>
        <xdr:cNvSpPr>
          <a:spLocks noChangeShapeType="1"/>
        </xdr:cNvSpPr>
      </xdr:nvSpPr>
      <xdr:spPr bwMode="auto">
        <a:xfrm>
          <a:off x="647700" y="825500"/>
          <a:ext cx="485775"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15240</xdr:colOff>
      <xdr:row>0</xdr:row>
      <xdr:rowOff>38100</xdr:rowOff>
    </xdr:from>
    <xdr:to>
      <xdr:col>10</xdr:col>
      <xdr:colOff>38100</xdr:colOff>
      <xdr:row>30</xdr:row>
      <xdr:rowOff>15240</xdr:rowOff>
    </xdr:to>
    <xdr:graphicFrame macro="">
      <xdr:nvGraphicFramePr>
        <xdr:cNvPr id="2" name="2 Gráfico">
          <a:extLst>
            <a:ext uri="{FF2B5EF4-FFF2-40B4-BE49-F238E27FC236}">
              <a16:creationId xmlns:a16="http://schemas.microsoft.com/office/drawing/2014/main" id="{4EB7B877-65F2-4771-A0D5-F8C8AFFE81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0.03591</cdr:x>
      <cdr:y>0.08884</cdr:y>
    </cdr:from>
    <cdr:to>
      <cdr:x>0.94319</cdr:x>
      <cdr:y>0.24209</cdr:y>
    </cdr:to>
    <cdr:sp macro="" textlink="">
      <cdr:nvSpPr>
        <cdr:cNvPr id="2" name="1 CuadroTexto"/>
        <cdr:cNvSpPr txBox="1"/>
      </cdr:nvSpPr>
      <cdr:spPr>
        <a:xfrm xmlns:a="http://schemas.openxmlformats.org/drawingml/2006/main">
          <a:off x="244580" y="459532"/>
          <a:ext cx="6175120" cy="7999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estudiantes becados</a:t>
          </a:r>
        </a:p>
        <a:p xmlns:a="http://schemas.openxmlformats.org/drawingml/2006/main">
          <a:pPr algn="ctr">
            <a:lnSpc>
              <a:spcPts val="1800"/>
            </a:lnSpc>
          </a:pPr>
          <a:r>
            <a:rPr lang="es-CR" sz="1800">
              <a:latin typeface="Times New Roman" pitchFamily="18" charset="0"/>
              <a:cs typeface="Times New Roman" pitchFamily="18" charset="0"/>
            </a:rPr>
            <a:t>                de la U.C.R., según nacionalidad. </a:t>
          </a:r>
        </a:p>
      </cdr:txBody>
    </cdr:sp>
  </cdr:relSizeAnchor>
  <cdr:relSizeAnchor xmlns:cdr="http://schemas.openxmlformats.org/drawingml/2006/chartDrawing">
    <cdr:from>
      <cdr:x>0.69182</cdr:x>
      <cdr:y>0.50849</cdr:y>
    </cdr:from>
    <cdr:to>
      <cdr:x>0.79471</cdr:x>
      <cdr:y>0.5538</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0.02198</cdr:x>
      <cdr:y>0.93279</cdr:y>
    </cdr:from>
    <cdr:to>
      <cdr:x>0.2241</cdr:x>
      <cdr:y>0.98275</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VE8 y VE9</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0.0094</cdr:x>
      <cdr:y>0.02289</cdr:y>
    </cdr:from>
    <cdr:to>
      <cdr:x>0.22254</cdr:x>
      <cdr:y>0.08488</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VE5</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504825</xdr:colOff>
      <xdr:row>4</xdr:row>
      <xdr:rowOff>161925</xdr:rowOff>
    </xdr:from>
    <xdr:to>
      <xdr:col>0</xdr:col>
      <xdr:colOff>914400</xdr:colOff>
      <xdr:row>9</xdr:row>
      <xdr:rowOff>9525</xdr:rowOff>
    </xdr:to>
    <xdr:sp macro="" textlink="">
      <xdr:nvSpPr>
        <xdr:cNvPr id="2" name="Line 1">
          <a:extLst>
            <a:ext uri="{FF2B5EF4-FFF2-40B4-BE49-F238E27FC236}">
              <a16:creationId xmlns:a16="http://schemas.microsoft.com/office/drawing/2014/main" id="{42DA0449-EC61-4F78-BFD2-14B572DA1D21}"/>
            </a:ext>
          </a:extLst>
        </xdr:cNvPr>
        <xdr:cNvSpPr>
          <a:spLocks noChangeShapeType="1"/>
        </xdr:cNvSpPr>
      </xdr:nvSpPr>
      <xdr:spPr bwMode="auto">
        <a:xfrm>
          <a:off x="504825" y="695325"/>
          <a:ext cx="40957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0.03838</cdr:x>
      <cdr:y>0.08805</cdr:y>
    </cdr:from>
    <cdr:to>
      <cdr:x>0.94691</cdr:x>
      <cdr:y>0.21718</cdr:y>
    </cdr:to>
    <cdr:sp macro="" textlink="">
      <cdr:nvSpPr>
        <cdr:cNvPr id="2" name="1 CuadroTexto"/>
        <cdr:cNvSpPr txBox="1"/>
      </cdr:nvSpPr>
      <cdr:spPr>
        <a:xfrm xmlns:a="http://schemas.openxmlformats.org/drawingml/2006/main">
          <a:off x="270219" y="453182"/>
          <a:ext cx="6182555" cy="6725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19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las plazas en el</a:t>
          </a:r>
        </a:p>
        <a:p xmlns:a="http://schemas.openxmlformats.org/drawingml/2006/main">
          <a:pPr algn="ctr">
            <a:lnSpc>
              <a:spcPts val="1700"/>
            </a:lnSpc>
          </a:pPr>
          <a:r>
            <a:rPr lang="es-CR" sz="1800">
              <a:latin typeface="Times New Roman" pitchFamily="18" charset="0"/>
              <a:cs typeface="Times New Roman" pitchFamily="18" charset="0"/>
            </a:rPr>
            <a:t>                 Program</a:t>
          </a:r>
          <a:r>
            <a:rPr lang="es-CR" sz="1800" baseline="0">
              <a:latin typeface="Times New Roman" pitchFamily="18" charset="0"/>
              <a:cs typeface="Times New Roman" pitchFamily="18" charset="0"/>
            </a:rPr>
            <a:t>a de Vida Estudiantil</a:t>
          </a:r>
          <a:r>
            <a:rPr lang="es-CR" sz="1800">
              <a:latin typeface="Times New Roman" pitchFamily="18" charset="0"/>
              <a:cs typeface="Times New Roman" pitchFamily="18" charset="0"/>
            </a:rPr>
            <a:t>. </a:t>
          </a:r>
        </a:p>
      </cdr:txBody>
    </cdr:sp>
  </cdr:relSizeAnchor>
  <cdr:relSizeAnchor xmlns:cdr="http://schemas.openxmlformats.org/drawingml/2006/chartDrawing">
    <cdr:from>
      <cdr:x>0.69156</cdr:x>
      <cdr:y>0.51022</cdr:y>
    </cdr:from>
    <cdr:to>
      <cdr:x>0.7937</cdr:x>
      <cdr:y>0.55626</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0.03152</cdr:x>
      <cdr:y>0.9106</cdr:y>
    </cdr:from>
    <cdr:to>
      <cdr:x>0.24608</cdr:x>
      <cdr:y>0.99132</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VE1</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0.0099</cdr:x>
      <cdr:y>0.02289</cdr:y>
    </cdr:from>
    <cdr:to>
      <cdr:x>0.21933</cdr:x>
      <cdr:y>0.08464</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a:t>
          </a:r>
          <a:r>
            <a:rPr lang="es-CR" sz="1800" baseline="0">
              <a:latin typeface="Times New Roman" pitchFamily="18" charset="0"/>
              <a:cs typeface="Times New Roman" pitchFamily="18" charset="0"/>
            </a:rPr>
            <a:t>1</a:t>
          </a:r>
          <a:endParaRPr lang="es-CR" sz="1800">
            <a:latin typeface="Times New Roman" pitchFamily="18" charset="0"/>
            <a:cs typeface="Times New Roman" pitchFamily="18"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539115</xdr:colOff>
      <xdr:row>6</xdr:row>
      <xdr:rowOff>0</xdr:rowOff>
    </xdr:from>
    <xdr:to>
      <xdr:col>0</xdr:col>
      <xdr:colOff>948690</xdr:colOff>
      <xdr:row>10</xdr:row>
      <xdr:rowOff>9525</xdr:rowOff>
    </xdr:to>
    <xdr:sp macro="" textlink="">
      <xdr:nvSpPr>
        <xdr:cNvPr id="2" name="Line 5">
          <a:extLst>
            <a:ext uri="{FF2B5EF4-FFF2-40B4-BE49-F238E27FC236}">
              <a16:creationId xmlns:a16="http://schemas.microsoft.com/office/drawing/2014/main" id="{2633BE7B-F1CA-47BD-A5AE-3F5077DF2FDA}"/>
            </a:ext>
          </a:extLst>
        </xdr:cNvPr>
        <xdr:cNvSpPr>
          <a:spLocks noChangeShapeType="1"/>
        </xdr:cNvSpPr>
      </xdr:nvSpPr>
      <xdr:spPr bwMode="auto">
        <a:xfrm>
          <a:off x="539115" y="781050"/>
          <a:ext cx="409575"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45720</xdr:colOff>
      <xdr:row>0</xdr:row>
      <xdr:rowOff>22860</xdr:rowOff>
    </xdr:from>
    <xdr:to>
      <xdr:col>10</xdr:col>
      <xdr:colOff>167640</xdr:colOff>
      <xdr:row>29</xdr:row>
      <xdr:rowOff>144780</xdr:rowOff>
    </xdr:to>
    <xdr:graphicFrame macro="">
      <xdr:nvGraphicFramePr>
        <xdr:cNvPr id="2" name="4 Gráfico">
          <a:extLst>
            <a:ext uri="{FF2B5EF4-FFF2-40B4-BE49-F238E27FC236}">
              <a16:creationId xmlns:a16="http://schemas.microsoft.com/office/drawing/2014/main" id="{30138C9D-442A-425D-B39E-015875E62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0.15174</cdr:x>
      <cdr:y>0.07451</cdr:y>
    </cdr:from>
    <cdr:to>
      <cdr:x>0.88566</cdr:x>
      <cdr:y>0.20846</cdr:y>
    </cdr:to>
    <cdr:sp macro="" textlink="">
      <cdr:nvSpPr>
        <cdr:cNvPr id="2" name="1 CuadroTexto"/>
        <cdr:cNvSpPr txBox="1"/>
      </cdr:nvSpPr>
      <cdr:spPr>
        <a:xfrm xmlns:a="http://schemas.openxmlformats.org/drawingml/2006/main">
          <a:off x="1104898" y="342900"/>
          <a:ext cx="533400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Distribución absoluta de los estudiantes becados</a:t>
          </a:r>
          <a:endParaRPr lang="es-CR" sz="1800">
            <a:effectLst/>
            <a:latin typeface="Times New Roman" pitchFamily="18" charset="0"/>
            <a:cs typeface="Times New Roman" pitchFamily="18" charset="0"/>
          </a:endParaRPr>
        </a:p>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de la U.C.R., según miembros del grupo familiar. I ciclo</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0.26713</cdr:x>
      <cdr:y>0.02971</cdr:y>
    </cdr:from>
    <cdr:to>
      <cdr:x>0.83569</cdr:x>
      <cdr:y>0.12321</cdr:y>
    </cdr:to>
    <cdr:sp macro="" textlink="">
      <cdr:nvSpPr>
        <cdr:cNvPr id="3" name="2 CuadroTexto"/>
        <cdr:cNvSpPr txBox="1"/>
      </cdr:nvSpPr>
      <cdr:spPr>
        <a:xfrm xmlns:a="http://schemas.openxmlformats.org/drawingml/2006/main">
          <a:off x="2036040" y="166686"/>
          <a:ext cx="4329121" cy="5259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Panorama Cuantitativo</a:t>
          </a:r>
          <a:r>
            <a:rPr lang="es-CR" sz="1800" baseline="0">
              <a:latin typeface="Times New Roman" pitchFamily="18" charset="0"/>
              <a:cs typeface="Times New Roman" pitchFamily="18" charset="0"/>
            </a:rPr>
            <a:t> Universitario 2022</a:t>
          </a:r>
          <a:endParaRPr lang="es-CR" sz="1800">
            <a:latin typeface="Times New Roman" pitchFamily="18" charset="0"/>
            <a:cs typeface="Times New Roman" pitchFamily="18" charset="0"/>
          </a:endParaRPr>
        </a:p>
      </cdr:txBody>
    </cdr:sp>
  </cdr:relSizeAnchor>
  <cdr:relSizeAnchor xmlns:cdr="http://schemas.openxmlformats.org/drawingml/2006/chartDrawing">
    <cdr:from>
      <cdr:x>0.01444</cdr:x>
      <cdr:y>0.01667</cdr:y>
    </cdr:from>
    <cdr:to>
      <cdr:x>0.19029</cdr:x>
      <cdr:y>0.09792</cdr:y>
    </cdr:to>
    <cdr:sp macro="" textlink="">
      <cdr:nvSpPr>
        <cdr:cNvPr id="4" name="3 CuadroTexto"/>
        <cdr:cNvSpPr txBox="1"/>
      </cdr:nvSpPr>
      <cdr:spPr>
        <a:xfrm xmlns:a="http://schemas.openxmlformats.org/drawingml/2006/main">
          <a:off x="104775" y="76200"/>
          <a:ext cx="12763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Gráfcio VE6</a:t>
          </a:r>
        </a:p>
      </cdr:txBody>
    </cdr:sp>
  </cdr:relSizeAnchor>
  <cdr:relSizeAnchor xmlns:cdr="http://schemas.openxmlformats.org/drawingml/2006/chartDrawing">
    <cdr:from>
      <cdr:x>0.01584</cdr:x>
      <cdr:y>0.94388</cdr:y>
    </cdr:from>
    <cdr:to>
      <cdr:x>0.20506</cdr:x>
      <cdr:y>0.97952</cdr:y>
    </cdr:to>
    <cdr:sp macro="" textlink="">
      <cdr:nvSpPr>
        <cdr:cNvPr id="5" name="4 CuadroTexto"/>
        <cdr:cNvSpPr txBox="1"/>
      </cdr:nvSpPr>
      <cdr:spPr>
        <a:xfrm xmlns:a="http://schemas.openxmlformats.org/drawingml/2006/main">
          <a:off x="119192" y="5286375"/>
          <a:ext cx="1423858" cy="1996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VE10</a:t>
          </a:r>
          <a:r>
            <a:rPr lang="es-CR" sz="800" baseline="0">
              <a:latin typeface="Times New Roman" pitchFamily="18" charset="0"/>
              <a:cs typeface="Times New Roman" pitchFamily="18" charset="0"/>
            </a:rPr>
            <a:t> </a:t>
          </a:r>
          <a:r>
            <a:rPr lang="es-CR" sz="800">
              <a:latin typeface="Times New Roman" pitchFamily="18" charset="0"/>
              <a:cs typeface="Times New Roman" pitchFamily="18" charset="0"/>
            </a:rPr>
            <a:t>y VE11</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441960</xdr:colOff>
      <xdr:row>5</xdr:row>
      <xdr:rowOff>60960</xdr:rowOff>
    </xdr:from>
    <xdr:to>
      <xdr:col>0</xdr:col>
      <xdr:colOff>1120140</xdr:colOff>
      <xdr:row>9</xdr:row>
      <xdr:rowOff>91440</xdr:rowOff>
    </xdr:to>
    <xdr:sp macro="" textlink="">
      <xdr:nvSpPr>
        <xdr:cNvPr id="2" name="Line 2">
          <a:extLst>
            <a:ext uri="{FF2B5EF4-FFF2-40B4-BE49-F238E27FC236}">
              <a16:creationId xmlns:a16="http://schemas.microsoft.com/office/drawing/2014/main" id="{15528D5D-0527-4B66-8D87-683A3A214982}"/>
            </a:ext>
          </a:extLst>
        </xdr:cNvPr>
        <xdr:cNvSpPr>
          <a:spLocks noChangeShapeType="1"/>
        </xdr:cNvSpPr>
      </xdr:nvSpPr>
      <xdr:spPr bwMode="auto">
        <a:xfrm>
          <a:off x="441960" y="641985"/>
          <a:ext cx="678180" cy="6210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425450</xdr:colOff>
      <xdr:row>5</xdr:row>
      <xdr:rowOff>25400</xdr:rowOff>
    </xdr:from>
    <xdr:to>
      <xdr:col>0</xdr:col>
      <xdr:colOff>1009650</xdr:colOff>
      <xdr:row>9</xdr:row>
      <xdr:rowOff>25400</xdr:rowOff>
    </xdr:to>
    <xdr:sp macro="" textlink="">
      <xdr:nvSpPr>
        <xdr:cNvPr id="2" name="Line 2">
          <a:extLst>
            <a:ext uri="{FF2B5EF4-FFF2-40B4-BE49-F238E27FC236}">
              <a16:creationId xmlns:a16="http://schemas.microsoft.com/office/drawing/2014/main" id="{7D945698-97C0-497C-AC34-CA4FA7F01096}"/>
            </a:ext>
          </a:extLst>
        </xdr:cNvPr>
        <xdr:cNvSpPr>
          <a:spLocks noChangeShapeType="1"/>
        </xdr:cNvSpPr>
      </xdr:nvSpPr>
      <xdr:spPr bwMode="auto">
        <a:xfrm>
          <a:off x="425450" y="844550"/>
          <a:ext cx="58420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419100</xdr:colOff>
      <xdr:row>5</xdr:row>
      <xdr:rowOff>15240</xdr:rowOff>
    </xdr:from>
    <xdr:to>
      <xdr:col>0</xdr:col>
      <xdr:colOff>990600</xdr:colOff>
      <xdr:row>9</xdr:row>
      <xdr:rowOff>15240</xdr:rowOff>
    </xdr:to>
    <xdr:sp macro="" textlink="">
      <xdr:nvSpPr>
        <xdr:cNvPr id="3" name="Line 2">
          <a:extLst>
            <a:ext uri="{FF2B5EF4-FFF2-40B4-BE49-F238E27FC236}">
              <a16:creationId xmlns:a16="http://schemas.microsoft.com/office/drawing/2014/main" id="{8E425B8B-9923-4D85-AB20-2DD614134EE1}"/>
            </a:ext>
          </a:extLst>
        </xdr:cNvPr>
        <xdr:cNvSpPr>
          <a:spLocks noChangeShapeType="1"/>
        </xdr:cNvSpPr>
      </xdr:nvSpPr>
      <xdr:spPr bwMode="auto">
        <a:xfrm>
          <a:off x="419100" y="834390"/>
          <a:ext cx="57150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419100</xdr:colOff>
      <xdr:row>5</xdr:row>
      <xdr:rowOff>15240</xdr:rowOff>
    </xdr:from>
    <xdr:to>
      <xdr:col>0</xdr:col>
      <xdr:colOff>990600</xdr:colOff>
      <xdr:row>9</xdr:row>
      <xdr:rowOff>15240</xdr:rowOff>
    </xdr:to>
    <xdr:sp macro="" textlink="">
      <xdr:nvSpPr>
        <xdr:cNvPr id="4" name="Line 2">
          <a:extLst>
            <a:ext uri="{FF2B5EF4-FFF2-40B4-BE49-F238E27FC236}">
              <a16:creationId xmlns:a16="http://schemas.microsoft.com/office/drawing/2014/main" id="{729C465D-516C-4A72-AC4E-D68A558F74B9}"/>
            </a:ext>
          </a:extLst>
        </xdr:cNvPr>
        <xdr:cNvSpPr>
          <a:spLocks noChangeShapeType="1"/>
        </xdr:cNvSpPr>
      </xdr:nvSpPr>
      <xdr:spPr bwMode="auto">
        <a:xfrm>
          <a:off x="419100" y="834390"/>
          <a:ext cx="57150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7620</xdr:colOff>
      <xdr:row>0</xdr:row>
      <xdr:rowOff>30480</xdr:rowOff>
    </xdr:from>
    <xdr:to>
      <xdr:col>10</xdr:col>
      <xdr:colOff>106680</xdr:colOff>
      <xdr:row>29</xdr:row>
      <xdr:rowOff>152400</xdr:rowOff>
    </xdr:to>
    <xdr:graphicFrame macro="">
      <xdr:nvGraphicFramePr>
        <xdr:cNvPr id="2" name="Gráfico 1">
          <a:extLst>
            <a:ext uri="{FF2B5EF4-FFF2-40B4-BE49-F238E27FC236}">
              <a16:creationId xmlns:a16="http://schemas.microsoft.com/office/drawing/2014/main" id="{F38A6F65-CFA7-4D21-8399-4ED122C1E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0.12728</cdr:x>
      <cdr:y>0.07309</cdr:y>
    </cdr:from>
    <cdr:to>
      <cdr:x>0.93924</cdr:x>
      <cdr:y>0.19065</cdr:y>
    </cdr:to>
    <cdr:sp macro="" textlink="">
      <cdr:nvSpPr>
        <cdr:cNvPr id="2" name="CuadroTexto 1"/>
        <cdr:cNvSpPr txBox="1"/>
      </cdr:nvSpPr>
      <cdr:spPr>
        <a:xfrm xmlns:a="http://schemas.openxmlformats.org/drawingml/2006/main">
          <a:off x="933450" y="379367"/>
          <a:ext cx="5632450" cy="617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anose="02020603050405020304" pitchFamily="18" charset="0"/>
              <a:ea typeface="+mn-ea"/>
              <a:cs typeface="Times New Roman" panose="02020603050405020304" pitchFamily="18" charset="0"/>
            </a:rPr>
            <a:t>Distribución absoluta de los estudiantes físicos de primer ingreso con beca de asistencia socioeconómica, según Sede.  I ciclo</a:t>
          </a:r>
          <a:endParaRPr lang="es-CR" sz="1600">
            <a:effectLst/>
            <a:latin typeface="Times New Roman" panose="02020603050405020304" pitchFamily="18" charset="0"/>
            <a:cs typeface="Times New Roman" panose="02020603050405020304" pitchFamily="18" charset="0"/>
          </a:endParaRPr>
        </a:p>
        <a:p xmlns:a="http://schemas.openxmlformats.org/drawingml/2006/main">
          <a:endParaRPr lang="es-CR" sz="1100"/>
        </a:p>
      </cdr:txBody>
    </cdr:sp>
  </cdr:relSizeAnchor>
  <cdr:relSizeAnchor xmlns:cdr="http://schemas.openxmlformats.org/drawingml/2006/chartDrawing">
    <cdr:from>
      <cdr:x>0.00841</cdr:x>
      <cdr:y>0.93902</cdr:y>
    </cdr:from>
    <cdr:to>
      <cdr:x>0.16657</cdr:x>
      <cdr:y>0.98374</cdr:y>
    </cdr:to>
    <cdr:sp macro="" textlink="">
      <cdr:nvSpPr>
        <cdr:cNvPr id="4" name="CuadroTexto 3"/>
        <cdr:cNvSpPr txBox="1"/>
      </cdr:nvSpPr>
      <cdr:spPr>
        <a:xfrm xmlns:a="http://schemas.openxmlformats.org/drawingml/2006/main">
          <a:off x="57150" y="4400550"/>
          <a:ext cx="1143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ts val="800"/>
            </a:lnSpc>
            <a:spcBef>
              <a:spcPts val="0"/>
            </a:spcBef>
            <a:spcAft>
              <a:spcPts val="0"/>
            </a:spcAft>
            <a:buClrTx/>
            <a:buSzTx/>
            <a:buFontTx/>
            <a:buNone/>
            <a:tabLst/>
            <a:defRPr/>
          </a:pPr>
          <a:r>
            <a:rPr lang="es-CR" sz="800">
              <a:effectLst/>
              <a:latin typeface="Times New Roman" panose="02020603050405020304" pitchFamily="18" charset="0"/>
              <a:ea typeface="+mn-ea"/>
              <a:cs typeface="Times New Roman" panose="02020603050405020304" pitchFamily="18" charset="0"/>
            </a:rPr>
            <a:t>Fuente: Cuadro VE14</a:t>
          </a:r>
          <a:endParaRPr lang="es-CR" sz="800">
            <a:effectLst/>
            <a:latin typeface="Times New Roman" panose="02020603050405020304" pitchFamily="18" charset="0"/>
            <a:cs typeface="Times New Roman" panose="02020603050405020304" pitchFamily="18" charset="0"/>
          </a:endParaRPr>
        </a:p>
        <a:p xmlns:a="http://schemas.openxmlformats.org/drawingml/2006/main">
          <a:pPr>
            <a:lnSpc>
              <a:spcPts val="1200"/>
            </a:lnSpc>
          </a:pPr>
          <a:endParaRPr lang="es-CR" sz="1100"/>
        </a:p>
      </cdr:txBody>
    </cdr:sp>
  </cdr:relSizeAnchor>
  <cdr:relSizeAnchor xmlns:cdr="http://schemas.openxmlformats.org/drawingml/2006/chartDrawing">
    <cdr:from>
      <cdr:x>0</cdr:x>
      <cdr:y>0</cdr:y>
    </cdr:from>
    <cdr:to>
      <cdr:x>0</cdr:x>
      <cdr:y>0</cdr:y>
    </cdr:to>
    <cdr:sp macro="" textlink="">
      <cdr:nvSpPr>
        <cdr:cNvPr id="5" name="CuadroTexto 4"/>
        <cdr:cNvSpPr txBox="1"/>
      </cdr:nvSpPr>
      <cdr:spPr>
        <a:xfrm xmlns:a="http://schemas.openxmlformats.org/drawingml/2006/main">
          <a:off x="0" y="37790"/>
          <a:ext cx="1365767" cy="383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R" sz="1600">
              <a:latin typeface="Times New Roman" panose="02020603050405020304" pitchFamily="18" charset="0"/>
              <a:cs typeface="Times New Roman" panose="02020603050405020304" pitchFamily="18" charset="0"/>
            </a:rPr>
            <a:t>Gráfico VE7</a:t>
          </a:r>
        </a:p>
      </cdr:txBody>
    </cdr:sp>
  </cdr:relSizeAnchor>
  <cdr:relSizeAnchor xmlns:cdr="http://schemas.openxmlformats.org/drawingml/2006/chartDrawing">
    <cdr:from>
      <cdr:x>0.03489</cdr:x>
      <cdr:y>0.07032</cdr:y>
    </cdr:from>
    <cdr:to>
      <cdr:x>0.23711</cdr:x>
      <cdr:y>0.1378</cdr:y>
    </cdr:to>
    <cdr:sp macro="" textlink="">
      <cdr:nvSpPr>
        <cdr:cNvPr id="3" name="CuadroTexto 2"/>
        <cdr:cNvSpPr txBox="1"/>
      </cdr:nvSpPr>
      <cdr:spPr>
        <a:xfrm xmlns:a="http://schemas.openxmlformats.org/drawingml/2006/main">
          <a:off x="276224" y="390525"/>
          <a:ext cx="1495425"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38100</xdr:colOff>
      <xdr:row>0</xdr:row>
      <xdr:rowOff>22860</xdr:rowOff>
    </xdr:from>
    <xdr:to>
      <xdr:col>10</xdr:col>
      <xdr:colOff>220980</xdr:colOff>
      <xdr:row>30</xdr:row>
      <xdr:rowOff>129540</xdr:rowOff>
    </xdr:to>
    <xdr:graphicFrame macro="">
      <xdr:nvGraphicFramePr>
        <xdr:cNvPr id="2" name="3 Gráfico">
          <a:extLst>
            <a:ext uri="{FF2B5EF4-FFF2-40B4-BE49-F238E27FC236}">
              <a16:creationId xmlns:a16="http://schemas.microsoft.com/office/drawing/2014/main" id="{C312DFAC-2444-46D6-912E-EF27A7F22C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0.02459</cdr:x>
      <cdr:y>0.02429</cdr:y>
    </cdr:from>
    <cdr:to>
      <cdr:x>0.19376</cdr:x>
      <cdr:y>0.07951</cdr:y>
    </cdr:to>
    <cdr:sp macro="" textlink="">
      <cdr:nvSpPr>
        <cdr:cNvPr id="2" name="1 CuadroTexto"/>
        <cdr:cNvSpPr txBox="1"/>
      </cdr:nvSpPr>
      <cdr:spPr>
        <a:xfrm xmlns:a="http://schemas.openxmlformats.org/drawingml/2006/main">
          <a:off x="183702" y="150159"/>
          <a:ext cx="1245048" cy="3459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VE8</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0.16542</cdr:x>
      <cdr:y>0.06613</cdr:y>
    </cdr:from>
    <cdr:to>
      <cdr:x>0.95761</cdr:x>
      <cdr:y>0.17635</cdr:y>
    </cdr:to>
    <cdr:sp macro="" textlink="">
      <cdr:nvSpPr>
        <cdr:cNvPr id="3" name="2 CuadroTexto"/>
        <cdr:cNvSpPr txBox="1"/>
      </cdr:nvSpPr>
      <cdr:spPr>
        <a:xfrm xmlns:a="http://schemas.openxmlformats.org/drawingml/2006/main">
          <a:off x="1228725" y="399594"/>
          <a:ext cx="5629275" cy="6649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Distribución absoluta de los estudiantes físicos con beca permanente </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y vigente de asistencia socioeconómica, según Sede.  I ciclo.</a:t>
          </a:r>
          <a:endParaRPr lang="es-CR" sz="1600"/>
        </a:p>
      </cdr:txBody>
    </cdr:sp>
  </cdr:relSizeAnchor>
  <cdr:relSizeAnchor xmlns:cdr="http://schemas.openxmlformats.org/drawingml/2006/chartDrawing">
    <cdr:from>
      <cdr:x>0.26746</cdr:x>
      <cdr:y>0.02295</cdr:y>
    </cdr:from>
    <cdr:to>
      <cdr:x>0.82394</cdr:x>
      <cdr:y>0.07695</cdr:y>
    </cdr:to>
    <cdr:sp macro="" textlink="">
      <cdr:nvSpPr>
        <cdr:cNvPr id="4" name="3 CuadroTexto"/>
        <cdr:cNvSpPr txBox="1"/>
      </cdr:nvSpPr>
      <cdr:spPr>
        <a:xfrm xmlns:a="http://schemas.openxmlformats.org/drawingml/2006/main">
          <a:off x="1950930" y="141886"/>
          <a:ext cx="3973620" cy="336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2022</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0.01145</cdr:x>
      <cdr:y>0.95748</cdr:y>
    </cdr:from>
    <cdr:to>
      <cdr:x>0.18349</cdr:x>
      <cdr:y>0.98921</cdr:y>
    </cdr:to>
    <cdr:sp macro="" textlink="">
      <cdr:nvSpPr>
        <cdr:cNvPr id="5" name="4 CuadroTexto"/>
        <cdr:cNvSpPr txBox="1"/>
      </cdr:nvSpPr>
      <cdr:spPr>
        <a:xfrm xmlns:a="http://schemas.openxmlformats.org/drawingml/2006/main">
          <a:off x="85751" y="4343399"/>
          <a:ext cx="1276324" cy="1415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VE15 y VE16</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38100</xdr:colOff>
      <xdr:row>0</xdr:row>
      <xdr:rowOff>30480</xdr:rowOff>
    </xdr:from>
    <xdr:to>
      <xdr:col>9</xdr:col>
      <xdr:colOff>358140</xdr:colOff>
      <xdr:row>34</xdr:row>
      <xdr:rowOff>38100</xdr:rowOff>
    </xdr:to>
    <xdr:graphicFrame macro="">
      <xdr:nvGraphicFramePr>
        <xdr:cNvPr id="2" name="3 Gráfico">
          <a:extLst>
            <a:ext uri="{FF2B5EF4-FFF2-40B4-BE49-F238E27FC236}">
              <a16:creationId xmlns:a16="http://schemas.microsoft.com/office/drawing/2014/main" id="{B197E373-926E-4403-9749-3631A25BFF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4</xdr:row>
      <xdr:rowOff>161925</xdr:rowOff>
    </xdr:from>
    <xdr:to>
      <xdr:col>0</xdr:col>
      <xdr:colOff>1200150</xdr:colOff>
      <xdr:row>8</xdr:row>
      <xdr:rowOff>161925</xdr:rowOff>
    </xdr:to>
    <xdr:sp macro="" textlink="">
      <xdr:nvSpPr>
        <xdr:cNvPr id="2" name="Line 2">
          <a:extLst>
            <a:ext uri="{FF2B5EF4-FFF2-40B4-BE49-F238E27FC236}">
              <a16:creationId xmlns:a16="http://schemas.microsoft.com/office/drawing/2014/main" id="{3BE6DBE4-9378-4E42-B34A-72AF20720925}"/>
            </a:ext>
          </a:extLst>
        </xdr:cNvPr>
        <xdr:cNvSpPr>
          <a:spLocks noChangeShapeType="1"/>
        </xdr:cNvSpPr>
      </xdr:nvSpPr>
      <xdr:spPr bwMode="auto">
        <a:xfrm>
          <a:off x="600075" y="752475"/>
          <a:ext cx="600075" cy="638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c:userShapes xmlns:c="http://schemas.openxmlformats.org/drawingml/2006/chart">
  <cdr:relSizeAnchor xmlns:cdr="http://schemas.openxmlformats.org/drawingml/2006/chartDrawing">
    <cdr:from>
      <cdr:x>0.01686</cdr:x>
      <cdr:y>0.01638</cdr:y>
    </cdr:from>
    <cdr:to>
      <cdr:x>0.18404</cdr:x>
      <cdr:y>0.07233</cdr:y>
    </cdr:to>
    <cdr:sp macro="" textlink="">
      <cdr:nvSpPr>
        <cdr:cNvPr id="2" name="1 CuadroTexto"/>
        <cdr:cNvSpPr txBox="1"/>
      </cdr:nvSpPr>
      <cdr:spPr>
        <a:xfrm xmlns:a="http://schemas.openxmlformats.org/drawingml/2006/main">
          <a:off x="126074" y="98596"/>
          <a:ext cx="1241743" cy="3368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VE9</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0.13322</cdr:x>
      <cdr:y>0.06394</cdr:y>
    </cdr:from>
    <cdr:to>
      <cdr:x>0.9793</cdr:x>
      <cdr:y>0.17613</cdr:y>
    </cdr:to>
    <cdr:sp macro="" textlink="">
      <cdr:nvSpPr>
        <cdr:cNvPr id="3" name="2 CuadroTexto"/>
        <cdr:cNvSpPr txBox="1"/>
      </cdr:nvSpPr>
      <cdr:spPr>
        <a:xfrm xmlns:a="http://schemas.openxmlformats.org/drawingml/2006/main">
          <a:off x="1000125" y="380544"/>
          <a:ext cx="6019799" cy="6649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Distribución absoluta de los estudiantes físicos con beca permanente </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y vigente de asistencia socioeconómica o estímulo, según Sede.  I ciclo.</a:t>
          </a:r>
          <a:endParaRPr lang="es-CR" sz="1600"/>
        </a:p>
      </cdr:txBody>
    </cdr:sp>
  </cdr:relSizeAnchor>
  <cdr:relSizeAnchor xmlns:cdr="http://schemas.openxmlformats.org/drawingml/2006/chartDrawing">
    <cdr:from>
      <cdr:x>0.26439</cdr:x>
      <cdr:y>0.01662</cdr:y>
    </cdr:from>
    <cdr:to>
      <cdr:x>0.82188</cdr:x>
      <cdr:y>0.0711</cdr:y>
    </cdr:to>
    <cdr:sp macro="" textlink="">
      <cdr:nvSpPr>
        <cdr:cNvPr id="4" name="3 CuadroTexto"/>
        <cdr:cNvSpPr txBox="1"/>
      </cdr:nvSpPr>
      <cdr:spPr>
        <a:xfrm xmlns:a="http://schemas.openxmlformats.org/drawingml/2006/main">
          <a:off x="1936250" y="100054"/>
          <a:ext cx="3963034" cy="328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2022</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0.01193</cdr:x>
      <cdr:y>0.95749</cdr:y>
    </cdr:from>
    <cdr:to>
      <cdr:x>0.18397</cdr:x>
      <cdr:y>0.98921</cdr:y>
    </cdr:to>
    <cdr:sp macro="" textlink="">
      <cdr:nvSpPr>
        <cdr:cNvPr id="5" name="4 CuadroTexto"/>
        <cdr:cNvSpPr txBox="1"/>
      </cdr:nvSpPr>
      <cdr:spPr>
        <a:xfrm xmlns:a="http://schemas.openxmlformats.org/drawingml/2006/main">
          <a:off x="85751" y="4343399"/>
          <a:ext cx="1276324" cy="1415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VE17 y VE18</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45720</xdr:colOff>
      <xdr:row>0</xdr:row>
      <xdr:rowOff>38100</xdr:rowOff>
    </xdr:from>
    <xdr:to>
      <xdr:col>9</xdr:col>
      <xdr:colOff>320040</xdr:colOff>
      <xdr:row>31</xdr:row>
      <xdr:rowOff>15240</xdr:rowOff>
    </xdr:to>
    <xdr:graphicFrame macro="">
      <xdr:nvGraphicFramePr>
        <xdr:cNvPr id="2" name="2 Gráfico">
          <a:extLst>
            <a:ext uri="{FF2B5EF4-FFF2-40B4-BE49-F238E27FC236}">
              <a16:creationId xmlns:a16="http://schemas.microsoft.com/office/drawing/2014/main" id="{815BC5CE-9D0B-4815-9EDA-FFCBF9BED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0.1629</cdr:x>
      <cdr:y>0.08076</cdr:y>
    </cdr:from>
    <cdr:to>
      <cdr:x>0.96463</cdr:x>
      <cdr:y>0.21989</cdr:y>
    </cdr:to>
    <cdr:sp macro="" textlink="">
      <cdr:nvSpPr>
        <cdr:cNvPr id="2" name="1 CuadroTexto"/>
        <cdr:cNvSpPr txBox="1"/>
      </cdr:nvSpPr>
      <cdr:spPr>
        <a:xfrm xmlns:a="http://schemas.openxmlformats.org/drawingml/2006/main">
          <a:off x="1143000" y="419877"/>
          <a:ext cx="5419725" cy="723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participantes</a:t>
          </a:r>
          <a:r>
            <a:rPr lang="es-CR" sz="1800" baseline="0">
              <a:latin typeface="Times New Roman" pitchFamily="18" charset="0"/>
              <a:cs typeface="Times New Roman" pitchFamily="18" charset="0"/>
            </a:rPr>
            <a:t>  en los</a:t>
          </a:r>
        </a:p>
        <a:p xmlns:a="http://schemas.openxmlformats.org/drawingml/2006/main">
          <a:pPr algn="ctr">
            <a:lnSpc>
              <a:spcPts val="1800"/>
            </a:lnSpc>
          </a:pPr>
          <a:r>
            <a:rPr lang="es-CR" sz="1800" baseline="0">
              <a:latin typeface="Times New Roman" pitchFamily="18" charset="0"/>
              <a:cs typeface="Times New Roman" pitchFamily="18" charset="0"/>
            </a:rPr>
            <a:t> Programas Deportivos y Recreativos, </a:t>
          </a:r>
          <a:r>
            <a:rPr lang="es-CR" sz="1800">
              <a:latin typeface="Times New Roman" pitchFamily="18" charset="0"/>
              <a:cs typeface="Times New Roman" pitchFamily="18" charset="0"/>
            </a:rPr>
            <a:t>según actividad. </a:t>
          </a:r>
        </a:p>
      </cdr:txBody>
    </cdr:sp>
  </cdr:relSizeAnchor>
  <cdr:relSizeAnchor xmlns:cdr="http://schemas.openxmlformats.org/drawingml/2006/chartDrawing">
    <cdr:from>
      <cdr:x>0.69229</cdr:x>
      <cdr:y>0.5129</cdr:y>
    </cdr:from>
    <cdr:to>
      <cdr:x>0.79642</cdr:x>
      <cdr:y>0.5587</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R"/>
        </a:p>
      </cdr:txBody>
    </cdr:sp>
  </cdr:relSizeAnchor>
  <cdr:relSizeAnchor xmlns:cdr="http://schemas.openxmlformats.org/drawingml/2006/chartDrawing">
    <cdr:from>
      <cdr:x>0.02197</cdr:x>
      <cdr:y>0.94039</cdr:y>
    </cdr:from>
    <cdr:to>
      <cdr:x>0.22042</cdr:x>
      <cdr:y>0.98519</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VE26</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0.00965</cdr:x>
      <cdr:y>0.0224</cdr:y>
    </cdr:from>
    <cdr:to>
      <cdr:x>0.21786</cdr:x>
      <cdr:y>0.08365</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VE10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769620</xdr:colOff>
      <xdr:row>5</xdr:row>
      <xdr:rowOff>0</xdr:rowOff>
    </xdr:from>
    <xdr:to>
      <xdr:col>0</xdr:col>
      <xdr:colOff>1287780</xdr:colOff>
      <xdr:row>8</xdr:row>
      <xdr:rowOff>160020</xdr:rowOff>
    </xdr:to>
    <xdr:sp macro="" textlink="">
      <xdr:nvSpPr>
        <xdr:cNvPr id="2" name="Line 2">
          <a:extLst>
            <a:ext uri="{FF2B5EF4-FFF2-40B4-BE49-F238E27FC236}">
              <a16:creationId xmlns:a16="http://schemas.microsoft.com/office/drawing/2014/main" id="{BDEA5151-1FEE-487E-B69F-76AE470405CB}"/>
            </a:ext>
          </a:extLst>
        </xdr:cNvPr>
        <xdr:cNvSpPr>
          <a:spLocks noChangeShapeType="1"/>
        </xdr:cNvSpPr>
      </xdr:nvSpPr>
      <xdr:spPr bwMode="auto">
        <a:xfrm>
          <a:off x="769620" y="733425"/>
          <a:ext cx="518160" cy="6934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45720</xdr:colOff>
      <xdr:row>0</xdr:row>
      <xdr:rowOff>0</xdr:rowOff>
    </xdr:from>
    <xdr:to>
      <xdr:col>10</xdr:col>
      <xdr:colOff>144780</xdr:colOff>
      <xdr:row>35</xdr:row>
      <xdr:rowOff>38100</xdr:rowOff>
    </xdr:to>
    <xdr:graphicFrame macro="">
      <xdr:nvGraphicFramePr>
        <xdr:cNvPr id="2" name="3 Gráfico">
          <a:extLst>
            <a:ext uri="{FF2B5EF4-FFF2-40B4-BE49-F238E27FC236}">
              <a16:creationId xmlns:a16="http://schemas.microsoft.com/office/drawing/2014/main" id="{A5C939FE-2D74-4779-AFDE-E384857CC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0.02434</cdr:x>
      <cdr:y>0.02479</cdr:y>
    </cdr:from>
    <cdr:to>
      <cdr:x>0.19178</cdr:x>
      <cdr:y>0.08024</cdr:y>
    </cdr:to>
    <cdr:sp macro="" textlink="">
      <cdr:nvSpPr>
        <cdr:cNvPr id="2" name="1 CuadroTexto"/>
        <cdr:cNvSpPr txBox="1"/>
      </cdr:nvSpPr>
      <cdr:spPr>
        <a:xfrm xmlns:a="http://schemas.openxmlformats.org/drawingml/2006/main">
          <a:off x="183702" y="150159"/>
          <a:ext cx="1245048" cy="3459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a:t>
          </a:r>
          <a:r>
            <a:rPr lang="es-CR" sz="1600" baseline="0">
              <a:effectLst/>
              <a:latin typeface="Times New Roman" pitchFamily="18" charset="0"/>
              <a:ea typeface="+mn-ea"/>
              <a:cs typeface="Times New Roman" pitchFamily="18" charset="0"/>
            </a:rPr>
            <a:t>2</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0.22947</cdr:x>
      <cdr:y>0.06661</cdr:y>
    </cdr:from>
    <cdr:to>
      <cdr:x>0.88697</cdr:x>
      <cdr:y>0.19786</cdr:y>
    </cdr:to>
    <cdr:sp macro="" textlink="">
      <cdr:nvSpPr>
        <cdr:cNvPr id="3" name="2 CuadroTexto"/>
        <cdr:cNvSpPr txBox="1"/>
      </cdr:nvSpPr>
      <cdr:spPr>
        <a:xfrm xmlns:a="http://schemas.openxmlformats.org/drawingml/2006/main">
          <a:off x="1840653" y="358734"/>
          <a:ext cx="5099897" cy="7080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CR" sz="1800" b="0" i="0" baseline="0">
              <a:effectLst/>
              <a:latin typeface="Times New Roman" pitchFamily="18" charset="0"/>
              <a:ea typeface="+mn-ea"/>
              <a:cs typeface="Times New Roman" pitchFamily="18" charset="0"/>
            </a:rPr>
            <a:t>Distribución absoluta de los estudiantes becados</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800" b="0" i="0" baseline="0">
              <a:effectLst/>
              <a:latin typeface="Times New Roman" pitchFamily="18" charset="0"/>
              <a:ea typeface="+mn-ea"/>
              <a:cs typeface="Times New Roman" pitchFamily="18" charset="0"/>
            </a:rPr>
            <a:t>de la U.C.R., según sexo, por área.</a:t>
          </a:r>
          <a:endParaRPr lang="es-CR" sz="1100"/>
        </a:p>
      </cdr:txBody>
    </cdr:sp>
  </cdr:relSizeAnchor>
  <cdr:relSizeAnchor xmlns:cdr="http://schemas.openxmlformats.org/drawingml/2006/chartDrawing">
    <cdr:from>
      <cdr:x>0.26523</cdr:x>
      <cdr:y>0.02295</cdr:y>
    </cdr:from>
    <cdr:to>
      <cdr:x>0.82419</cdr:x>
      <cdr:y>0.07743</cdr:y>
    </cdr:to>
    <cdr:sp macro="" textlink="">
      <cdr:nvSpPr>
        <cdr:cNvPr id="4" name="3 CuadroTexto"/>
        <cdr:cNvSpPr txBox="1"/>
      </cdr:nvSpPr>
      <cdr:spPr>
        <a:xfrm xmlns:a="http://schemas.openxmlformats.org/drawingml/2006/main">
          <a:off x="1950930" y="141886"/>
          <a:ext cx="3973620" cy="336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2022</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0.01893</cdr:x>
      <cdr:y>0.94504</cdr:y>
    </cdr:from>
    <cdr:to>
      <cdr:x>0.17611</cdr:x>
      <cdr:y>0.97868</cdr:y>
    </cdr:to>
    <cdr:sp macro="" textlink="">
      <cdr:nvSpPr>
        <cdr:cNvPr id="5" name="4 CuadroTexto"/>
        <cdr:cNvSpPr txBox="1"/>
      </cdr:nvSpPr>
      <cdr:spPr>
        <a:xfrm xmlns:a="http://schemas.openxmlformats.org/drawingml/2006/main">
          <a:off x="154330" y="5278473"/>
          <a:ext cx="1281552" cy="1878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VE2 y VE3</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514350</xdr:colOff>
      <xdr:row>4</xdr:row>
      <xdr:rowOff>161925</xdr:rowOff>
    </xdr:from>
    <xdr:to>
      <xdr:col>0</xdr:col>
      <xdr:colOff>1104900</xdr:colOff>
      <xdr:row>8</xdr:row>
      <xdr:rowOff>161925</xdr:rowOff>
    </xdr:to>
    <xdr:sp macro="" textlink="">
      <xdr:nvSpPr>
        <xdr:cNvPr id="2" name="Line 1">
          <a:extLst>
            <a:ext uri="{FF2B5EF4-FFF2-40B4-BE49-F238E27FC236}">
              <a16:creationId xmlns:a16="http://schemas.microsoft.com/office/drawing/2014/main" id="{447B47AD-E19D-46D4-BA75-9E26EBE1A33E}"/>
            </a:ext>
          </a:extLst>
        </xdr:cNvPr>
        <xdr:cNvSpPr>
          <a:spLocks noChangeShapeType="1"/>
        </xdr:cNvSpPr>
      </xdr:nvSpPr>
      <xdr:spPr bwMode="auto">
        <a:xfrm>
          <a:off x="514350" y="752475"/>
          <a:ext cx="59055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525780</xdr:colOff>
      <xdr:row>4</xdr:row>
      <xdr:rowOff>160020</xdr:rowOff>
    </xdr:from>
    <xdr:to>
      <xdr:col>0</xdr:col>
      <xdr:colOff>1135380</xdr:colOff>
      <xdr:row>8</xdr:row>
      <xdr:rowOff>160020</xdr:rowOff>
    </xdr:to>
    <xdr:sp macro="" textlink="">
      <xdr:nvSpPr>
        <xdr:cNvPr id="3" name="Line 1">
          <a:extLst>
            <a:ext uri="{FF2B5EF4-FFF2-40B4-BE49-F238E27FC236}">
              <a16:creationId xmlns:a16="http://schemas.microsoft.com/office/drawing/2014/main" id="{A4A0CD09-2403-4C98-9ED4-F6DFDB7AB448}"/>
            </a:ext>
          </a:extLst>
        </xdr:cNvPr>
        <xdr:cNvSpPr>
          <a:spLocks noChangeShapeType="1"/>
        </xdr:cNvSpPr>
      </xdr:nvSpPr>
      <xdr:spPr bwMode="auto">
        <a:xfrm>
          <a:off x="525780" y="750570"/>
          <a:ext cx="60960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876300</xdr:colOff>
      <xdr:row>4</xdr:row>
      <xdr:rowOff>171450</xdr:rowOff>
    </xdr:from>
    <xdr:to>
      <xdr:col>0</xdr:col>
      <xdr:colOff>1343025</xdr:colOff>
      <xdr:row>8</xdr:row>
      <xdr:rowOff>171450</xdr:rowOff>
    </xdr:to>
    <xdr:sp macro="" textlink="">
      <xdr:nvSpPr>
        <xdr:cNvPr id="2" name="Line 2">
          <a:extLst>
            <a:ext uri="{FF2B5EF4-FFF2-40B4-BE49-F238E27FC236}">
              <a16:creationId xmlns:a16="http://schemas.microsoft.com/office/drawing/2014/main" id="{4CDB9CBA-291A-46C4-B51F-EB708B303FA9}"/>
            </a:ext>
          </a:extLst>
        </xdr:cNvPr>
        <xdr:cNvSpPr>
          <a:spLocks noChangeShapeType="1"/>
        </xdr:cNvSpPr>
      </xdr:nvSpPr>
      <xdr:spPr bwMode="auto">
        <a:xfrm>
          <a:off x="876300" y="819150"/>
          <a:ext cx="466725" cy="657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22860</xdr:rowOff>
    </xdr:from>
    <xdr:to>
      <xdr:col>9</xdr:col>
      <xdr:colOff>731520</xdr:colOff>
      <xdr:row>34</xdr:row>
      <xdr:rowOff>121920</xdr:rowOff>
    </xdr:to>
    <xdr:graphicFrame macro="">
      <xdr:nvGraphicFramePr>
        <xdr:cNvPr id="2" name="4 Gráfico">
          <a:extLst>
            <a:ext uri="{FF2B5EF4-FFF2-40B4-BE49-F238E27FC236}">
              <a16:creationId xmlns:a16="http://schemas.microsoft.com/office/drawing/2014/main" id="{A79E00BD-A5FB-4ABB-BFCB-1BB78A7E4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lani\PANORAMA\PANORAMA-2022\PANORAMA%20POR%20SECCION%202022\6-VIDA-ESTU%201\2%20GRAF-PLAZAS-EXEL-22\GVE-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Plani\PANORAMA\PANORAMA-2022\PANORAMA%20POR%20SECCION%202022\6-VIDA-ESTU%201\8%20GRAF-SALUD-22\GVE-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lani\PANORAMA\PANORAMA-2022\PANORAMA%20POR%20SECCION%202022\6-VIDA-ESTU%201\4%20GRAF-CARACT-ECON-EXEL-22\GV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lani\PANORAMA\PANORAMA-2022\PANORAMA%20POR%20SECCION%202022\6-VIDA-ESTU%201\4%20GRAF-CARACT-ECON-EXEL-22\GVE-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Plani\PANORAMA\PANORAMA-2022\PANORAMA%20POR%20SECCION%202022\6-VIDA-ESTU%201\4%20GRAF-CARACT-ECON-EXEL-22\GVE-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Plani\PANORAMA\PANORAMA-2022\PANORAMA%20POR%20SECCION%202022\6-VIDA-ESTU%201\4%20GRAF-CARACT-ECON-EXEL-22\GVE-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Plani\PANORAMA\PANORAMA-2022\PANORAMA%20POR%20SECCION%202022\6-VIDA-ESTU%201\4%20GRAF-CARACT-ECON-EXEL-22\GVE-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Plani\PANORAMA\PANORAMA-2022\PANORAMA%20POR%20SECCION%202022\6-VIDA-ESTU%201\6%20GRAF-BECAS-ASIT-EXEL-22\GVE-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Plani\PANORAMA\PANORAMA-2022\PANORAMA%20POR%20SECCION%202022\6-VIDA-ESTU%201\6%20GRAF-BECAS-ASIT-EXEL-22\GVE-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Plani\PANORAMA\PANORAMA-2022\PANORAMA%20POR%20SECCION%202022\6-VIDA-ESTU%201\6%20GRAF-BECAS-ASIT-EXEL-22\GVE-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E-1"/>
    </sheetNames>
    <sheetDataSet>
      <sheetData sheetId="0">
        <row r="3">
          <cell r="B3" t="str">
            <v xml:space="preserve">Administración </v>
          </cell>
          <cell r="C3" t="str">
            <v xml:space="preserve">Apoyo </v>
          </cell>
          <cell r="D3" t="str">
            <v>Docente</v>
          </cell>
        </row>
        <row r="4">
          <cell r="B4">
            <v>80.44</v>
          </cell>
          <cell r="C4">
            <v>19.38</v>
          </cell>
          <cell r="D4">
            <v>0.18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E-10"/>
    </sheetNames>
    <sheetDataSet>
      <sheetData sheetId="0">
        <row r="1">
          <cell r="A1" t="str">
            <v>Recreación</v>
          </cell>
          <cell r="B1" t="str">
            <v>Deporte Representación</v>
          </cell>
          <cell r="C1" t="str">
            <v>Actividades Artistísticas</v>
          </cell>
        </row>
        <row r="2">
          <cell r="A2">
            <v>84.4</v>
          </cell>
          <cell r="B2">
            <v>5.75</v>
          </cell>
          <cell r="C2">
            <v>9.85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E2"/>
    </sheetNames>
    <sheetDataSet>
      <sheetData sheetId="0">
        <row r="2">
          <cell r="C2" t="str">
            <v>Mujer</v>
          </cell>
          <cell r="D2" t="str">
            <v>Hombre</v>
          </cell>
        </row>
        <row r="3">
          <cell r="B3" t="str">
            <v>Sis Est posgrado</v>
          </cell>
          <cell r="C3">
            <v>72</v>
          </cell>
          <cell r="D3">
            <v>81</v>
          </cell>
        </row>
        <row r="4">
          <cell r="B4" t="str">
            <v>S. Interun Alajuela</v>
          </cell>
          <cell r="C4">
            <v>163</v>
          </cell>
          <cell r="D4">
            <v>199</v>
          </cell>
        </row>
        <row r="5">
          <cell r="B5" t="str">
            <v>Cs. Agroalimentarias</v>
          </cell>
          <cell r="C5">
            <v>434</v>
          </cell>
          <cell r="D5">
            <v>362</v>
          </cell>
        </row>
        <row r="6">
          <cell r="B6" t="str">
            <v>Cs. Básicas</v>
          </cell>
          <cell r="C6">
            <v>424</v>
          </cell>
          <cell r="D6">
            <v>592</v>
          </cell>
        </row>
        <row r="7">
          <cell r="B7" t="str">
            <v xml:space="preserve">Artes y Letras </v>
          </cell>
          <cell r="C7">
            <v>834</v>
          </cell>
          <cell r="D7">
            <v>540</v>
          </cell>
        </row>
        <row r="8">
          <cell r="B8" t="str">
            <v>Ing. y Arquitectura</v>
          </cell>
          <cell r="C8">
            <v>1066</v>
          </cell>
          <cell r="D8">
            <v>2017</v>
          </cell>
        </row>
        <row r="9">
          <cell r="B9" t="str">
            <v>Salud</v>
          </cell>
          <cell r="C9">
            <v>1369</v>
          </cell>
          <cell r="D9">
            <v>635</v>
          </cell>
        </row>
        <row r="10">
          <cell r="B10" t="str">
            <v>Cs. Sociales</v>
          </cell>
          <cell r="C10">
            <v>4025</v>
          </cell>
          <cell r="D10">
            <v>2963</v>
          </cell>
        </row>
        <row r="11">
          <cell r="B11" t="str">
            <v>Sedes Regionales</v>
          </cell>
          <cell r="C11">
            <v>4901</v>
          </cell>
          <cell r="D11">
            <v>4235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E-3"/>
    </sheetNames>
    <sheetDataSet>
      <sheetData sheetId="0">
        <row r="4">
          <cell r="B4" t="str">
            <v>Menor o igual a 20</v>
          </cell>
          <cell r="C4">
            <v>8812</v>
          </cell>
        </row>
        <row r="5">
          <cell r="B5" t="str">
            <v>de 21 a 25 años</v>
          </cell>
          <cell r="C5">
            <v>12412</v>
          </cell>
        </row>
        <row r="6">
          <cell r="B6" t="str">
            <v>de 26 a 30 años</v>
          </cell>
          <cell r="C6">
            <v>2936</v>
          </cell>
        </row>
        <row r="7">
          <cell r="B7" t="str">
            <v>de 31 a 35 años</v>
          </cell>
          <cell r="C7">
            <v>492</v>
          </cell>
        </row>
        <row r="8">
          <cell r="B8" t="str">
            <v>más de 35 años</v>
          </cell>
          <cell r="C8">
            <v>260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E-4"/>
    </sheetNames>
    <sheetDataSet>
      <sheetData sheetId="0">
        <row r="2">
          <cell r="B2" t="str">
            <v xml:space="preserve">Soltero </v>
          </cell>
          <cell r="C2" t="str">
            <v>Casado</v>
          </cell>
          <cell r="D2" t="str">
            <v>Otros</v>
          </cell>
        </row>
        <row r="3">
          <cell r="B3">
            <v>97.64</v>
          </cell>
          <cell r="C3">
            <v>0.98</v>
          </cell>
          <cell r="D3">
            <v>1.37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E-5"/>
    </sheetNames>
    <sheetDataSet>
      <sheetData sheetId="0">
        <row r="1">
          <cell r="A1" t="str">
            <v>Costarricense</v>
          </cell>
          <cell r="B1" t="str">
            <v>Centroamérica y Panamá</v>
          </cell>
          <cell r="C1" t="str">
            <v>Otros</v>
          </cell>
        </row>
        <row r="2">
          <cell r="A2">
            <v>98.72</v>
          </cell>
          <cell r="B2">
            <v>0.85</v>
          </cell>
          <cell r="C2">
            <v>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H-6"/>
    </sheetNames>
    <sheetDataSet>
      <sheetData sheetId="0">
        <row r="4">
          <cell r="B4" t="str">
            <v>de 1 a menos de 6</v>
          </cell>
          <cell r="C4">
            <v>22631</v>
          </cell>
        </row>
        <row r="5">
          <cell r="B5" t="str">
            <v>de 6 y más</v>
          </cell>
          <cell r="C5">
            <v>2281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E7"/>
    </sheetNames>
    <sheetDataSet>
      <sheetData sheetId="0">
        <row r="3">
          <cell r="B3" t="str">
            <v>Alajuela</v>
          </cell>
          <cell r="C3">
            <v>46</v>
          </cell>
        </row>
        <row r="4">
          <cell r="B4" t="str">
            <v>Sur</v>
          </cell>
          <cell r="C4">
            <v>161</v>
          </cell>
        </row>
        <row r="5">
          <cell r="B5" t="str">
            <v>Caribe</v>
          </cell>
          <cell r="C5">
            <v>319</v>
          </cell>
        </row>
        <row r="6">
          <cell r="B6" t="str">
            <v>Pacífico</v>
          </cell>
          <cell r="C6">
            <v>305</v>
          </cell>
        </row>
        <row r="7">
          <cell r="B7" t="str">
            <v>Guanacaste</v>
          </cell>
          <cell r="C7">
            <v>415</v>
          </cell>
        </row>
        <row r="8">
          <cell r="B8" t="str">
            <v>Atlántico</v>
          </cell>
          <cell r="C8">
            <v>464</v>
          </cell>
        </row>
        <row r="9">
          <cell r="B9" t="str">
            <v>Occidente</v>
          </cell>
          <cell r="C9">
            <v>537</v>
          </cell>
        </row>
        <row r="10">
          <cell r="B10" t="str">
            <v xml:space="preserve">Rodrigo Facio </v>
          </cell>
          <cell r="C10">
            <v>2749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E-8"/>
    </sheetNames>
    <sheetDataSet>
      <sheetData sheetId="0">
        <row r="1">
          <cell r="C1" t="str">
            <v>Beca permanente</v>
          </cell>
          <cell r="D1" t="str">
            <v>Beca vigente</v>
          </cell>
        </row>
        <row r="2">
          <cell r="B2" t="str">
            <v>Alajuela</v>
          </cell>
          <cell r="C2">
            <v>397</v>
          </cell>
          <cell r="D2">
            <v>362</v>
          </cell>
        </row>
        <row r="3">
          <cell r="B3" t="str">
            <v>Sur</v>
          </cell>
          <cell r="C3">
            <v>704</v>
          </cell>
          <cell r="D3">
            <v>607</v>
          </cell>
        </row>
        <row r="4">
          <cell r="B4" t="str">
            <v xml:space="preserve">Pacífico </v>
          </cell>
          <cell r="C4">
            <v>1487</v>
          </cell>
          <cell r="D4">
            <v>1207</v>
          </cell>
        </row>
        <row r="5">
          <cell r="B5" t="str">
            <v>Caribe</v>
          </cell>
          <cell r="C5">
            <v>1502</v>
          </cell>
          <cell r="D5">
            <v>1261</v>
          </cell>
        </row>
        <row r="6">
          <cell r="B6" t="str">
            <v>Guanacaste</v>
          </cell>
          <cell r="C6">
            <v>2165</v>
          </cell>
          <cell r="D6">
            <v>1823</v>
          </cell>
        </row>
        <row r="7">
          <cell r="B7" t="str">
            <v>Atlántico</v>
          </cell>
          <cell r="C7">
            <v>2225</v>
          </cell>
          <cell r="D7">
            <v>1903</v>
          </cell>
        </row>
        <row r="8">
          <cell r="B8" t="str">
            <v>Occidente</v>
          </cell>
          <cell r="C8">
            <v>2733</v>
          </cell>
          <cell r="D8">
            <v>2350</v>
          </cell>
        </row>
        <row r="9">
          <cell r="B9" t="str">
            <v xml:space="preserve">Rodrigo Facio </v>
          </cell>
          <cell r="C9">
            <v>17719</v>
          </cell>
          <cell r="D9">
            <v>15399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E-9"/>
    </sheetNames>
    <sheetDataSet>
      <sheetData sheetId="0">
        <row r="2">
          <cell r="C2" t="str">
            <v>Beca vigente</v>
          </cell>
          <cell r="D2" t="str">
            <v>Beca permanente</v>
          </cell>
        </row>
        <row r="3">
          <cell r="B3" t="str">
            <v>Alajuela</v>
          </cell>
          <cell r="C3">
            <v>417</v>
          </cell>
          <cell r="D3">
            <v>451</v>
          </cell>
        </row>
        <row r="4">
          <cell r="B4" t="str">
            <v>Sur</v>
          </cell>
          <cell r="C4">
            <v>609</v>
          </cell>
          <cell r="D4">
            <v>706</v>
          </cell>
        </row>
        <row r="5">
          <cell r="B5" t="str">
            <v>Pacífico</v>
          </cell>
          <cell r="C5">
            <v>1235</v>
          </cell>
          <cell r="D5">
            <v>1515</v>
          </cell>
        </row>
        <row r="6">
          <cell r="B6" t="str">
            <v>Caribe</v>
          </cell>
          <cell r="C6">
            <v>1286</v>
          </cell>
          <cell r="D6">
            <v>1529</v>
          </cell>
        </row>
        <row r="7">
          <cell r="B7" t="str">
            <v>Atlántico</v>
          </cell>
          <cell r="C7">
            <v>1891</v>
          </cell>
          <cell r="D7">
            <v>2229</v>
          </cell>
        </row>
        <row r="8">
          <cell r="B8" t="str">
            <v>Guanacaste</v>
          </cell>
          <cell r="C8">
            <v>1930</v>
          </cell>
          <cell r="D8">
            <v>2252</v>
          </cell>
        </row>
        <row r="9">
          <cell r="B9" t="str">
            <v>Occidente</v>
          </cell>
          <cell r="C9">
            <v>2503</v>
          </cell>
          <cell r="D9">
            <v>2889</v>
          </cell>
        </row>
        <row r="10">
          <cell r="B10" t="str">
            <v xml:space="preserve">Rodrigo Facio </v>
          </cell>
          <cell r="C10">
            <v>18634</v>
          </cell>
          <cell r="D10">
            <v>20869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2F61E-0FDC-4382-A69A-121F95D72E8A}">
  <sheetPr>
    <tabColor theme="5" tint="0.39997558519241921"/>
  </sheetPr>
  <dimension ref="A1:B30"/>
  <sheetViews>
    <sheetView workbookViewId="0">
      <selection activeCell="A2" sqref="A2"/>
    </sheetView>
  </sheetViews>
  <sheetFormatPr baseColWidth="10" defaultColWidth="11.42578125" defaultRowHeight="12.75"/>
  <cols>
    <col min="1" max="1" width="7" style="11" customWidth="1"/>
    <col min="2" max="2" width="129.28515625" style="10" customWidth="1"/>
    <col min="3" max="16384" width="11.42578125" style="10"/>
  </cols>
  <sheetData>
    <row r="1" spans="1:2">
      <c r="A1" s="9" t="s">
        <v>58</v>
      </c>
    </row>
    <row r="3" spans="1:2" ht="33.75" customHeight="1">
      <c r="A3" s="11">
        <v>1</v>
      </c>
      <c r="B3" s="12" t="s">
        <v>59</v>
      </c>
    </row>
    <row r="4" spans="1:2" ht="33.75" customHeight="1">
      <c r="A4" s="11">
        <v>2</v>
      </c>
      <c r="B4" s="12" t="s">
        <v>60</v>
      </c>
    </row>
    <row r="5" spans="1:2" ht="51" customHeight="1">
      <c r="A5" s="11">
        <v>3</v>
      </c>
      <c r="B5" s="12" t="s">
        <v>61</v>
      </c>
    </row>
    <row r="6" spans="1:2" ht="51">
      <c r="A6" s="11">
        <v>4</v>
      </c>
      <c r="B6" s="12" t="s">
        <v>62</v>
      </c>
    </row>
    <row r="7" spans="1:2" ht="51">
      <c r="A7" s="11">
        <v>5</v>
      </c>
      <c r="B7" s="12" t="s">
        <v>63</v>
      </c>
    </row>
    <row r="8" spans="1:2">
      <c r="A8" s="11">
        <v>6</v>
      </c>
      <c r="B8" s="10" t="s">
        <v>64</v>
      </c>
    </row>
    <row r="9" spans="1:2" ht="25.5">
      <c r="A9" s="11">
        <v>7</v>
      </c>
      <c r="B9" s="12" t="s">
        <v>65</v>
      </c>
    </row>
    <row r="10" spans="1:2" ht="25.5">
      <c r="A10" s="11">
        <v>8</v>
      </c>
      <c r="B10" s="12" t="s">
        <v>66</v>
      </c>
    </row>
    <row r="11" spans="1:2" ht="32.450000000000003" customHeight="1">
      <c r="A11" s="11">
        <v>9</v>
      </c>
      <c r="B11" s="12" t="s">
        <v>67</v>
      </c>
    </row>
    <row r="12" spans="1:2" ht="38.25">
      <c r="A12" s="11">
        <v>10</v>
      </c>
      <c r="B12" s="12" t="s">
        <v>68</v>
      </c>
    </row>
    <row r="13" spans="1:2" ht="47.25" customHeight="1">
      <c r="A13" s="11">
        <v>11</v>
      </c>
      <c r="B13" s="12" t="s">
        <v>69</v>
      </c>
    </row>
    <row r="14" spans="1:2" ht="49.5" customHeight="1">
      <c r="A14" s="11">
        <v>12</v>
      </c>
      <c r="B14" s="12" t="s">
        <v>70</v>
      </c>
    </row>
    <row r="15" spans="1:2" ht="43.15" customHeight="1">
      <c r="A15" s="11">
        <v>13</v>
      </c>
      <c r="B15" s="12" t="s">
        <v>71</v>
      </c>
    </row>
    <row r="16" spans="1:2" ht="31.5" customHeight="1">
      <c r="A16" s="11">
        <v>14</v>
      </c>
      <c r="B16" s="12" t="s">
        <v>72</v>
      </c>
    </row>
    <row r="17" spans="1:2" ht="42.6" customHeight="1">
      <c r="A17" s="11">
        <v>15</v>
      </c>
      <c r="B17" s="12" t="s">
        <v>73</v>
      </c>
    </row>
    <row r="18" spans="1:2" ht="21.75" customHeight="1">
      <c r="A18" s="11">
        <v>16</v>
      </c>
      <c r="B18" s="10" t="s">
        <v>74</v>
      </c>
    </row>
    <row r="19" spans="1:2" ht="42.6" customHeight="1">
      <c r="A19" s="11">
        <v>17</v>
      </c>
      <c r="B19" s="12" t="s">
        <v>75</v>
      </c>
    </row>
    <row r="20" spans="1:2" ht="31.5" customHeight="1">
      <c r="A20" s="11">
        <v>18</v>
      </c>
      <c r="B20" s="12" t="s">
        <v>76</v>
      </c>
    </row>
    <row r="21" spans="1:2" ht="18.75" customHeight="1">
      <c r="A21" s="11">
        <v>19</v>
      </c>
      <c r="B21" s="12" t="s">
        <v>77</v>
      </c>
    </row>
    <row r="22" spans="1:2" ht="18.75" customHeight="1">
      <c r="A22" s="11">
        <v>20</v>
      </c>
      <c r="B22" s="12" t="s">
        <v>78</v>
      </c>
    </row>
    <row r="23" spans="1:2" ht="18.75" customHeight="1">
      <c r="A23" s="11">
        <v>21</v>
      </c>
      <c r="B23" s="12" t="s">
        <v>79</v>
      </c>
    </row>
    <row r="24" spans="1:2" ht="18.75" customHeight="1">
      <c r="A24" s="11">
        <v>22</v>
      </c>
      <c r="B24" s="12" t="s">
        <v>80</v>
      </c>
    </row>
    <row r="25" spans="1:2" ht="18.75" customHeight="1">
      <c r="A25" s="11">
        <v>23</v>
      </c>
      <c r="B25" s="12" t="s">
        <v>81</v>
      </c>
    </row>
    <row r="26" spans="1:2" ht="18.75" customHeight="1">
      <c r="A26" s="11">
        <v>24</v>
      </c>
      <c r="B26" s="12" t="s">
        <v>82</v>
      </c>
    </row>
    <row r="27" spans="1:2" ht="18.75" customHeight="1">
      <c r="A27" s="11">
        <v>25</v>
      </c>
      <c r="B27" s="12" t="s">
        <v>83</v>
      </c>
    </row>
    <row r="28" spans="1:2" ht="18" customHeight="1">
      <c r="A28" s="11">
        <v>26</v>
      </c>
      <c r="B28" s="12" t="s">
        <v>84</v>
      </c>
    </row>
    <row r="29" spans="1:2" ht="50.25" customHeight="1">
      <c r="A29" s="11">
        <v>27</v>
      </c>
      <c r="B29" s="12" t="s">
        <v>85</v>
      </c>
    </row>
    <row r="30" spans="1:2" ht="36.75" customHeight="1">
      <c r="A30" s="11">
        <v>28</v>
      </c>
      <c r="B30" s="12" t="s">
        <v>86</v>
      </c>
    </row>
  </sheetData>
  <printOptions horizontalCentered="1"/>
  <pageMargins left="0.70866141732283472" right="0.70866141732283472" top="0.74803149606299213" bottom="0.74803149606299213" header="0.31496062992125984" footer="0.31496062992125984"/>
  <pageSetup scale="75"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E74D7-AA36-4893-B222-D9CE802B5113}">
  <sheetPr>
    <tabColor theme="4" tint="-0.249977111117893"/>
  </sheetPr>
  <dimension ref="A1:P53"/>
  <sheetViews>
    <sheetView workbookViewId="0"/>
  </sheetViews>
  <sheetFormatPr baseColWidth="10" defaultColWidth="9.140625" defaultRowHeight="12.75"/>
  <cols>
    <col min="1" max="1" width="37.85546875" style="17" customWidth="1"/>
    <col min="2" max="2" width="7.85546875" style="40" customWidth="1"/>
    <col min="3" max="3" width="7.85546875" style="31" customWidth="1"/>
    <col min="4" max="4" width="2.42578125" style="31" customWidth="1"/>
    <col min="5" max="5" width="8.85546875" style="40" customWidth="1"/>
    <col min="6" max="6" width="8.85546875" style="31" customWidth="1"/>
    <col min="7" max="7" width="1.85546875" style="31" customWidth="1"/>
    <col min="8" max="8" width="8.85546875" style="40" customWidth="1"/>
    <col min="9" max="9" width="8.85546875" style="17" customWidth="1"/>
    <col min="10" max="10" width="1.85546875" style="17" customWidth="1"/>
    <col min="11" max="11" width="8.85546875" style="40" customWidth="1"/>
    <col min="12" max="12" width="8.85546875" style="17" customWidth="1"/>
    <col min="13" max="13" width="1.85546875" style="17" customWidth="1"/>
    <col min="14" max="14" width="8.85546875" style="40" customWidth="1"/>
    <col min="15" max="15" width="8.140625" style="17" customWidth="1"/>
    <col min="16" max="16" width="2.42578125" style="17" customWidth="1"/>
    <col min="17" max="256" width="9.140625" style="17"/>
    <col min="257" max="257" width="37.85546875" style="17" customWidth="1"/>
    <col min="258" max="259" width="7.85546875" style="17" customWidth="1"/>
    <col min="260" max="260" width="2.42578125" style="17" customWidth="1"/>
    <col min="261" max="262" width="8.85546875" style="17" customWidth="1"/>
    <col min="263" max="263" width="1.85546875" style="17" customWidth="1"/>
    <col min="264" max="265" width="8.85546875" style="17" customWidth="1"/>
    <col min="266" max="266" width="1.85546875" style="17" customWidth="1"/>
    <col min="267" max="268" width="8.85546875" style="17" customWidth="1"/>
    <col min="269" max="269" width="1.85546875" style="17" customWidth="1"/>
    <col min="270" max="270" width="8.85546875" style="17" customWidth="1"/>
    <col min="271" max="271" width="8.140625" style="17" customWidth="1"/>
    <col min="272" max="272" width="2.42578125" style="17" customWidth="1"/>
    <col min="273" max="512" width="9.140625" style="17"/>
    <col min="513" max="513" width="37.85546875" style="17" customWidth="1"/>
    <col min="514" max="515" width="7.85546875" style="17" customWidth="1"/>
    <col min="516" max="516" width="2.42578125" style="17" customWidth="1"/>
    <col min="517" max="518" width="8.85546875" style="17" customWidth="1"/>
    <col min="519" max="519" width="1.85546875" style="17" customWidth="1"/>
    <col min="520" max="521" width="8.85546875" style="17" customWidth="1"/>
    <col min="522" max="522" width="1.85546875" style="17" customWidth="1"/>
    <col min="523" max="524" width="8.85546875" style="17" customWidth="1"/>
    <col min="525" max="525" width="1.85546875" style="17" customWidth="1"/>
    <col min="526" max="526" width="8.85546875" style="17" customWidth="1"/>
    <col min="527" max="527" width="8.140625" style="17" customWidth="1"/>
    <col min="528" max="528" width="2.42578125" style="17" customWidth="1"/>
    <col min="529" max="768" width="9.140625" style="17"/>
    <col min="769" max="769" width="37.85546875" style="17" customWidth="1"/>
    <col min="770" max="771" width="7.85546875" style="17" customWidth="1"/>
    <col min="772" max="772" width="2.42578125" style="17" customWidth="1"/>
    <col min="773" max="774" width="8.85546875" style="17" customWidth="1"/>
    <col min="775" max="775" width="1.85546875" style="17" customWidth="1"/>
    <col min="776" max="777" width="8.85546875" style="17" customWidth="1"/>
    <col min="778" max="778" width="1.85546875" style="17" customWidth="1"/>
    <col min="779" max="780" width="8.85546875" style="17" customWidth="1"/>
    <col min="781" max="781" width="1.85546875" style="17" customWidth="1"/>
    <col min="782" max="782" width="8.85546875" style="17" customWidth="1"/>
    <col min="783" max="783" width="8.140625" style="17" customWidth="1"/>
    <col min="784" max="784" width="2.42578125" style="17" customWidth="1"/>
    <col min="785" max="1024" width="9.140625" style="17"/>
    <col min="1025" max="1025" width="37.85546875" style="17" customWidth="1"/>
    <col min="1026" max="1027" width="7.85546875" style="17" customWidth="1"/>
    <col min="1028" max="1028" width="2.42578125" style="17" customWidth="1"/>
    <col min="1029" max="1030" width="8.85546875" style="17" customWidth="1"/>
    <col min="1031" max="1031" width="1.85546875" style="17" customWidth="1"/>
    <col min="1032" max="1033" width="8.85546875" style="17" customWidth="1"/>
    <col min="1034" max="1034" width="1.85546875" style="17" customWidth="1"/>
    <col min="1035" max="1036" width="8.85546875" style="17" customWidth="1"/>
    <col min="1037" max="1037" width="1.85546875" style="17" customWidth="1"/>
    <col min="1038" max="1038" width="8.85546875" style="17" customWidth="1"/>
    <col min="1039" max="1039" width="8.140625" style="17" customWidth="1"/>
    <col min="1040" max="1040" width="2.42578125" style="17" customWidth="1"/>
    <col min="1041" max="1280" width="9.140625" style="17"/>
    <col min="1281" max="1281" width="37.85546875" style="17" customWidth="1"/>
    <col min="1282" max="1283" width="7.85546875" style="17" customWidth="1"/>
    <col min="1284" max="1284" width="2.42578125" style="17" customWidth="1"/>
    <col min="1285" max="1286" width="8.85546875" style="17" customWidth="1"/>
    <col min="1287" max="1287" width="1.85546875" style="17" customWidth="1"/>
    <col min="1288" max="1289" width="8.85546875" style="17" customWidth="1"/>
    <col min="1290" max="1290" width="1.85546875" style="17" customWidth="1"/>
    <col min="1291" max="1292" width="8.85546875" style="17" customWidth="1"/>
    <col min="1293" max="1293" width="1.85546875" style="17" customWidth="1"/>
    <col min="1294" max="1294" width="8.85546875" style="17" customWidth="1"/>
    <col min="1295" max="1295" width="8.140625" style="17" customWidth="1"/>
    <col min="1296" max="1296" width="2.42578125" style="17" customWidth="1"/>
    <col min="1297" max="1536" width="9.140625" style="17"/>
    <col min="1537" max="1537" width="37.85546875" style="17" customWidth="1"/>
    <col min="1538" max="1539" width="7.85546875" style="17" customWidth="1"/>
    <col min="1540" max="1540" width="2.42578125" style="17" customWidth="1"/>
    <col min="1541" max="1542" width="8.85546875" style="17" customWidth="1"/>
    <col min="1543" max="1543" width="1.85546875" style="17" customWidth="1"/>
    <col min="1544" max="1545" width="8.85546875" style="17" customWidth="1"/>
    <col min="1546" max="1546" width="1.85546875" style="17" customWidth="1"/>
    <col min="1547" max="1548" width="8.85546875" style="17" customWidth="1"/>
    <col min="1549" max="1549" width="1.85546875" style="17" customWidth="1"/>
    <col min="1550" max="1550" width="8.85546875" style="17" customWidth="1"/>
    <col min="1551" max="1551" width="8.140625" style="17" customWidth="1"/>
    <col min="1552" max="1552" width="2.42578125" style="17" customWidth="1"/>
    <col min="1553" max="1792" width="9.140625" style="17"/>
    <col min="1793" max="1793" width="37.85546875" style="17" customWidth="1"/>
    <col min="1794" max="1795" width="7.85546875" style="17" customWidth="1"/>
    <col min="1796" max="1796" width="2.42578125" style="17" customWidth="1"/>
    <col min="1797" max="1798" width="8.85546875" style="17" customWidth="1"/>
    <col min="1799" max="1799" width="1.85546875" style="17" customWidth="1"/>
    <col min="1800" max="1801" width="8.85546875" style="17" customWidth="1"/>
    <col min="1802" max="1802" width="1.85546875" style="17" customWidth="1"/>
    <col min="1803" max="1804" width="8.85546875" style="17" customWidth="1"/>
    <col min="1805" max="1805" width="1.85546875" style="17" customWidth="1"/>
    <col min="1806" max="1806" width="8.85546875" style="17" customWidth="1"/>
    <col min="1807" max="1807" width="8.140625" style="17" customWidth="1"/>
    <col min="1808" max="1808" width="2.42578125" style="17" customWidth="1"/>
    <col min="1809" max="2048" width="9.140625" style="17"/>
    <col min="2049" max="2049" width="37.85546875" style="17" customWidth="1"/>
    <col min="2050" max="2051" width="7.85546875" style="17" customWidth="1"/>
    <col min="2052" max="2052" width="2.42578125" style="17" customWidth="1"/>
    <col min="2053" max="2054" width="8.85546875" style="17" customWidth="1"/>
    <col min="2055" max="2055" width="1.85546875" style="17" customWidth="1"/>
    <col min="2056" max="2057" width="8.85546875" style="17" customWidth="1"/>
    <col min="2058" max="2058" width="1.85546875" style="17" customWidth="1"/>
    <col min="2059" max="2060" width="8.85546875" style="17" customWidth="1"/>
    <col min="2061" max="2061" width="1.85546875" style="17" customWidth="1"/>
    <col min="2062" max="2062" width="8.85546875" style="17" customWidth="1"/>
    <col min="2063" max="2063" width="8.140625" style="17" customWidth="1"/>
    <col min="2064" max="2064" width="2.42578125" style="17" customWidth="1"/>
    <col min="2065" max="2304" width="9.140625" style="17"/>
    <col min="2305" max="2305" width="37.85546875" style="17" customWidth="1"/>
    <col min="2306" max="2307" width="7.85546875" style="17" customWidth="1"/>
    <col min="2308" max="2308" width="2.42578125" style="17" customWidth="1"/>
    <col min="2309" max="2310" width="8.85546875" style="17" customWidth="1"/>
    <col min="2311" max="2311" width="1.85546875" style="17" customWidth="1"/>
    <col min="2312" max="2313" width="8.85546875" style="17" customWidth="1"/>
    <col min="2314" max="2314" width="1.85546875" style="17" customWidth="1"/>
    <col min="2315" max="2316" width="8.85546875" style="17" customWidth="1"/>
    <col min="2317" max="2317" width="1.85546875" style="17" customWidth="1"/>
    <col min="2318" max="2318" width="8.85546875" style="17" customWidth="1"/>
    <col min="2319" max="2319" width="8.140625" style="17" customWidth="1"/>
    <col min="2320" max="2320" width="2.42578125" style="17" customWidth="1"/>
    <col min="2321" max="2560" width="9.140625" style="17"/>
    <col min="2561" max="2561" width="37.85546875" style="17" customWidth="1"/>
    <col min="2562" max="2563" width="7.85546875" style="17" customWidth="1"/>
    <col min="2564" max="2564" width="2.42578125" style="17" customWidth="1"/>
    <col min="2565" max="2566" width="8.85546875" style="17" customWidth="1"/>
    <col min="2567" max="2567" width="1.85546875" style="17" customWidth="1"/>
    <col min="2568" max="2569" width="8.85546875" style="17" customWidth="1"/>
    <col min="2570" max="2570" width="1.85546875" style="17" customWidth="1"/>
    <col min="2571" max="2572" width="8.85546875" style="17" customWidth="1"/>
    <col min="2573" max="2573" width="1.85546875" style="17" customWidth="1"/>
    <col min="2574" max="2574" width="8.85546875" style="17" customWidth="1"/>
    <col min="2575" max="2575" width="8.140625" style="17" customWidth="1"/>
    <col min="2576" max="2576" width="2.42578125" style="17" customWidth="1"/>
    <col min="2577" max="2816" width="9.140625" style="17"/>
    <col min="2817" max="2817" width="37.85546875" style="17" customWidth="1"/>
    <col min="2818" max="2819" width="7.85546875" style="17" customWidth="1"/>
    <col min="2820" max="2820" width="2.42578125" style="17" customWidth="1"/>
    <col min="2821" max="2822" width="8.85546875" style="17" customWidth="1"/>
    <col min="2823" max="2823" width="1.85546875" style="17" customWidth="1"/>
    <col min="2824" max="2825" width="8.85546875" style="17" customWidth="1"/>
    <col min="2826" max="2826" width="1.85546875" style="17" customWidth="1"/>
    <col min="2827" max="2828" width="8.85546875" style="17" customWidth="1"/>
    <col min="2829" max="2829" width="1.85546875" style="17" customWidth="1"/>
    <col min="2830" max="2830" width="8.85546875" style="17" customWidth="1"/>
    <col min="2831" max="2831" width="8.140625" style="17" customWidth="1"/>
    <col min="2832" max="2832" width="2.42578125" style="17" customWidth="1"/>
    <col min="2833" max="3072" width="9.140625" style="17"/>
    <col min="3073" max="3073" width="37.85546875" style="17" customWidth="1"/>
    <col min="3074" max="3075" width="7.85546875" style="17" customWidth="1"/>
    <col min="3076" max="3076" width="2.42578125" style="17" customWidth="1"/>
    <col min="3077" max="3078" width="8.85546875" style="17" customWidth="1"/>
    <col min="3079" max="3079" width="1.85546875" style="17" customWidth="1"/>
    <col min="3080" max="3081" width="8.85546875" style="17" customWidth="1"/>
    <col min="3082" max="3082" width="1.85546875" style="17" customWidth="1"/>
    <col min="3083" max="3084" width="8.85546875" style="17" customWidth="1"/>
    <col min="3085" max="3085" width="1.85546875" style="17" customWidth="1"/>
    <col min="3086" max="3086" width="8.85546875" style="17" customWidth="1"/>
    <col min="3087" max="3087" width="8.140625" style="17" customWidth="1"/>
    <col min="3088" max="3088" width="2.42578125" style="17" customWidth="1"/>
    <col min="3089" max="3328" width="9.140625" style="17"/>
    <col min="3329" max="3329" width="37.85546875" style="17" customWidth="1"/>
    <col min="3330" max="3331" width="7.85546875" style="17" customWidth="1"/>
    <col min="3332" max="3332" width="2.42578125" style="17" customWidth="1"/>
    <col min="3333" max="3334" width="8.85546875" style="17" customWidth="1"/>
    <col min="3335" max="3335" width="1.85546875" style="17" customWidth="1"/>
    <col min="3336" max="3337" width="8.85546875" style="17" customWidth="1"/>
    <col min="3338" max="3338" width="1.85546875" style="17" customWidth="1"/>
    <col min="3339" max="3340" width="8.85546875" style="17" customWidth="1"/>
    <col min="3341" max="3341" width="1.85546875" style="17" customWidth="1"/>
    <col min="3342" max="3342" width="8.85546875" style="17" customWidth="1"/>
    <col min="3343" max="3343" width="8.140625" style="17" customWidth="1"/>
    <col min="3344" max="3344" width="2.42578125" style="17" customWidth="1"/>
    <col min="3345" max="3584" width="9.140625" style="17"/>
    <col min="3585" max="3585" width="37.85546875" style="17" customWidth="1"/>
    <col min="3586" max="3587" width="7.85546875" style="17" customWidth="1"/>
    <col min="3588" max="3588" width="2.42578125" style="17" customWidth="1"/>
    <col min="3589" max="3590" width="8.85546875" style="17" customWidth="1"/>
    <col min="3591" max="3591" width="1.85546875" style="17" customWidth="1"/>
    <col min="3592" max="3593" width="8.85546875" style="17" customWidth="1"/>
    <col min="3594" max="3594" width="1.85546875" style="17" customWidth="1"/>
    <col min="3595" max="3596" width="8.85546875" style="17" customWidth="1"/>
    <col min="3597" max="3597" width="1.85546875" style="17" customWidth="1"/>
    <col min="3598" max="3598" width="8.85546875" style="17" customWidth="1"/>
    <col min="3599" max="3599" width="8.140625" style="17" customWidth="1"/>
    <col min="3600" max="3600" width="2.42578125" style="17" customWidth="1"/>
    <col min="3601" max="3840" width="9.140625" style="17"/>
    <col min="3841" max="3841" width="37.85546875" style="17" customWidth="1"/>
    <col min="3842" max="3843" width="7.85546875" style="17" customWidth="1"/>
    <col min="3844" max="3844" width="2.42578125" style="17" customWidth="1"/>
    <col min="3845" max="3846" width="8.85546875" style="17" customWidth="1"/>
    <col min="3847" max="3847" width="1.85546875" style="17" customWidth="1"/>
    <col min="3848" max="3849" width="8.85546875" style="17" customWidth="1"/>
    <col min="3850" max="3850" width="1.85546875" style="17" customWidth="1"/>
    <col min="3851" max="3852" width="8.85546875" style="17" customWidth="1"/>
    <col min="3853" max="3853" width="1.85546875" style="17" customWidth="1"/>
    <col min="3854" max="3854" width="8.85546875" style="17" customWidth="1"/>
    <col min="3855" max="3855" width="8.140625" style="17" customWidth="1"/>
    <col min="3856" max="3856" width="2.42578125" style="17" customWidth="1"/>
    <col min="3857" max="4096" width="9.140625" style="17"/>
    <col min="4097" max="4097" width="37.85546875" style="17" customWidth="1"/>
    <col min="4098" max="4099" width="7.85546875" style="17" customWidth="1"/>
    <col min="4100" max="4100" width="2.42578125" style="17" customWidth="1"/>
    <col min="4101" max="4102" width="8.85546875" style="17" customWidth="1"/>
    <col min="4103" max="4103" width="1.85546875" style="17" customWidth="1"/>
    <col min="4104" max="4105" width="8.85546875" style="17" customWidth="1"/>
    <col min="4106" max="4106" width="1.85546875" style="17" customWidth="1"/>
    <col min="4107" max="4108" width="8.85546875" style="17" customWidth="1"/>
    <col min="4109" max="4109" width="1.85546875" style="17" customWidth="1"/>
    <col min="4110" max="4110" width="8.85546875" style="17" customWidth="1"/>
    <col min="4111" max="4111" width="8.140625" style="17" customWidth="1"/>
    <col min="4112" max="4112" width="2.42578125" style="17" customWidth="1"/>
    <col min="4113" max="4352" width="9.140625" style="17"/>
    <col min="4353" max="4353" width="37.85546875" style="17" customWidth="1"/>
    <col min="4354" max="4355" width="7.85546875" style="17" customWidth="1"/>
    <col min="4356" max="4356" width="2.42578125" style="17" customWidth="1"/>
    <col min="4357" max="4358" width="8.85546875" style="17" customWidth="1"/>
    <col min="4359" max="4359" width="1.85546875" style="17" customWidth="1"/>
    <col min="4360" max="4361" width="8.85546875" style="17" customWidth="1"/>
    <col min="4362" max="4362" width="1.85546875" style="17" customWidth="1"/>
    <col min="4363" max="4364" width="8.85546875" style="17" customWidth="1"/>
    <col min="4365" max="4365" width="1.85546875" style="17" customWidth="1"/>
    <col min="4366" max="4366" width="8.85546875" style="17" customWidth="1"/>
    <col min="4367" max="4367" width="8.140625" style="17" customWidth="1"/>
    <col min="4368" max="4368" width="2.42578125" style="17" customWidth="1"/>
    <col min="4369" max="4608" width="9.140625" style="17"/>
    <col min="4609" max="4609" width="37.85546875" style="17" customWidth="1"/>
    <col min="4610" max="4611" width="7.85546875" style="17" customWidth="1"/>
    <col min="4612" max="4612" width="2.42578125" style="17" customWidth="1"/>
    <col min="4613" max="4614" width="8.85546875" style="17" customWidth="1"/>
    <col min="4615" max="4615" width="1.85546875" style="17" customWidth="1"/>
    <col min="4616" max="4617" width="8.85546875" style="17" customWidth="1"/>
    <col min="4618" max="4618" width="1.85546875" style="17" customWidth="1"/>
    <col min="4619" max="4620" width="8.85546875" style="17" customWidth="1"/>
    <col min="4621" max="4621" width="1.85546875" style="17" customWidth="1"/>
    <col min="4622" max="4622" width="8.85546875" style="17" customWidth="1"/>
    <col min="4623" max="4623" width="8.140625" style="17" customWidth="1"/>
    <col min="4624" max="4624" width="2.42578125" style="17" customWidth="1"/>
    <col min="4625" max="4864" width="9.140625" style="17"/>
    <col min="4865" max="4865" width="37.85546875" style="17" customWidth="1"/>
    <col min="4866" max="4867" width="7.85546875" style="17" customWidth="1"/>
    <col min="4868" max="4868" width="2.42578125" style="17" customWidth="1"/>
    <col min="4869" max="4870" width="8.85546875" style="17" customWidth="1"/>
    <col min="4871" max="4871" width="1.85546875" style="17" customWidth="1"/>
    <col min="4872" max="4873" width="8.85546875" style="17" customWidth="1"/>
    <col min="4874" max="4874" width="1.85546875" style="17" customWidth="1"/>
    <col min="4875" max="4876" width="8.85546875" style="17" customWidth="1"/>
    <col min="4877" max="4877" width="1.85546875" style="17" customWidth="1"/>
    <col min="4878" max="4878" width="8.85546875" style="17" customWidth="1"/>
    <col min="4879" max="4879" width="8.140625" style="17" customWidth="1"/>
    <col min="4880" max="4880" width="2.42578125" style="17" customWidth="1"/>
    <col min="4881" max="5120" width="9.140625" style="17"/>
    <col min="5121" max="5121" width="37.85546875" style="17" customWidth="1"/>
    <col min="5122" max="5123" width="7.85546875" style="17" customWidth="1"/>
    <col min="5124" max="5124" width="2.42578125" style="17" customWidth="1"/>
    <col min="5125" max="5126" width="8.85546875" style="17" customWidth="1"/>
    <col min="5127" max="5127" width="1.85546875" style="17" customWidth="1"/>
    <col min="5128" max="5129" width="8.85546875" style="17" customWidth="1"/>
    <col min="5130" max="5130" width="1.85546875" style="17" customWidth="1"/>
    <col min="5131" max="5132" width="8.85546875" style="17" customWidth="1"/>
    <col min="5133" max="5133" width="1.85546875" style="17" customWidth="1"/>
    <col min="5134" max="5134" width="8.85546875" style="17" customWidth="1"/>
    <col min="5135" max="5135" width="8.140625" style="17" customWidth="1"/>
    <col min="5136" max="5136" width="2.42578125" style="17" customWidth="1"/>
    <col min="5137" max="5376" width="9.140625" style="17"/>
    <col min="5377" max="5377" width="37.85546875" style="17" customWidth="1"/>
    <col min="5378" max="5379" width="7.85546875" style="17" customWidth="1"/>
    <col min="5380" max="5380" width="2.42578125" style="17" customWidth="1"/>
    <col min="5381" max="5382" width="8.85546875" style="17" customWidth="1"/>
    <col min="5383" max="5383" width="1.85546875" style="17" customWidth="1"/>
    <col min="5384" max="5385" width="8.85546875" style="17" customWidth="1"/>
    <col min="5386" max="5386" width="1.85546875" style="17" customWidth="1"/>
    <col min="5387" max="5388" width="8.85546875" style="17" customWidth="1"/>
    <col min="5389" max="5389" width="1.85546875" style="17" customWidth="1"/>
    <col min="5390" max="5390" width="8.85546875" style="17" customWidth="1"/>
    <col min="5391" max="5391" width="8.140625" style="17" customWidth="1"/>
    <col min="5392" max="5392" width="2.42578125" style="17" customWidth="1"/>
    <col min="5393" max="5632" width="9.140625" style="17"/>
    <col min="5633" max="5633" width="37.85546875" style="17" customWidth="1"/>
    <col min="5634" max="5635" width="7.85546875" style="17" customWidth="1"/>
    <col min="5636" max="5636" width="2.42578125" style="17" customWidth="1"/>
    <col min="5637" max="5638" width="8.85546875" style="17" customWidth="1"/>
    <col min="5639" max="5639" width="1.85546875" style="17" customWidth="1"/>
    <col min="5640" max="5641" width="8.85546875" style="17" customWidth="1"/>
    <col min="5642" max="5642" width="1.85546875" style="17" customWidth="1"/>
    <col min="5643" max="5644" width="8.85546875" style="17" customWidth="1"/>
    <col min="5645" max="5645" width="1.85546875" style="17" customWidth="1"/>
    <col min="5646" max="5646" width="8.85546875" style="17" customWidth="1"/>
    <col min="5647" max="5647" width="8.140625" style="17" customWidth="1"/>
    <col min="5648" max="5648" width="2.42578125" style="17" customWidth="1"/>
    <col min="5649" max="5888" width="9.140625" style="17"/>
    <col min="5889" max="5889" width="37.85546875" style="17" customWidth="1"/>
    <col min="5890" max="5891" width="7.85546875" style="17" customWidth="1"/>
    <col min="5892" max="5892" width="2.42578125" style="17" customWidth="1"/>
    <col min="5893" max="5894" width="8.85546875" style="17" customWidth="1"/>
    <col min="5895" max="5895" width="1.85546875" style="17" customWidth="1"/>
    <col min="5896" max="5897" width="8.85546875" style="17" customWidth="1"/>
    <col min="5898" max="5898" width="1.85546875" style="17" customWidth="1"/>
    <col min="5899" max="5900" width="8.85546875" style="17" customWidth="1"/>
    <col min="5901" max="5901" width="1.85546875" style="17" customWidth="1"/>
    <col min="5902" max="5902" width="8.85546875" style="17" customWidth="1"/>
    <col min="5903" max="5903" width="8.140625" style="17" customWidth="1"/>
    <col min="5904" max="5904" width="2.42578125" style="17" customWidth="1"/>
    <col min="5905" max="6144" width="9.140625" style="17"/>
    <col min="6145" max="6145" width="37.85546875" style="17" customWidth="1"/>
    <col min="6146" max="6147" width="7.85546875" style="17" customWidth="1"/>
    <col min="6148" max="6148" width="2.42578125" style="17" customWidth="1"/>
    <col min="6149" max="6150" width="8.85546875" style="17" customWidth="1"/>
    <col min="6151" max="6151" width="1.85546875" style="17" customWidth="1"/>
    <col min="6152" max="6153" width="8.85546875" style="17" customWidth="1"/>
    <col min="6154" max="6154" width="1.85546875" style="17" customWidth="1"/>
    <col min="6155" max="6156" width="8.85546875" style="17" customWidth="1"/>
    <col min="6157" max="6157" width="1.85546875" style="17" customWidth="1"/>
    <col min="6158" max="6158" width="8.85546875" style="17" customWidth="1"/>
    <col min="6159" max="6159" width="8.140625" style="17" customWidth="1"/>
    <col min="6160" max="6160" width="2.42578125" style="17" customWidth="1"/>
    <col min="6161" max="6400" width="9.140625" style="17"/>
    <col min="6401" max="6401" width="37.85546875" style="17" customWidth="1"/>
    <col min="6402" max="6403" width="7.85546875" style="17" customWidth="1"/>
    <col min="6404" max="6404" width="2.42578125" style="17" customWidth="1"/>
    <col min="6405" max="6406" width="8.85546875" style="17" customWidth="1"/>
    <col min="6407" max="6407" width="1.85546875" style="17" customWidth="1"/>
    <col min="6408" max="6409" width="8.85546875" style="17" customWidth="1"/>
    <col min="6410" max="6410" width="1.85546875" style="17" customWidth="1"/>
    <col min="6411" max="6412" width="8.85546875" style="17" customWidth="1"/>
    <col min="6413" max="6413" width="1.85546875" style="17" customWidth="1"/>
    <col min="6414" max="6414" width="8.85546875" style="17" customWidth="1"/>
    <col min="6415" max="6415" width="8.140625" style="17" customWidth="1"/>
    <col min="6416" max="6416" width="2.42578125" style="17" customWidth="1"/>
    <col min="6417" max="6656" width="9.140625" style="17"/>
    <col min="6657" max="6657" width="37.85546875" style="17" customWidth="1"/>
    <col min="6658" max="6659" width="7.85546875" style="17" customWidth="1"/>
    <col min="6660" max="6660" width="2.42578125" style="17" customWidth="1"/>
    <col min="6661" max="6662" width="8.85546875" style="17" customWidth="1"/>
    <col min="6663" max="6663" width="1.85546875" style="17" customWidth="1"/>
    <col min="6664" max="6665" width="8.85546875" style="17" customWidth="1"/>
    <col min="6666" max="6666" width="1.85546875" style="17" customWidth="1"/>
    <col min="6667" max="6668" width="8.85546875" style="17" customWidth="1"/>
    <col min="6669" max="6669" width="1.85546875" style="17" customWidth="1"/>
    <col min="6670" max="6670" width="8.85546875" style="17" customWidth="1"/>
    <col min="6671" max="6671" width="8.140625" style="17" customWidth="1"/>
    <col min="6672" max="6672" width="2.42578125" style="17" customWidth="1"/>
    <col min="6673" max="6912" width="9.140625" style="17"/>
    <col min="6913" max="6913" width="37.85546875" style="17" customWidth="1"/>
    <col min="6914" max="6915" width="7.85546875" style="17" customWidth="1"/>
    <col min="6916" max="6916" width="2.42578125" style="17" customWidth="1"/>
    <col min="6917" max="6918" width="8.85546875" style="17" customWidth="1"/>
    <col min="6919" max="6919" width="1.85546875" style="17" customWidth="1"/>
    <col min="6920" max="6921" width="8.85546875" style="17" customWidth="1"/>
    <col min="6922" max="6922" width="1.85546875" style="17" customWidth="1"/>
    <col min="6923" max="6924" width="8.85546875" style="17" customWidth="1"/>
    <col min="6925" max="6925" width="1.85546875" style="17" customWidth="1"/>
    <col min="6926" max="6926" width="8.85546875" style="17" customWidth="1"/>
    <col min="6927" max="6927" width="8.140625" style="17" customWidth="1"/>
    <col min="6928" max="6928" width="2.42578125" style="17" customWidth="1"/>
    <col min="6929" max="7168" width="9.140625" style="17"/>
    <col min="7169" max="7169" width="37.85546875" style="17" customWidth="1"/>
    <col min="7170" max="7171" width="7.85546875" style="17" customWidth="1"/>
    <col min="7172" max="7172" width="2.42578125" style="17" customWidth="1"/>
    <col min="7173" max="7174" width="8.85546875" style="17" customWidth="1"/>
    <col min="7175" max="7175" width="1.85546875" style="17" customWidth="1"/>
    <col min="7176" max="7177" width="8.85546875" style="17" customWidth="1"/>
    <col min="7178" max="7178" width="1.85546875" style="17" customWidth="1"/>
    <col min="7179" max="7180" width="8.85546875" style="17" customWidth="1"/>
    <col min="7181" max="7181" width="1.85546875" style="17" customWidth="1"/>
    <col min="7182" max="7182" width="8.85546875" style="17" customWidth="1"/>
    <col min="7183" max="7183" width="8.140625" style="17" customWidth="1"/>
    <col min="7184" max="7184" width="2.42578125" style="17" customWidth="1"/>
    <col min="7185" max="7424" width="9.140625" style="17"/>
    <col min="7425" max="7425" width="37.85546875" style="17" customWidth="1"/>
    <col min="7426" max="7427" width="7.85546875" style="17" customWidth="1"/>
    <col min="7428" max="7428" width="2.42578125" style="17" customWidth="1"/>
    <col min="7429" max="7430" width="8.85546875" style="17" customWidth="1"/>
    <col min="7431" max="7431" width="1.85546875" style="17" customWidth="1"/>
    <col min="7432" max="7433" width="8.85546875" style="17" customWidth="1"/>
    <col min="7434" max="7434" width="1.85546875" style="17" customWidth="1"/>
    <col min="7435" max="7436" width="8.85546875" style="17" customWidth="1"/>
    <col min="7437" max="7437" width="1.85546875" style="17" customWidth="1"/>
    <col min="7438" max="7438" width="8.85546875" style="17" customWidth="1"/>
    <col min="7439" max="7439" width="8.140625" style="17" customWidth="1"/>
    <col min="7440" max="7440" width="2.42578125" style="17" customWidth="1"/>
    <col min="7441" max="7680" width="9.140625" style="17"/>
    <col min="7681" max="7681" width="37.85546875" style="17" customWidth="1"/>
    <col min="7682" max="7683" width="7.85546875" style="17" customWidth="1"/>
    <col min="7684" max="7684" width="2.42578125" style="17" customWidth="1"/>
    <col min="7685" max="7686" width="8.85546875" style="17" customWidth="1"/>
    <col min="7687" max="7687" width="1.85546875" style="17" customWidth="1"/>
    <col min="7688" max="7689" width="8.85546875" style="17" customWidth="1"/>
    <col min="7690" max="7690" width="1.85546875" style="17" customWidth="1"/>
    <col min="7691" max="7692" width="8.85546875" style="17" customWidth="1"/>
    <col min="7693" max="7693" width="1.85546875" style="17" customWidth="1"/>
    <col min="7694" max="7694" width="8.85546875" style="17" customWidth="1"/>
    <col min="7695" max="7695" width="8.140625" style="17" customWidth="1"/>
    <col min="7696" max="7696" width="2.42578125" style="17" customWidth="1"/>
    <col min="7697" max="7936" width="9.140625" style="17"/>
    <col min="7937" max="7937" width="37.85546875" style="17" customWidth="1"/>
    <col min="7938" max="7939" width="7.85546875" style="17" customWidth="1"/>
    <col min="7940" max="7940" width="2.42578125" style="17" customWidth="1"/>
    <col min="7941" max="7942" width="8.85546875" style="17" customWidth="1"/>
    <col min="7943" max="7943" width="1.85546875" style="17" customWidth="1"/>
    <col min="7944" max="7945" width="8.85546875" style="17" customWidth="1"/>
    <col min="7946" max="7946" width="1.85546875" style="17" customWidth="1"/>
    <col min="7947" max="7948" width="8.85546875" style="17" customWidth="1"/>
    <col min="7949" max="7949" width="1.85546875" style="17" customWidth="1"/>
    <col min="7950" max="7950" width="8.85546875" style="17" customWidth="1"/>
    <col min="7951" max="7951" width="8.140625" style="17" customWidth="1"/>
    <col min="7952" max="7952" width="2.42578125" style="17" customWidth="1"/>
    <col min="7953" max="8192" width="9.140625" style="17"/>
    <col min="8193" max="8193" width="37.85546875" style="17" customWidth="1"/>
    <col min="8194" max="8195" width="7.85546875" style="17" customWidth="1"/>
    <col min="8196" max="8196" width="2.42578125" style="17" customWidth="1"/>
    <col min="8197" max="8198" width="8.85546875" style="17" customWidth="1"/>
    <col min="8199" max="8199" width="1.85546875" style="17" customWidth="1"/>
    <col min="8200" max="8201" width="8.85546875" style="17" customWidth="1"/>
    <col min="8202" max="8202" width="1.85546875" style="17" customWidth="1"/>
    <col min="8203" max="8204" width="8.85546875" style="17" customWidth="1"/>
    <col min="8205" max="8205" width="1.85546875" style="17" customWidth="1"/>
    <col min="8206" max="8206" width="8.85546875" style="17" customWidth="1"/>
    <col min="8207" max="8207" width="8.140625" style="17" customWidth="1"/>
    <col min="8208" max="8208" width="2.42578125" style="17" customWidth="1"/>
    <col min="8209" max="8448" width="9.140625" style="17"/>
    <col min="8449" max="8449" width="37.85546875" style="17" customWidth="1"/>
    <col min="8450" max="8451" width="7.85546875" style="17" customWidth="1"/>
    <col min="8452" max="8452" width="2.42578125" style="17" customWidth="1"/>
    <col min="8453" max="8454" width="8.85546875" style="17" customWidth="1"/>
    <col min="8455" max="8455" width="1.85546875" style="17" customWidth="1"/>
    <col min="8456" max="8457" width="8.85546875" style="17" customWidth="1"/>
    <col min="8458" max="8458" width="1.85546875" style="17" customWidth="1"/>
    <col min="8459" max="8460" width="8.85546875" style="17" customWidth="1"/>
    <col min="8461" max="8461" width="1.85546875" style="17" customWidth="1"/>
    <col min="8462" max="8462" width="8.85546875" style="17" customWidth="1"/>
    <col min="8463" max="8463" width="8.140625" style="17" customWidth="1"/>
    <col min="8464" max="8464" width="2.42578125" style="17" customWidth="1"/>
    <col min="8465" max="8704" width="9.140625" style="17"/>
    <col min="8705" max="8705" width="37.85546875" style="17" customWidth="1"/>
    <col min="8706" max="8707" width="7.85546875" style="17" customWidth="1"/>
    <col min="8708" max="8708" width="2.42578125" style="17" customWidth="1"/>
    <col min="8709" max="8710" width="8.85546875" style="17" customWidth="1"/>
    <col min="8711" max="8711" width="1.85546875" style="17" customWidth="1"/>
    <col min="8712" max="8713" width="8.85546875" style="17" customWidth="1"/>
    <col min="8714" max="8714" width="1.85546875" style="17" customWidth="1"/>
    <col min="8715" max="8716" width="8.85546875" style="17" customWidth="1"/>
    <col min="8717" max="8717" width="1.85546875" style="17" customWidth="1"/>
    <col min="8718" max="8718" width="8.85546875" style="17" customWidth="1"/>
    <col min="8719" max="8719" width="8.140625" style="17" customWidth="1"/>
    <col min="8720" max="8720" width="2.42578125" style="17" customWidth="1"/>
    <col min="8721" max="8960" width="9.140625" style="17"/>
    <col min="8961" max="8961" width="37.85546875" style="17" customWidth="1"/>
    <col min="8962" max="8963" width="7.85546875" style="17" customWidth="1"/>
    <col min="8964" max="8964" width="2.42578125" style="17" customWidth="1"/>
    <col min="8965" max="8966" width="8.85546875" style="17" customWidth="1"/>
    <col min="8967" max="8967" width="1.85546875" style="17" customWidth="1"/>
    <col min="8968" max="8969" width="8.85546875" style="17" customWidth="1"/>
    <col min="8970" max="8970" width="1.85546875" style="17" customWidth="1"/>
    <col min="8971" max="8972" width="8.85546875" style="17" customWidth="1"/>
    <col min="8973" max="8973" width="1.85546875" style="17" customWidth="1"/>
    <col min="8974" max="8974" width="8.85546875" style="17" customWidth="1"/>
    <col min="8975" max="8975" width="8.140625" style="17" customWidth="1"/>
    <col min="8976" max="8976" width="2.42578125" style="17" customWidth="1"/>
    <col min="8977" max="9216" width="9.140625" style="17"/>
    <col min="9217" max="9217" width="37.85546875" style="17" customWidth="1"/>
    <col min="9218" max="9219" width="7.85546875" style="17" customWidth="1"/>
    <col min="9220" max="9220" width="2.42578125" style="17" customWidth="1"/>
    <col min="9221" max="9222" width="8.85546875" style="17" customWidth="1"/>
    <col min="9223" max="9223" width="1.85546875" style="17" customWidth="1"/>
    <col min="9224" max="9225" width="8.85546875" style="17" customWidth="1"/>
    <col min="9226" max="9226" width="1.85546875" style="17" customWidth="1"/>
    <col min="9227" max="9228" width="8.85546875" style="17" customWidth="1"/>
    <col min="9229" max="9229" width="1.85546875" style="17" customWidth="1"/>
    <col min="9230" max="9230" width="8.85546875" style="17" customWidth="1"/>
    <col min="9231" max="9231" width="8.140625" style="17" customWidth="1"/>
    <col min="9232" max="9232" width="2.42578125" style="17" customWidth="1"/>
    <col min="9233" max="9472" width="9.140625" style="17"/>
    <col min="9473" max="9473" width="37.85546875" style="17" customWidth="1"/>
    <col min="9474" max="9475" width="7.85546875" style="17" customWidth="1"/>
    <col min="9476" max="9476" width="2.42578125" style="17" customWidth="1"/>
    <col min="9477" max="9478" width="8.85546875" style="17" customWidth="1"/>
    <col min="9479" max="9479" width="1.85546875" style="17" customWidth="1"/>
    <col min="9480" max="9481" width="8.85546875" style="17" customWidth="1"/>
    <col min="9482" max="9482" width="1.85546875" style="17" customWidth="1"/>
    <col min="9483" max="9484" width="8.85546875" style="17" customWidth="1"/>
    <col min="9485" max="9485" width="1.85546875" style="17" customWidth="1"/>
    <col min="9486" max="9486" width="8.85546875" style="17" customWidth="1"/>
    <col min="9487" max="9487" width="8.140625" style="17" customWidth="1"/>
    <col min="9488" max="9488" width="2.42578125" style="17" customWidth="1"/>
    <col min="9489" max="9728" width="9.140625" style="17"/>
    <col min="9729" max="9729" width="37.85546875" style="17" customWidth="1"/>
    <col min="9730" max="9731" width="7.85546875" style="17" customWidth="1"/>
    <col min="9732" max="9732" width="2.42578125" style="17" customWidth="1"/>
    <col min="9733" max="9734" width="8.85546875" style="17" customWidth="1"/>
    <col min="9735" max="9735" width="1.85546875" style="17" customWidth="1"/>
    <col min="9736" max="9737" width="8.85546875" style="17" customWidth="1"/>
    <col min="9738" max="9738" width="1.85546875" style="17" customWidth="1"/>
    <col min="9739" max="9740" width="8.85546875" style="17" customWidth="1"/>
    <col min="9741" max="9741" width="1.85546875" style="17" customWidth="1"/>
    <col min="9742" max="9742" width="8.85546875" style="17" customWidth="1"/>
    <col min="9743" max="9743" width="8.140625" style="17" customWidth="1"/>
    <col min="9744" max="9744" width="2.42578125" style="17" customWidth="1"/>
    <col min="9745" max="9984" width="9.140625" style="17"/>
    <col min="9985" max="9985" width="37.85546875" style="17" customWidth="1"/>
    <col min="9986" max="9987" width="7.85546875" style="17" customWidth="1"/>
    <col min="9988" max="9988" width="2.42578125" style="17" customWidth="1"/>
    <col min="9989" max="9990" width="8.85546875" style="17" customWidth="1"/>
    <col min="9991" max="9991" width="1.85546875" style="17" customWidth="1"/>
    <col min="9992" max="9993" width="8.85546875" style="17" customWidth="1"/>
    <col min="9994" max="9994" width="1.85546875" style="17" customWidth="1"/>
    <col min="9995" max="9996" width="8.85546875" style="17" customWidth="1"/>
    <col min="9997" max="9997" width="1.85546875" style="17" customWidth="1"/>
    <col min="9998" max="9998" width="8.85546875" style="17" customWidth="1"/>
    <col min="9999" max="9999" width="8.140625" style="17" customWidth="1"/>
    <col min="10000" max="10000" width="2.42578125" style="17" customWidth="1"/>
    <col min="10001" max="10240" width="9.140625" style="17"/>
    <col min="10241" max="10241" width="37.85546875" style="17" customWidth="1"/>
    <col min="10242" max="10243" width="7.85546875" style="17" customWidth="1"/>
    <col min="10244" max="10244" width="2.42578125" style="17" customWidth="1"/>
    <col min="10245" max="10246" width="8.85546875" style="17" customWidth="1"/>
    <col min="10247" max="10247" width="1.85546875" style="17" customWidth="1"/>
    <col min="10248" max="10249" width="8.85546875" style="17" customWidth="1"/>
    <col min="10250" max="10250" width="1.85546875" style="17" customWidth="1"/>
    <col min="10251" max="10252" width="8.85546875" style="17" customWidth="1"/>
    <col min="10253" max="10253" width="1.85546875" style="17" customWidth="1"/>
    <col min="10254" max="10254" width="8.85546875" style="17" customWidth="1"/>
    <col min="10255" max="10255" width="8.140625" style="17" customWidth="1"/>
    <col min="10256" max="10256" width="2.42578125" style="17" customWidth="1"/>
    <col min="10257" max="10496" width="9.140625" style="17"/>
    <col min="10497" max="10497" width="37.85546875" style="17" customWidth="1"/>
    <col min="10498" max="10499" width="7.85546875" style="17" customWidth="1"/>
    <col min="10500" max="10500" width="2.42578125" style="17" customWidth="1"/>
    <col min="10501" max="10502" width="8.85546875" style="17" customWidth="1"/>
    <col min="10503" max="10503" width="1.85546875" style="17" customWidth="1"/>
    <col min="10504" max="10505" width="8.85546875" style="17" customWidth="1"/>
    <col min="10506" max="10506" width="1.85546875" style="17" customWidth="1"/>
    <col min="10507" max="10508" width="8.85546875" style="17" customWidth="1"/>
    <col min="10509" max="10509" width="1.85546875" style="17" customWidth="1"/>
    <col min="10510" max="10510" width="8.85546875" style="17" customWidth="1"/>
    <col min="10511" max="10511" width="8.140625" style="17" customWidth="1"/>
    <col min="10512" max="10512" width="2.42578125" style="17" customWidth="1"/>
    <col min="10513" max="10752" width="9.140625" style="17"/>
    <col min="10753" max="10753" width="37.85546875" style="17" customWidth="1"/>
    <col min="10754" max="10755" width="7.85546875" style="17" customWidth="1"/>
    <col min="10756" max="10756" width="2.42578125" style="17" customWidth="1"/>
    <col min="10757" max="10758" width="8.85546875" style="17" customWidth="1"/>
    <col min="10759" max="10759" width="1.85546875" style="17" customWidth="1"/>
    <col min="10760" max="10761" width="8.85546875" style="17" customWidth="1"/>
    <col min="10762" max="10762" width="1.85546875" style="17" customWidth="1"/>
    <col min="10763" max="10764" width="8.85546875" style="17" customWidth="1"/>
    <col min="10765" max="10765" width="1.85546875" style="17" customWidth="1"/>
    <col min="10766" max="10766" width="8.85546875" style="17" customWidth="1"/>
    <col min="10767" max="10767" width="8.140625" style="17" customWidth="1"/>
    <col min="10768" max="10768" width="2.42578125" style="17" customWidth="1"/>
    <col min="10769" max="11008" width="9.140625" style="17"/>
    <col min="11009" max="11009" width="37.85546875" style="17" customWidth="1"/>
    <col min="11010" max="11011" width="7.85546875" style="17" customWidth="1"/>
    <col min="11012" max="11012" width="2.42578125" style="17" customWidth="1"/>
    <col min="11013" max="11014" width="8.85546875" style="17" customWidth="1"/>
    <col min="11015" max="11015" width="1.85546875" style="17" customWidth="1"/>
    <col min="11016" max="11017" width="8.85546875" style="17" customWidth="1"/>
    <col min="11018" max="11018" width="1.85546875" style="17" customWidth="1"/>
    <col min="11019" max="11020" width="8.85546875" style="17" customWidth="1"/>
    <col min="11021" max="11021" width="1.85546875" style="17" customWidth="1"/>
    <col min="11022" max="11022" width="8.85546875" style="17" customWidth="1"/>
    <col min="11023" max="11023" width="8.140625" style="17" customWidth="1"/>
    <col min="11024" max="11024" width="2.42578125" style="17" customWidth="1"/>
    <col min="11025" max="11264" width="9.140625" style="17"/>
    <col min="11265" max="11265" width="37.85546875" style="17" customWidth="1"/>
    <col min="11266" max="11267" width="7.85546875" style="17" customWidth="1"/>
    <col min="11268" max="11268" width="2.42578125" style="17" customWidth="1"/>
    <col min="11269" max="11270" width="8.85546875" style="17" customWidth="1"/>
    <col min="11271" max="11271" width="1.85546875" style="17" customWidth="1"/>
    <col min="11272" max="11273" width="8.85546875" style="17" customWidth="1"/>
    <col min="11274" max="11274" width="1.85546875" style="17" customWidth="1"/>
    <col min="11275" max="11276" width="8.85546875" style="17" customWidth="1"/>
    <col min="11277" max="11277" width="1.85546875" style="17" customWidth="1"/>
    <col min="11278" max="11278" width="8.85546875" style="17" customWidth="1"/>
    <col min="11279" max="11279" width="8.140625" style="17" customWidth="1"/>
    <col min="11280" max="11280" width="2.42578125" style="17" customWidth="1"/>
    <col min="11281" max="11520" width="9.140625" style="17"/>
    <col min="11521" max="11521" width="37.85546875" style="17" customWidth="1"/>
    <col min="11522" max="11523" width="7.85546875" style="17" customWidth="1"/>
    <col min="11524" max="11524" width="2.42578125" style="17" customWidth="1"/>
    <col min="11525" max="11526" width="8.85546875" style="17" customWidth="1"/>
    <col min="11527" max="11527" width="1.85546875" style="17" customWidth="1"/>
    <col min="11528" max="11529" width="8.85546875" style="17" customWidth="1"/>
    <col min="11530" max="11530" width="1.85546875" style="17" customWidth="1"/>
    <col min="11531" max="11532" width="8.85546875" style="17" customWidth="1"/>
    <col min="11533" max="11533" width="1.85546875" style="17" customWidth="1"/>
    <col min="11534" max="11534" width="8.85546875" style="17" customWidth="1"/>
    <col min="11535" max="11535" width="8.140625" style="17" customWidth="1"/>
    <col min="11536" max="11536" width="2.42578125" style="17" customWidth="1"/>
    <col min="11537" max="11776" width="9.140625" style="17"/>
    <col min="11777" max="11777" width="37.85546875" style="17" customWidth="1"/>
    <col min="11778" max="11779" width="7.85546875" style="17" customWidth="1"/>
    <col min="11780" max="11780" width="2.42578125" style="17" customWidth="1"/>
    <col min="11781" max="11782" width="8.85546875" style="17" customWidth="1"/>
    <col min="11783" max="11783" width="1.85546875" style="17" customWidth="1"/>
    <col min="11784" max="11785" width="8.85546875" style="17" customWidth="1"/>
    <col min="11786" max="11786" width="1.85546875" style="17" customWidth="1"/>
    <col min="11787" max="11788" width="8.85546875" style="17" customWidth="1"/>
    <col min="11789" max="11789" width="1.85546875" style="17" customWidth="1"/>
    <col min="11790" max="11790" width="8.85546875" style="17" customWidth="1"/>
    <col min="11791" max="11791" width="8.140625" style="17" customWidth="1"/>
    <col min="11792" max="11792" width="2.42578125" style="17" customWidth="1"/>
    <col min="11793" max="12032" width="9.140625" style="17"/>
    <col min="12033" max="12033" width="37.85546875" style="17" customWidth="1"/>
    <col min="12034" max="12035" width="7.85546875" style="17" customWidth="1"/>
    <col min="12036" max="12036" width="2.42578125" style="17" customWidth="1"/>
    <col min="12037" max="12038" width="8.85546875" style="17" customWidth="1"/>
    <col min="12039" max="12039" width="1.85546875" style="17" customWidth="1"/>
    <col min="12040" max="12041" width="8.85546875" style="17" customWidth="1"/>
    <col min="12042" max="12042" width="1.85546875" style="17" customWidth="1"/>
    <col min="12043" max="12044" width="8.85546875" style="17" customWidth="1"/>
    <col min="12045" max="12045" width="1.85546875" style="17" customWidth="1"/>
    <col min="12046" max="12046" width="8.85546875" style="17" customWidth="1"/>
    <col min="12047" max="12047" width="8.140625" style="17" customWidth="1"/>
    <col min="12048" max="12048" width="2.42578125" style="17" customWidth="1"/>
    <col min="12049" max="12288" width="9.140625" style="17"/>
    <col min="12289" max="12289" width="37.85546875" style="17" customWidth="1"/>
    <col min="12290" max="12291" width="7.85546875" style="17" customWidth="1"/>
    <col min="12292" max="12292" width="2.42578125" style="17" customWidth="1"/>
    <col min="12293" max="12294" width="8.85546875" style="17" customWidth="1"/>
    <col min="12295" max="12295" width="1.85546875" style="17" customWidth="1"/>
    <col min="12296" max="12297" width="8.85546875" style="17" customWidth="1"/>
    <col min="12298" max="12298" width="1.85546875" style="17" customWidth="1"/>
    <col min="12299" max="12300" width="8.85546875" style="17" customWidth="1"/>
    <col min="12301" max="12301" width="1.85546875" style="17" customWidth="1"/>
    <col min="12302" max="12302" width="8.85546875" style="17" customWidth="1"/>
    <col min="12303" max="12303" width="8.140625" style="17" customWidth="1"/>
    <col min="12304" max="12304" width="2.42578125" style="17" customWidth="1"/>
    <col min="12305" max="12544" width="9.140625" style="17"/>
    <col min="12545" max="12545" width="37.85546875" style="17" customWidth="1"/>
    <col min="12546" max="12547" width="7.85546875" style="17" customWidth="1"/>
    <col min="12548" max="12548" width="2.42578125" style="17" customWidth="1"/>
    <col min="12549" max="12550" width="8.85546875" style="17" customWidth="1"/>
    <col min="12551" max="12551" width="1.85546875" style="17" customWidth="1"/>
    <col min="12552" max="12553" width="8.85546875" style="17" customWidth="1"/>
    <col min="12554" max="12554" width="1.85546875" style="17" customWidth="1"/>
    <col min="12555" max="12556" width="8.85546875" style="17" customWidth="1"/>
    <col min="12557" max="12557" width="1.85546875" style="17" customWidth="1"/>
    <col min="12558" max="12558" width="8.85546875" style="17" customWidth="1"/>
    <col min="12559" max="12559" width="8.140625" style="17" customWidth="1"/>
    <col min="12560" max="12560" width="2.42578125" style="17" customWidth="1"/>
    <col min="12561" max="12800" width="9.140625" style="17"/>
    <col min="12801" max="12801" width="37.85546875" style="17" customWidth="1"/>
    <col min="12802" max="12803" width="7.85546875" style="17" customWidth="1"/>
    <col min="12804" max="12804" width="2.42578125" style="17" customWidth="1"/>
    <col min="12805" max="12806" width="8.85546875" style="17" customWidth="1"/>
    <col min="12807" max="12807" width="1.85546875" style="17" customWidth="1"/>
    <col min="12808" max="12809" width="8.85546875" style="17" customWidth="1"/>
    <col min="12810" max="12810" width="1.85546875" style="17" customWidth="1"/>
    <col min="12811" max="12812" width="8.85546875" style="17" customWidth="1"/>
    <col min="12813" max="12813" width="1.85546875" style="17" customWidth="1"/>
    <col min="12814" max="12814" width="8.85546875" style="17" customWidth="1"/>
    <col min="12815" max="12815" width="8.140625" style="17" customWidth="1"/>
    <col min="12816" max="12816" width="2.42578125" style="17" customWidth="1"/>
    <col min="12817" max="13056" width="9.140625" style="17"/>
    <col min="13057" max="13057" width="37.85546875" style="17" customWidth="1"/>
    <col min="13058" max="13059" width="7.85546875" style="17" customWidth="1"/>
    <col min="13060" max="13060" width="2.42578125" style="17" customWidth="1"/>
    <col min="13061" max="13062" width="8.85546875" style="17" customWidth="1"/>
    <col min="13063" max="13063" width="1.85546875" style="17" customWidth="1"/>
    <col min="13064" max="13065" width="8.85546875" style="17" customWidth="1"/>
    <col min="13066" max="13066" width="1.85546875" style="17" customWidth="1"/>
    <col min="13067" max="13068" width="8.85546875" style="17" customWidth="1"/>
    <col min="13069" max="13069" width="1.85546875" style="17" customWidth="1"/>
    <col min="13070" max="13070" width="8.85546875" style="17" customWidth="1"/>
    <col min="13071" max="13071" width="8.140625" style="17" customWidth="1"/>
    <col min="13072" max="13072" width="2.42578125" style="17" customWidth="1"/>
    <col min="13073" max="13312" width="9.140625" style="17"/>
    <col min="13313" max="13313" width="37.85546875" style="17" customWidth="1"/>
    <col min="13314" max="13315" width="7.85546875" style="17" customWidth="1"/>
    <col min="13316" max="13316" width="2.42578125" style="17" customWidth="1"/>
    <col min="13317" max="13318" width="8.85546875" style="17" customWidth="1"/>
    <col min="13319" max="13319" width="1.85546875" style="17" customWidth="1"/>
    <col min="13320" max="13321" width="8.85546875" style="17" customWidth="1"/>
    <col min="13322" max="13322" width="1.85546875" style="17" customWidth="1"/>
    <col min="13323" max="13324" width="8.85546875" style="17" customWidth="1"/>
    <col min="13325" max="13325" width="1.85546875" style="17" customWidth="1"/>
    <col min="13326" max="13326" width="8.85546875" style="17" customWidth="1"/>
    <col min="13327" max="13327" width="8.140625" style="17" customWidth="1"/>
    <col min="13328" max="13328" width="2.42578125" style="17" customWidth="1"/>
    <col min="13329" max="13568" width="9.140625" style="17"/>
    <col min="13569" max="13569" width="37.85546875" style="17" customWidth="1"/>
    <col min="13570" max="13571" width="7.85546875" style="17" customWidth="1"/>
    <col min="13572" max="13572" width="2.42578125" style="17" customWidth="1"/>
    <col min="13573" max="13574" width="8.85546875" style="17" customWidth="1"/>
    <col min="13575" max="13575" width="1.85546875" style="17" customWidth="1"/>
    <col min="13576" max="13577" width="8.85546875" style="17" customWidth="1"/>
    <col min="13578" max="13578" width="1.85546875" style="17" customWidth="1"/>
    <col min="13579" max="13580" width="8.85546875" style="17" customWidth="1"/>
    <col min="13581" max="13581" width="1.85546875" style="17" customWidth="1"/>
    <col min="13582" max="13582" width="8.85546875" style="17" customWidth="1"/>
    <col min="13583" max="13583" width="8.140625" style="17" customWidth="1"/>
    <col min="13584" max="13584" width="2.42578125" style="17" customWidth="1"/>
    <col min="13585" max="13824" width="9.140625" style="17"/>
    <col min="13825" max="13825" width="37.85546875" style="17" customWidth="1"/>
    <col min="13826" max="13827" width="7.85546875" style="17" customWidth="1"/>
    <col min="13828" max="13828" width="2.42578125" style="17" customWidth="1"/>
    <col min="13829" max="13830" width="8.85546875" style="17" customWidth="1"/>
    <col min="13831" max="13831" width="1.85546875" style="17" customWidth="1"/>
    <col min="13832" max="13833" width="8.85546875" style="17" customWidth="1"/>
    <col min="13834" max="13834" width="1.85546875" style="17" customWidth="1"/>
    <col min="13835" max="13836" width="8.85546875" style="17" customWidth="1"/>
    <col min="13837" max="13837" width="1.85546875" style="17" customWidth="1"/>
    <col min="13838" max="13838" width="8.85546875" style="17" customWidth="1"/>
    <col min="13839" max="13839" width="8.140625" style="17" customWidth="1"/>
    <col min="13840" max="13840" width="2.42578125" style="17" customWidth="1"/>
    <col min="13841" max="14080" width="9.140625" style="17"/>
    <col min="14081" max="14081" width="37.85546875" style="17" customWidth="1"/>
    <col min="14082" max="14083" width="7.85546875" style="17" customWidth="1"/>
    <col min="14084" max="14084" width="2.42578125" style="17" customWidth="1"/>
    <col min="14085" max="14086" width="8.85546875" style="17" customWidth="1"/>
    <col min="14087" max="14087" width="1.85546875" style="17" customWidth="1"/>
    <col min="14088" max="14089" width="8.85546875" style="17" customWidth="1"/>
    <col min="14090" max="14090" width="1.85546875" style="17" customWidth="1"/>
    <col min="14091" max="14092" width="8.85546875" style="17" customWidth="1"/>
    <col min="14093" max="14093" width="1.85546875" style="17" customWidth="1"/>
    <col min="14094" max="14094" width="8.85546875" style="17" customWidth="1"/>
    <col min="14095" max="14095" width="8.140625" style="17" customWidth="1"/>
    <col min="14096" max="14096" width="2.42578125" style="17" customWidth="1"/>
    <col min="14097" max="14336" width="9.140625" style="17"/>
    <col min="14337" max="14337" width="37.85546875" style="17" customWidth="1"/>
    <col min="14338" max="14339" width="7.85546875" style="17" customWidth="1"/>
    <col min="14340" max="14340" width="2.42578125" style="17" customWidth="1"/>
    <col min="14341" max="14342" width="8.85546875" style="17" customWidth="1"/>
    <col min="14343" max="14343" width="1.85546875" style="17" customWidth="1"/>
    <col min="14344" max="14345" width="8.85546875" style="17" customWidth="1"/>
    <col min="14346" max="14346" width="1.85546875" style="17" customWidth="1"/>
    <col min="14347" max="14348" width="8.85546875" style="17" customWidth="1"/>
    <col min="14349" max="14349" width="1.85546875" style="17" customWidth="1"/>
    <col min="14350" max="14350" width="8.85546875" style="17" customWidth="1"/>
    <col min="14351" max="14351" width="8.140625" style="17" customWidth="1"/>
    <col min="14352" max="14352" width="2.42578125" style="17" customWidth="1"/>
    <col min="14353" max="14592" width="9.140625" style="17"/>
    <col min="14593" max="14593" width="37.85546875" style="17" customWidth="1"/>
    <col min="14594" max="14595" width="7.85546875" style="17" customWidth="1"/>
    <col min="14596" max="14596" width="2.42578125" style="17" customWidth="1"/>
    <col min="14597" max="14598" width="8.85546875" style="17" customWidth="1"/>
    <col min="14599" max="14599" width="1.85546875" style="17" customWidth="1"/>
    <col min="14600" max="14601" width="8.85546875" style="17" customWidth="1"/>
    <col min="14602" max="14602" width="1.85546875" style="17" customWidth="1"/>
    <col min="14603" max="14604" width="8.85546875" style="17" customWidth="1"/>
    <col min="14605" max="14605" width="1.85546875" style="17" customWidth="1"/>
    <col min="14606" max="14606" width="8.85546875" style="17" customWidth="1"/>
    <col min="14607" max="14607" width="8.140625" style="17" customWidth="1"/>
    <col min="14608" max="14608" width="2.42578125" style="17" customWidth="1"/>
    <col min="14609" max="14848" width="9.140625" style="17"/>
    <col min="14849" max="14849" width="37.85546875" style="17" customWidth="1"/>
    <col min="14850" max="14851" width="7.85546875" style="17" customWidth="1"/>
    <col min="14852" max="14852" width="2.42578125" style="17" customWidth="1"/>
    <col min="14853" max="14854" width="8.85546875" style="17" customWidth="1"/>
    <col min="14855" max="14855" width="1.85546875" style="17" customWidth="1"/>
    <col min="14856" max="14857" width="8.85546875" style="17" customWidth="1"/>
    <col min="14858" max="14858" width="1.85546875" style="17" customWidth="1"/>
    <col min="14859" max="14860" width="8.85546875" style="17" customWidth="1"/>
    <col min="14861" max="14861" width="1.85546875" style="17" customWidth="1"/>
    <col min="14862" max="14862" width="8.85546875" style="17" customWidth="1"/>
    <col min="14863" max="14863" width="8.140625" style="17" customWidth="1"/>
    <col min="14864" max="14864" width="2.42578125" style="17" customWidth="1"/>
    <col min="14865" max="15104" width="9.140625" style="17"/>
    <col min="15105" max="15105" width="37.85546875" style="17" customWidth="1"/>
    <col min="15106" max="15107" width="7.85546875" style="17" customWidth="1"/>
    <col min="15108" max="15108" width="2.42578125" style="17" customWidth="1"/>
    <col min="15109" max="15110" width="8.85546875" style="17" customWidth="1"/>
    <col min="15111" max="15111" width="1.85546875" style="17" customWidth="1"/>
    <col min="15112" max="15113" width="8.85546875" style="17" customWidth="1"/>
    <col min="15114" max="15114" width="1.85546875" style="17" customWidth="1"/>
    <col min="15115" max="15116" width="8.85546875" style="17" customWidth="1"/>
    <col min="15117" max="15117" width="1.85546875" style="17" customWidth="1"/>
    <col min="15118" max="15118" width="8.85546875" style="17" customWidth="1"/>
    <col min="15119" max="15119" width="8.140625" style="17" customWidth="1"/>
    <col min="15120" max="15120" width="2.42578125" style="17" customWidth="1"/>
    <col min="15121" max="15360" width="9.140625" style="17"/>
    <col min="15361" max="15361" width="37.85546875" style="17" customWidth="1"/>
    <col min="15362" max="15363" width="7.85546875" style="17" customWidth="1"/>
    <col min="15364" max="15364" width="2.42578125" style="17" customWidth="1"/>
    <col min="15365" max="15366" width="8.85546875" style="17" customWidth="1"/>
    <col min="15367" max="15367" width="1.85546875" style="17" customWidth="1"/>
    <col min="15368" max="15369" width="8.85546875" style="17" customWidth="1"/>
    <col min="15370" max="15370" width="1.85546875" style="17" customWidth="1"/>
    <col min="15371" max="15372" width="8.85546875" style="17" customWidth="1"/>
    <col min="15373" max="15373" width="1.85546875" style="17" customWidth="1"/>
    <col min="15374" max="15374" width="8.85546875" style="17" customWidth="1"/>
    <col min="15375" max="15375" width="8.140625" style="17" customWidth="1"/>
    <col min="15376" max="15376" width="2.42578125" style="17" customWidth="1"/>
    <col min="15377" max="15616" width="9.140625" style="17"/>
    <col min="15617" max="15617" width="37.85546875" style="17" customWidth="1"/>
    <col min="15618" max="15619" width="7.85546875" style="17" customWidth="1"/>
    <col min="15620" max="15620" width="2.42578125" style="17" customWidth="1"/>
    <col min="15621" max="15622" width="8.85546875" style="17" customWidth="1"/>
    <col min="15623" max="15623" width="1.85546875" style="17" customWidth="1"/>
    <col min="15624" max="15625" width="8.85546875" style="17" customWidth="1"/>
    <col min="15626" max="15626" width="1.85546875" style="17" customWidth="1"/>
    <col min="15627" max="15628" width="8.85546875" style="17" customWidth="1"/>
    <col min="15629" max="15629" width="1.85546875" style="17" customWidth="1"/>
    <col min="15630" max="15630" width="8.85546875" style="17" customWidth="1"/>
    <col min="15631" max="15631" width="8.140625" style="17" customWidth="1"/>
    <col min="15632" max="15632" width="2.42578125" style="17" customWidth="1"/>
    <col min="15633" max="15872" width="9.140625" style="17"/>
    <col min="15873" max="15873" width="37.85546875" style="17" customWidth="1"/>
    <col min="15874" max="15875" width="7.85546875" style="17" customWidth="1"/>
    <col min="15876" max="15876" width="2.42578125" style="17" customWidth="1"/>
    <col min="15877" max="15878" width="8.85546875" style="17" customWidth="1"/>
    <col min="15879" max="15879" width="1.85546875" style="17" customWidth="1"/>
    <col min="15880" max="15881" width="8.85546875" style="17" customWidth="1"/>
    <col min="15882" max="15882" width="1.85546875" style="17" customWidth="1"/>
    <col min="15883" max="15884" width="8.85546875" style="17" customWidth="1"/>
    <col min="15885" max="15885" width="1.85546875" style="17" customWidth="1"/>
    <col min="15886" max="15886" width="8.85546875" style="17" customWidth="1"/>
    <col min="15887" max="15887" width="8.140625" style="17" customWidth="1"/>
    <col min="15888" max="15888" width="2.42578125" style="17" customWidth="1"/>
    <col min="15889" max="16128" width="9.140625" style="17"/>
    <col min="16129" max="16129" width="37.85546875" style="17" customWidth="1"/>
    <col min="16130" max="16131" width="7.85546875" style="17" customWidth="1"/>
    <col min="16132" max="16132" width="2.42578125" style="17" customWidth="1"/>
    <col min="16133" max="16134" width="8.85546875" style="17" customWidth="1"/>
    <col min="16135" max="16135" width="1.85546875" style="17" customWidth="1"/>
    <col min="16136" max="16137" width="8.85546875" style="17" customWidth="1"/>
    <col min="16138" max="16138" width="1.85546875" style="17" customWidth="1"/>
    <col min="16139" max="16140" width="8.85546875" style="17" customWidth="1"/>
    <col min="16141" max="16141" width="1.85546875" style="17" customWidth="1"/>
    <col min="16142" max="16142" width="8.85546875" style="17" customWidth="1"/>
    <col min="16143" max="16143" width="8.140625" style="17" customWidth="1"/>
    <col min="16144" max="16144" width="2.42578125" style="17" customWidth="1"/>
    <col min="16145" max="16384" width="9.140625" style="17"/>
  </cols>
  <sheetData>
    <row r="1" spans="1:16">
      <c r="A1" s="17" t="s">
        <v>215</v>
      </c>
    </row>
    <row r="2" spans="1:16">
      <c r="A2" s="17" t="s">
        <v>216</v>
      </c>
    </row>
    <row r="4" spans="1:16">
      <c r="A4" s="19" t="s">
        <v>403</v>
      </c>
    </row>
    <row r="5" spans="1:16" ht="13.5" thickBot="1">
      <c r="I5" s="31"/>
      <c r="L5" s="31"/>
      <c r="M5" s="31"/>
      <c r="O5" s="31"/>
      <c r="P5" s="31"/>
    </row>
    <row r="6" spans="1:16">
      <c r="A6" s="20"/>
      <c r="B6" s="43"/>
      <c r="C6" s="44"/>
      <c r="D6" s="44"/>
      <c r="E6" s="43"/>
      <c r="F6" s="44"/>
      <c r="G6" s="44"/>
      <c r="H6" s="43"/>
      <c r="I6" s="44"/>
      <c r="J6" s="20"/>
      <c r="K6" s="43"/>
      <c r="L6" s="44"/>
      <c r="M6" s="44"/>
      <c r="N6" s="43"/>
      <c r="O6" s="44"/>
      <c r="P6" s="44"/>
    </row>
    <row r="7" spans="1:16">
      <c r="A7" s="17" t="s">
        <v>404</v>
      </c>
      <c r="B7" s="95" t="s">
        <v>405</v>
      </c>
      <c r="C7" s="96"/>
      <c r="D7" s="17"/>
      <c r="E7" s="97" t="s">
        <v>406</v>
      </c>
      <c r="F7" s="97"/>
      <c r="H7" s="97" t="s">
        <v>407</v>
      </c>
      <c r="I7" s="97"/>
      <c r="K7" s="47" t="s">
        <v>408</v>
      </c>
      <c r="L7" s="47"/>
      <c r="N7" s="47" t="s">
        <v>409</v>
      </c>
      <c r="O7" s="47"/>
    </row>
    <row r="8" spans="1:16">
      <c r="A8" s="17" t="s">
        <v>410</v>
      </c>
      <c r="B8" s="48" t="s">
        <v>254</v>
      </c>
      <c r="C8" s="49" t="s">
        <v>255</v>
      </c>
      <c r="D8" s="98"/>
      <c r="E8" s="51" t="s">
        <v>254</v>
      </c>
      <c r="F8" s="98" t="s">
        <v>255</v>
      </c>
      <c r="G8" s="98"/>
      <c r="H8" s="48" t="s">
        <v>254</v>
      </c>
      <c r="I8" s="49" t="s">
        <v>255</v>
      </c>
      <c r="K8" s="48" t="s">
        <v>254</v>
      </c>
      <c r="L8" s="49" t="s">
        <v>255</v>
      </c>
      <c r="N8" s="48" t="s">
        <v>254</v>
      </c>
      <c r="O8" s="49" t="s">
        <v>255</v>
      </c>
    </row>
    <row r="9" spans="1:16" ht="13.5" thickBot="1">
      <c r="A9" s="29"/>
      <c r="B9" s="52"/>
      <c r="C9" s="53"/>
      <c r="D9" s="53"/>
      <c r="E9" s="52"/>
      <c r="F9" s="53"/>
      <c r="G9" s="53"/>
      <c r="H9" s="52"/>
      <c r="I9" s="53"/>
      <c r="J9" s="29"/>
      <c r="K9" s="52"/>
      <c r="L9" s="53"/>
      <c r="M9" s="53"/>
      <c r="N9" s="52"/>
      <c r="O9" s="53"/>
    </row>
    <row r="10" spans="1:16">
      <c r="I10" s="31"/>
      <c r="L10" s="31"/>
      <c r="O10" s="31"/>
      <c r="P10" s="44"/>
    </row>
    <row r="11" spans="1:16">
      <c r="A11" s="23" t="s">
        <v>339</v>
      </c>
      <c r="B11" s="41">
        <f>IF(A11&lt;&gt;0,E11+H11+K11+N11,"")</f>
        <v>153</v>
      </c>
      <c r="C11" s="42">
        <f>SUM(C12:C46)</f>
        <v>99.999999999999972</v>
      </c>
      <c r="D11" s="42"/>
      <c r="E11" s="40">
        <f>SUM(E13:E46)</f>
        <v>47</v>
      </c>
      <c r="F11" s="42">
        <f>IF($A11&lt;&gt;0,E11/$B11*100,"")</f>
        <v>30.718954248366014</v>
      </c>
      <c r="G11" s="42"/>
      <c r="H11" s="40">
        <f>SUM(H13:H46)</f>
        <v>84</v>
      </c>
      <c r="I11" s="42">
        <f>IF($A11&lt;&gt;0,H11/$B11*100,"")</f>
        <v>54.901960784313729</v>
      </c>
      <c r="J11" s="40"/>
      <c r="K11" s="40">
        <f>SUM(K13:K46)</f>
        <v>14</v>
      </c>
      <c r="L11" s="42">
        <f>IF($A11&lt;&gt;0,K11/$B11*100,"")</f>
        <v>9.1503267973856204</v>
      </c>
      <c r="M11" s="40"/>
      <c r="N11" s="40">
        <f>SUM(N13:N46)</f>
        <v>8</v>
      </c>
      <c r="O11" s="42">
        <f t="shared" ref="O11:O46" si="0">IF($A11&lt;&gt;0,N11/$B11*100,"")</f>
        <v>5.2287581699346406</v>
      </c>
      <c r="P11" s="99"/>
    </row>
    <row r="12" spans="1:16" ht="9.75" customHeight="1">
      <c r="B12" s="41" t="str">
        <f>IF(A12&lt;&gt;0,#REF!+E12+H12+K12+N12,"")</f>
        <v/>
      </c>
      <c r="C12" s="42" t="str">
        <f t="shared" ref="C12:C46" si="1">IF(A12&lt;&gt;0,B12/$B$11*100,"")</f>
        <v/>
      </c>
      <c r="D12" s="42"/>
      <c r="F12" s="42" t="str">
        <f t="shared" ref="F12:F46" si="2">IF($A12&lt;&gt;0,E12/$B12*100,"")</f>
        <v/>
      </c>
      <c r="G12" s="42"/>
      <c r="I12" s="42" t="str">
        <f t="shared" ref="I12:I46" si="3">IF($A12&lt;&gt;0,H12/$B12*100,"")</f>
        <v/>
      </c>
      <c r="J12" s="40"/>
      <c r="L12" s="42" t="str">
        <f t="shared" ref="L12:L46" si="4">IF($A12&lt;&gt;0,K12/$B12*100,"")</f>
        <v/>
      </c>
      <c r="M12" s="40"/>
      <c r="O12" s="42" t="str">
        <f t="shared" si="0"/>
        <v/>
      </c>
      <c r="P12" s="99"/>
    </row>
    <row r="13" spans="1:16" ht="14.25" customHeight="1">
      <c r="A13" s="100" t="s">
        <v>411</v>
      </c>
      <c r="B13" s="41">
        <f>IF(A13&lt;&gt;0,E13+H13+K13+N13,"")</f>
        <v>2</v>
      </c>
      <c r="C13" s="42">
        <f t="shared" si="1"/>
        <v>1.3071895424836601</v>
      </c>
      <c r="D13" s="42"/>
      <c r="E13" s="68">
        <v>0</v>
      </c>
      <c r="F13" s="42">
        <f t="shared" si="2"/>
        <v>0</v>
      </c>
      <c r="G13" s="101"/>
      <c r="H13" s="68">
        <v>2</v>
      </c>
      <c r="I13" s="42">
        <f t="shared" si="3"/>
        <v>100</v>
      </c>
      <c r="J13" s="101"/>
      <c r="K13" s="68">
        <v>0</v>
      </c>
      <c r="L13" s="42">
        <f t="shared" si="4"/>
        <v>0</v>
      </c>
      <c r="M13" s="101"/>
      <c r="N13" s="102">
        <v>0</v>
      </c>
      <c r="O13" s="42">
        <f t="shared" si="0"/>
        <v>0</v>
      </c>
      <c r="P13" s="99"/>
    </row>
    <row r="14" spans="1:16" ht="14.25" customHeight="1">
      <c r="A14" s="100" t="s">
        <v>412</v>
      </c>
      <c r="B14" s="41">
        <f t="shared" ref="B14:B46" si="5">IF(A14&lt;&gt;0,E14+H14+K14+N14,"")</f>
        <v>1</v>
      </c>
      <c r="C14" s="42">
        <f t="shared" si="1"/>
        <v>0.65359477124183007</v>
      </c>
      <c r="D14" s="42"/>
      <c r="E14" s="68">
        <v>1</v>
      </c>
      <c r="F14" s="42">
        <f t="shared" si="2"/>
        <v>100</v>
      </c>
      <c r="G14" s="101"/>
      <c r="H14" s="68">
        <v>0</v>
      </c>
      <c r="I14" s="42">
        <f t="shared" si="3"/>
        <v>0</v>
      </c>
      <c r="J14" s="101"/>
      <c r="K14" s="68">
        <v>0</v>
      </c>
      <c r="L14" s="42">
        <f t="shared" si="4"/>
        <v>0</v>
      </c>
      <c r="M14" s="101"/>
      <c r="N14" s="102">
        <v>0</v>
      </c>
      <c r="O14" s="42">
        <f t="shared" si="0"/>
        <v>0</v>
      </c>
      <c r="P14" s="99"/>
    </row>
    <row r="15" spans="1:16" ht="14.25" customHeight="1">
      <c r="A15" s="100" t="s">
        <v>413</v>
      </c>
      <c r="B15" s="41">
        <f t="shared" si="5"/>
        <v>11</v>
      </c>
      <c r="C15" s="42">
        <f t="shared" si="1"/>
        <v>7.18954248366013</v>
      </c>
      <c r="D15" s="42"/>
      <c r="E15" s="68">
        <v>2</v>
      </c>
      <c r="F15" s="42">
        <f t="shared" si="2"/>
        <v>18.181818181818183</v>
      </c>
      <c r="G15" s="101"/>
      <c r="H15" s="68">
        <v>8</v>
      </c>
      <c r="I15" s="42">
        <f t="shared" si="3"/>
        <v>72.727272727272734</v>
      </c>
      <c r="J15" s="101"/>
      <c r="K15" s="68">
        <v>1</v>
      </c>
      <c r="L15" s="42">
        <f t="shared" si="4"/>
        <v>9.0909090909090917</v>
      </c>
      <c r="M15" s="101"/>
      <c r="N15" s="102">
        <v>0</v>
      </c>
      <c r="O15" s="42">
        <f t="shared" si="0"/>
        <v>0</v>
      </c>
      <c r="P15" s="99"/>
    </row>
    <row r="16" spans="1:16" ht="14.25" customHeight="1">
      <c r="A16" s="100" t="s">
        <v>414</v>
      </c>
      <c r="B16" s="41">
        <f t="shared" si="5"/>
        <v>5</v>
      </c>
      <c r="C16" s="42">
        <f t="shared" si="1"/>
        <v>3.2679738562091507</v>
      </c>
      <c r="D16" s="42"/>
      <c r="E16" s="68">
        <v>0</v>
      </c>
      <c r="F16" s="42">
        <f t="shared" si="2"/>
        <v>0</v>
      </c>
      <c r="G16" s="101"/>
      <c r="H16" s="68">
        <v>3</v>
      </c>
      <c r="I16" s="42">
        <f t="shared" si="3"/>
        <v>60</v>
      </c>
      <c r="J16" s="101"/>
      <c r="K16" s="68">
        <v>2</v>
      </c>
      <c r="L16" s="42">
        <f t="shared" si="4"/>
        <v>40</v>
      </c>
      <c r="M16" s="101"/>
      <c r="N16" s="102">
        <v>0</v>
      </c>
      <c r="O16" s="42">
        <f t="shared" si="0"/>
        <v>0</v>
      </c>
      <c r="P16" s="99"/>
    </row>
    <row r="17" spans="1:16" ht="14.25" customHeight="1">
      <c r="A17" s="100" t="s">
        <v>415</v>
      </c>
      <c r="B17" s="41">
        <f t="shared" si="5"/>
        <v>7</v>
      </c>
      <c r="C17" s="42">
        <f t="shared" si="1"/>
        <v>4.5751633986928102</v>
      </c>
      <c r="D17" s="42"/>
      <c r="E17" s="68">
        <v>5</v>
      </c>
      <c r="F17" s="42">
        <f t="shared" si="2"/>
        <v>71.428571428571431</v>
      </c>
      <c r="G17" s="101"/>
      <c r="H17" s="68">
        <v>2</v>
      </c>
      <c r="I17" s="42">
        <f t="shared" si="3"/>
        <v>28.571428571428569</v>
      </c>
      <c r="J17" s="101"/>
      <c r="K17" s="68">
        <v>0</v>
      </c>
      <c r="L17" s="42">
        <f t="shared" si="4"/>
        <v>0</v>
      </c>
      <c r="M17" s="101"/>
      <c r="N17" s="102">
        <v>0</v>
      </c>
      <c r="O17" s="42">
        <f t="shared" si="0"/>
        <v>0</v>
      </c>
      <c r="P17" s="99"/>
    </row>
    <row r="18" spans="1:16" ht="14.25" customHeight="1">
      <c r="A18" s="100" t="s">
        <v>416</v>
      </c>
      <c r="B18" s="41">
        <f t="shared" si="5"/>
        <v>4</v>
      </c>
      <c r="C18" s="42">
        <f t="shared" si="1"/>
        <v>2.6143790849673203</v>
      </c>
      <c r="D18" s="42"/>
      <c r="E18" s="68">
        <v>1</v>
      </c>
      <c r="F18" s="42">
        <f t="shared" si="2"/>
        <v>25</v>
      </c>
      <c r="G18" s="101"/>
      <c r="H18" s="68">
        <v>2</v>
      </c>
      <c r="I18" s="42">
        <f t="shared" si="3"/>
        <v>50</v>
      </c>
      <c r="J18" s="101"/>
      <c r="K18" s="68">
        <v>1</v>
      </c>
      <c r="L18" s="42">
        <f t="shared" si="4"/>
        <v>25</v>
      </c>
      <c r="M18" s="101"/>
      <c r="N18" s="102">
        <v>0</v>
      </c>
      <c r="O18" s="42">
        <f t="shared" si="0"/>
        <v>0</v>
      </c>
      <c r="P18" s="99"/>
    </row>
    <row r="19" spans="1:16" ht="14.25" customHeight="1">
      <c r="A19" s="103" t="s">
        <v>417</v>
      </c>
      <c r="B19" s="41">
        <f t="shared" si="5"/>
        <v>5</v>
      </c>
      <c r="C19" s="42">
        <f t="shared" si="1"/>
        <v>3.2679738562091507</v>
      </c>
      <c r="D19" s="42"/>
      <c r="E19" s="68">
        <v>1</v>
      </c>
      <c r="F19" s="42">
        <f t="shared" si="2"/>
        <v>20</v>
      </c>
      <c r="G19" s="101"/>
      <c r="H19" s="68">
        <v>4</v>
      </c>
      <c r="I19" s="42">
        <f t="shared" si="3"/>
        <v>80</v>
      </c>
      <c r="J19" s="101"/>
      <c r="K19" s="68">
        <v>0</v>
      </c>
      <c r="L19" s="42">
        <f t="shared" si="4"/>
        <v>0</v>
      </c>
      <c r="M19" s="101"/>
      <c r="N19" s="102">
        <v>0</v>
      </c>
      <c r="O19" s="42">
        <f t="shared" si="0"/>
        <v>0</v>
      </c>
      <c r="P19" s="99"/>
    </row>
    <row r="20" spans="1:16" ht="14.25" customHeight="1">
      <c r="A20" s="100" t="s">
        <v>418</v>
      </c>
      <c r="B20" s="41">
        <f t="shared" si="5"/>
        <v>6</v>
      </c>
      <c r="C20" s="42">
        <f t="shared" si="1"/>
        <v>3.9215686274509802</v>
      </c>
      <c r="D20" s="42"/>
      <c r="E20" s="68">
        <v>2</v>
      </c>
      <c r="F20" s="42">
        <f t="shared" si="2"/>
        <v>33.333333333333329</v>
      </c>
      <c r="G20" s="101"/>
      <c r="H20" s="68">
        <v>3</v>
      </c>
      <c r="I20" s="42">
        <f t="shared" si="3"/>
        <v>50</v>
      </c>
      <c r="J20" s="101"/>
      <c r="K20" s="68">
        <v>1</v>
      </c>
      <c r="L20" s="42">
        <f t="shared" si="4"/>
        <v>16.666666666666664</v>
      </c>
      <c r="M20" s="101"/>
      <c r="N20" s="102">
        <v>0</v>
      </c>
      <c r="O20" s="42">
        <f t="shared" si="0"/>
        <v>0</v>
      </c>
      <c r="P20" s="99"/>
    </row>
    <row r="21" spans="1:16" ht="14.25" customHeight="1">
      <c r="A21" s="100" t="s">
        <v>419</v>
      </c>
      <c r="B21" s="41">
        <f t="shared" si="5"/>
        <v>4</v>
      </c>
      <c r="C21" s="42">
        <f t="shared" si="1"/>
        <v>2.6143790849673203</v>
      </c>
      <c r="D21" s="42"/>
      <c r="E21" s="68">
        <v>2</v>
      </c>
      <c r="F21" s="42">
        <f t="shared" si="2"/>
        <v>50</v>
      </c>
      <c r="G21" s="101"/>
      <c r="H21" s="68">
        <v>1</v>
      </c>
      <c r="I21" s="42">
        <f t="shared" si="3"/>
        <v>25</v>
      </c>
      <c r="J21" s="101"/>
      <c r="K21" s="68">
        <v>0</v>
      </c>
      <c r="L21" s="42">
        <f t="shared" si="4"/>
        <v>0</v>
      </c>
      <c r="M21" s="101"/>
      <c r="N21" s="102">
        <v>1</v>
      </c>
      <c r="O21" s="42">
        <f t="shared" si="0"/>
        <v>25</v>
      </c>
      <c r="P21" s="99"/>
    </row>
    <row r="22" spans="1:16" ht="14.25" customHeight="1">
      <c r="A22" s="100" t="s">
        <v>420</v>
      </c>
      <c r="B22" s="41">
        <f t="shared" si="5"/>
        <v>1</v>
      </c>
      <c r="C22" s="42">
        <f t="shared" si="1"/>
        <v>0.65359477124183007</v>
      </c>
      <c r="D22" s="42"/>
      <c r="E22" s="68">
        <v>0</v>
      </c>
      <c r="F22" s="42">
        <f t="shared" si="2"/>
        <v>0</v>
      </c>
      <c r="G22" s="101"/>
      <c r="H22" s="68">
        <v>1</v>
      </c>
      <c r="I22" s="42">
        <f t="shared" si="3"/>
        <v>100</v>
      </c>
      <c r="J22" s="101"/>
      <c r="K22" s="68">
        <v>0</v>
      </c>
      <c r="L22" s="42">
        <f t="shared" si="4"/>
        <v>0</v>
      </c>
      <c r="M22" s="101"/>
      <c r="N22" s="102">
        <v>0</v>
      </c>
      <c r="O22" s="42">
        <f t="shared" si="0"/>
        <v>0</v>
      </c>
      <c r="P22" s="99"/>
    </row>
    <row r="23" spans="1:16" ht="14.25" customHeight="1">
      <c r="A23" s="100" t="s">
        <v>421</v>
      </c>
      <c r="B23" s="41">
        <f t="shared" si="5"/>
        <v>8</v>
      </c>
      <c r="C23" s="42">
        <f t="shared" si="1"/>
        <v>5.2287581699346406</v>
      </c>
      <c r="D23" s="42"/>
      <c r="E23" s="68">
        <v>2</v>
      </c>
      <c r="F23" s="42">
        <f t="shared" si="2"/>
        <v>25</v>
      </c>
      <c r="G23" s="101"/>
      <c r="H23" s="68">
        <v>4</v>
      </c>
      <c r="I23" s="42">
        <f t="shared" si="3"/>
        <v>50</v>
      </c>
      <c r="J23" s="101"/>
      <c r="K23" s="68">
        <v>2</v>
      </c>
      <c r="L23" s="42">
        <f t="shared" si="4"/>
        <v>25</v>
      </c>
      <c r="M23" s="101"/>
      <c r="N23" s="102">
        <v>0</v>
      </c>
      <c r="O23" s="42">
        <f t="shared" si="0"/>
        <v>0</v>
      </c>
      <c r="P23" s="99"/>
    </row>
    <row r="24" spans="1:16" ht="14.25" customHeight="1">
      <c r="A24" s="100" t="s">
        <v>422</v>
      </c>
      <c r="B24" s="41">
        <f>IF(A24&lt;&gt;0,E24+H24+K24+N24,"")</f>
        <v>3</v>
      </c>
      <c r="C24" s="42">
        <f>IF(A24&lt;&gt;0,B24/$B$11*100,"")</f>
        <v>1.9607843137254901</v>
      </c>
      <c r="D24" s="42"/>
      <c r="E24" s="68">
        <v>0</v>
      </c>
      <c r="F24" s="42">
        <f>IF($A24&lt;&gt;0,E24/$B24*100,"")</f>
        <v>0</v>
      </c>
      <c r="G24" s="101"/>
      <c r="H24" s="68">
        <v>3</v>
      </c>
      <c r="I24" s="42">
        <f>IF($A24&lt;&gt;0,H24/$B24*100,"")</f>
        <v>100</v>
      </c>
      <c r="J24" s="101"/>
      <c r="K24" s="68">
        <v>0</v>
      </c>
      <c r="L24" s="42">
        <f>IF($A24&lt;&gt;0,K24/$B24*100,"")</f>
        <v>0</v>
      </c>
      <c r="M24" s="101"/>
      <c r="N24" s="102">
        <v>0</v>
      </c>
      <c r="O24" s="42">
        <f>IF($A24&lt;&gt;0,N24/$B24*100,"")</f>
        <v>0</v>
      </c>
      <c r="P24" s="99"/>
    </row>
    <row r="25" spans="1:16" ht="14.25" customHeight="1">
      <c r="A25" s="100" t="s">
        <v>423</v>
      </c>
      <c r="B25" s="41">
        <f t="shared" si="5"/>
        <v>5</v>
      </c>
      <c r="C25" s="42">
        <f t="shared" si="1"/>
        <v>3.2679738562091507</v>
      </c>
      <c r="D25" s="42"/>
      <c r="E25" s="68">
        <v>2</v>
      </c>
      <c r="F25" s="42">
        <f t="shared" si="2"/>
        <v>40</v>
      </c>
      <c r="G25" s="101"/>
      <c r="H25" s="68">
        <v>2</v>
      </c>
      <c r="I25" s="42">
        <f t="shared" si="3"/>
        <v>40</v>
      </c>
      <c r="J25" s="101"/>
      <c r="K25" s="68">
        <v>0</v>
      </c>
      <c r="L25" s="42">
        <f t="shared" si="4"/>
        <v>0</v>
      </c>
      <c r="M25" s="101"/>
      <c r="N25" s="102">
        <v>1</v>
      </c>
      <c r="O25" s="42">
        <f t="shared" si="0"/>
        <v>20</v>
      </c>
      <c r="P25" s="99"/>
    </row>
    <row r="26" spans="1:16" ht="14.25" customHeight="1">
      <c r="A26" s="100" t="s">
        <v>424</v>
      </c>
      <c r="B26" s="41">
        <f>IF(A26&lt;&gt;0,E26+H26+K26+N26,"")</f>
        <v>2</v>
      </c>
      <c r="C26" s="42">
        <f>IF(A26&lt;&gt;0,B26/$B$11*100,"")</f>
        <v>1.3071895424836601</v>
      </c>
      <c r="D26" s="42"/>
      <c r="E26" s="68">
        <v>0</v>
      </c>
      <c r="F26" s="42">
        <f t="shared" si="2"/>
        <v>0</v>
      </c>
      <c r="G26" s="101"/>
      <c r="H26" s="68">
        <v>0</v>
      </c>
      <c r="I26" s="42">
        <f t="shared" si="3"/>
        <v>0</v>
      </c>
      <c r="J26" s="101"/>
      <c r="K26" s="68">
        <v>0</v>
      </c>
      <c r="L26" s="42">
        <f t="shared" si="4"/>
        <v>0</v>
      </c>
      <c r="M26" s="101"/>
      <c r="N26" s="102">
        <v>2</v>
      </c>
      <c r="O26" s="42">
        <f t="shared" si="0"/>
        <v>100</v>
      </c>
      <c r="P26" s="99"/>
    </row>
    <row r="27" spans="1:16" ht="14.25" customHeight="1">
      <c r="A27" s="100" t="s">
        <v>425</v>
      </c>
      <c r="B27" s="41">
        <f>IF(A27&lt;&gt;0,E27+H27+K27+N27,"")</f>
        <v>4</v>
      </c>
      <c r="C27" s="42">
        <f>IF(A27&lt;&gt;0,B27/$B$11*100,"")</f>
        <v>2.6143790849673203</v>
      </c>
      <c r="D27" s="42"/>
      <c r="E27" s="68">
        <v>2</v>
      </c>
      <c r="F27" s="42">
        <f t="shared" si="2"/>
        <v>50</v>
      </c>
      <c r="G27" s="101"/>
      <c r="H27" s="68">
        <v>1</v>
      </c>
      <c r="I27" s="42">
        <f t="shared" si="3"/>
        <v>25</v>
      </c>
      <c r="J27" s="101"/>
      <c r="K27" s="68">
        <v>0</v>
      </c>
      <c r="L27" s="42">
        <f t="shared" si="4"/>
        <v>0</v>
      </c>
      <c r="M27" s="101"/>
      <c r="N27" s="102">
        <v>1</v>
      </c>
      <c r="O27" s="42">
        <f t="shared" si="0"/>
        <v>25</v>
      </c>
      <c r="P27" s="99"/>
    </row>
    <row r="28" spans="1:16" ht="14.25" customHeight="1">
      <c r="A28" s="103" t="s">
        <v>426</v>
      </c>
      <c r="B28" s="41">
        <f t="shared" si="5"/>
        <v>2</v>
      </c>
      <c r="C28" s="42">
        <f t="shared" si="1"/>
        <v>1.3071895424836601</v>
      </c>
      <c r="D28" s="42"/>
      <c r="E28" s="68">
        <v>0</v>
      </c>
      <c r="F28" s="42">
        <f t="shared" si="2"/>
        <v>0</v>
      </c>
      <c r="G28" s="101"/>
      <c r="H28" s="68">
        <v>1</v>
      </c>
      <c r="I28" s="42">
        <f t="shared" si="3"/>
        <v>50</v>
      </c>
      <c r="J28" s="101"/>
      <c r="K28" s="68">
        <v>0</v>
      </c>
      <c r="L28" s="42">
        <f t="shared" si="4"/>
        <v>0</v>
      </c>
      <c r="M28" s="101"/>
      <c r="N28" s="102">
        <v>1</v>
      </c>
      <c r="O28" s="42">
        <f t="shared" si="0"/>
        <v>50</v>
      </c>
      <c r="P28" s="99"/>
    </row>
    <row r="29" spans="1:16" ht="14.25" customHeight="1">
      <c r="A29" s="104" t="s">
        <v>427</v>
      </c>
      <c r="B29" s="41">
        <f t="shared" si="5"/>
        <v>1</v>
      </c>
      <c r="C29" s="42">
        <f t="shared" si="1"/>
        <v>0.65359477124183007</v>
      </c>
      <c r="D29" s="42"/>
      <c r="E29" s="68">
        <v>0</v>
      </c>
      <c r="F29" s="42">
        <f t="shared" si="2"/>
        <v>0</v>
      </c>
      <c r="G29" s="101"/>
      <c r="H29" s="68">
        <v>0</v>
      </c>
      <c r="I29" s="42">
        <f t="shared" si="3"/>
        <v>0</v>
      </c>
      <c r="J29" s="101"/>
      <c r="K29" s="68">
        <v>1</v>
      </c>
      <c r="L29" s="42">
        <f t="shared" si="4"/>
        <v>100</v>
      </c>
      <c r="M29" s="101"/>
      <c r="N29" s="102">
        <v>0</v>
      </c>
      <c r="O29" s="42">
        <f t="shared" si="0"/>
        <v>0</v>
      </c>
      <c r="P29" s="99"/>
    </row>
    <row r="30" spans="1:16" ht="14.25" customHeight="1">
      <c r="A30" s="104" t="s">
        <v>428</v>
      </c>
      <c r="B30" s="41">
        <f t="shared" si="5"/>
        <v>1</v>
      </c>
      <c r="C30" s="42">
        <f t="shared" si="1"/>
        <v>0.65359477124183007</v>
      </c>
      <c r="D30" s="42"/>
      <c r="E30" s="68">
        <v>0</v>
      </c>
      <c r="F30" s="42">
        <f t="shared" si="2"/>
        <v>0</v>
      </c>
      <c r="G30" s="101"/>
      <c r="H30" s="68">
        <v>1</v>
      </c>
      <c r="I30" s="42">
        <f t="shared" si="3"/>
        <v>100</v>
      </c>
      <c r="J30" s="101"/>
      <c r="K30" s="68">
        <v>0</v>
      </c>
      <c r="L30" s="42">
        <f t="shared" si="4"/>
        <v>0</v>
      </c>
      <c r="M30" s="101"/>
      <c r="N30" s="102">
        <v>0</v>
      </c>
      <c r="O30" s="42">
        <f t="shared" si="0"/>
        <v>0</v>
      </c>
      <c r="P30" s="99"/>
    </row>
    <row r="31" spans="1:16" ht="14.25" customHeight="1">
      <c r="A31" s="100" t="s">
        <v>429</v>
      </c>
      <c r="B31" s="41">
        <f t="shared" si="5"/>
        <v>6</v>
      </c>
      <c r="C31" s="42">
        <f t="shared" si="1"/>
        <v>3.9215686274509802</v>
      </c>
      <c r="D31" s="42"/>
      <c r="E31" s="68">
        <v>0</v>
      </c>
      <c r="F31" s="42">
        <f t="shared" si="2"/>
        <v>0</v>
      </c>
      <c r="G31" s="101"/>
      <c r="H31" s="68">
        <v>6</v>
      </c>
      <c r="I31" s="42">
        <f t="shared" si="3"/>
        <v>100</v>
      </c>
      <c r="J31" s="101"/>
      <c r="K31" s="68">
        <v>0</v>
      </c>
      <c r="L31" s="42">
        <f t="shared" si="4"/>
        <v>0</v>
      </c>
      <c r="M31" s="101"/>
      <c r="N31" s="102">
        <v>0</v>
      </c>
      <c r="O31" s="42">
        <f t="shared" si="0"/>
        <v>0</v>
      </c>
      <c r="P31" s="99"/>
    </row>
    <row r="32" spans="1:16" ht="14.25" customHeight="1">
      <c r="A32" s="100" t="s">
        <v>430</v>
      </c>
      <c r="B32" s="41">
        <f>IF(A32&lt;&gt;0,E32+H32+K32+N32,"")</f>
        <v>7</v>
      </c>
      <c r="C32" s="42">
        <f>IF(A32&lt;&gt;0,B32/$B$11*100,"")</f>
        <v>4.5751633986928102</v>
      </c>
      <c r="D32" s="42"/>
      <c r="E32" s="68">
        <v>1</v>
      </c>
      <c r="F32" s="42">
        <f t="shared" si="2"/>
        <v>14.285714285714285</v>
      </c>
      <c r="G32" s="101"/>
      <c r="H32" s="68">
        <v>4</v>
      </c>
      <c r="I32" s="42">
        <f t="shared" si="3"/>
        <v>57.142857142857139</v>
      </c>
      <c r="J32" s="101"/>
      <c r="K32" s="68">
        <v>1</v>
      </c>
      <c r="L32" s="42">
        <f t="shared" si="4"/>
        <v>14.285714285714285</v>
      </c>
      <c r="M32" s="101"/>
      <c r="N32" s="102">
        <v>1</v>
      </c>
      <c r="O32" s="42">
        <f t="shared" si="0"/>
        <v>14.285714285714285</v>
      </c>
      <c r="P32" s="99"/>
    </row>
    <row r="33" spans="1:16" ht="14.25" customHeight="1">
      <c r="A33" s="100" t="s">
        <v>431</v>
      </c>
      <c r="B33" s="41">
        <f t="shared" si="5"/>
        <v>5</v>
      </c>
      <c r="C33" s="42">
        <f t="shared" si="1"/>
        <v>3.2679738562091507</v>
      </c>
      <c r="D33" s="42"/>
      <c r="E33" s="68">
        <v>1</v>
      </c>
      <c r="F33" s="42">
        <f t="shared" si="2"/>
        <v>20</v>
      </c>
      <c r="G33" s="101"/>
      <c r="H33" s="68">
        <v>3</v>
      </c>
      <c r="I33" s="42">
        <f t="shared" si="3"/>
        <v>60</v>
      </c>
      <c r="J33" s="101"/>
      <c r="K33" s="68">
        <v>1</v>
      </c>
      <c r="L33" s="42">
        <f t="shared" si="4"/>
        <v>20</v>
      </c>
      <c r="M33" s="101"/>
      <c r="N33" s="102">
        <v>0</v>
      </c>
      <c r="O33" s="42">
        <f t="shared" si="0"/>
        <v>0</v>
      </c>
      <c r="P33" s="99"/>
    </row>
    <row r="34" spans="1:16" ht="14.25" customHeight="1">
      <c r="A34" s="100" t="s">
        <v>432</v>
      </c>
      <c r="B34" s="41">
        <f t="shared" si="5"/>
        <v>2</v>
      </c>
      <c r="C34" s="42">
        <f t="shared" si="1"/>
        <v>1.3071895424836601</v>
      </c>
      <c r="D34" s="42"/>
      <c r="E34" s="68">
        <v>1</v>
      </c>
      <c r="F34" s="42">
        <f t="shared" si="2"/>
        <v>50</v>
      </c>
      <c r="G34" s="101"/>
      <c r="H34" s="68">
        <v>1</v>
      </c>
      <c r="I34" s="42">
        <f t="shared" si="3"/>
        <v>50</v>
      </c>
      <c r="J34" s="101"/>
      <c r="K34" s="68">
        <v>0</v>
      </c>
      <c r="L34" s="42">
        <f t="shared" si="4"/>
        <v>0</v>
      </c>
      <c r="M34" s="101"/>
      <c r="N34" s="102">
        <v>0</v>
      </c>
      <c r="O34" s="42">
        <f t="shared" si="0"/>
        <v>0</v>
      </c>
      <c r="P34" s="99"/>
    </row>
    <row r="35" spans="1:16" ht="14.25" customHeight="1">
      <c r="A35" s="103" t="s">
        <v>433</v>
      </c>
      <c r="B35" s="41">
        <f t="shared" si="5"/>
        <v>1</v>
      </c>
      <c r="C35" s="42">
        <f t="shared" si="1"/>
        <v>0.65359477124183007</v>
      </c>
      <c r="D35" s="42"/>
      <c r="E35" s="68">
        <v>0</v>
      </c>
      <c r="F35" s="42">
        <f t="shared" si="2"/>
        <v>0</v>
      </c>
      <c r="G35" s="101"/>
      <c r="H35" s="68">
        <v>1</v>
      </c>
      <c r="I35" s="42">
        <f t="shared" si="3"/>
        <v>100</v>
      </c>
      <c r="J35" s="101"/>
      <c r="K35" s="68">
        <v>0</v>
      </c>
      <c r="L35" s="42">
        <f t="shared" si="4"/>
        <v>0</v>
      </c>
      <c r="M35" s="101"/>
      <c r="N35" s="102">
        <v>0</v>
      </c>
      <c r="O35" s="42">
        <f t="shared" si="0"/>
        <v>0</v>
      </c>
      <c r="P35" s="99"/>
    </row>
    <row r="36" spans="1:16" ht="14.25" customHeight="1">
      <c r="A36" s="100" t="s">
        <v>434</v>
      </c>
      <c r="B36" s="41">
        <f t="shared" si="5"/>
        <v>4</v>
      </c>
      <c r="C36" s="42">
        <f t="shared" si="1"/>
        <v>2.6143790849673203</v>
      </c>
      <c r="D36" s="42"/>
      <c r="E36" s="68">
        <v>2</v>
      </c>
      <c r="F36" s="42">
        <f t="shared" si="2"/>
        <v>50</v>
      </c>
      <c r="G36" s="101"/>
      <c r="H36" s="68">
        <v>2</v>
      </c>
      <c r="I36" s="42">
        <f t="shared" si="3"/>
        <v>50</v>
      </c>
      <c r="J36" s="101"/>
      <c r="K36" s="68">
        <v>0</v>
      </c>
      <c r="L36" s="42">
        <f t="shared" si="4"/>
        <v>0</v>
      </c>
      <c r="M36" s="101"/>
      <c r="N36" s="102">
        <v>0</v>
      </c>
      <c r="O36" s="42">
        <f t="shared" si="0"/>
        <v>0</v>
      </c>
      <c r="P36" s="99"/>
    </row>
    <row r="37" spans="1:16" ht="14.25" customHeight="1">
      <c r="A37" s="100" t="s">
        <v>435</v>
      </c>
      <c r="B37" s="41">
        <f t="shared" si="5"/>
        <v>8</v>
      </c>
      <c r="C37" s="42">
        <f t="shared" si="1"/>
        <v>5.2287581699346406</v>
      </c>
      <c r="D37" s="42"/>
      <c r="E37" s="68">
        <v>2</v>
      </c>
      <c r="F37" s="42">
        <f t="shared" si="2"/>
        <v>25</v>
      </c>
      <c r="G37" s="101"/>
      <c r="H37" s="68">
        <v>5</v>
      </c>
      <c r="I37" s="42">
        <f t="shared" si="3"/>
        <v>62.5</v>
      </c>
      <c r="J37" s="101"/>
      <c r="K37" s="68">
        <v>1</v>
      </c>
      <c r="L37" s="42">
        <f t="shared" si="4"/>
        <v>12.5</v>
      </c>
      <c r="M37" s="101"/>
      <c r="N37" s="102">
        <v>0</v>
      </c>
      <c r="O37" s="42">
        <f t="shared" si="0"/>
        <v>0</v>
      </c>
      <c r="P37" s="99"/>
    </row>
    <row r="38" spans="1:16" ht="14.25" customHeight="1">
      <c r="A38" s="100" t="s">
        <v>436</v>
      </c>
      <c r="B38" s="41">
        <f t="shared" si="5"/>
        <v>3</v>
      </c>
      <c r="C38" s="42">
        <f t="shared" si="1"/>
        <v>1.9607843137254901</v>
      </c>
      <c r="D38" s="42"/>
      <c r="E38" s="68">
        <v>1</v>
      </c>
      <c r="F38" s="42">
        <f t="shared" si="2"/>
        <v>33.333333333333329</v>
      </c>
      <c r="G38" s="101"/>
      <c r="H38" s="68">
        <v>1</v>
      </c>
      <c r="I38" s="42">
        <f t="shared" si="3"/>
        <v>33.333333333333329</v>
      </c>
      <c r="J38" s="101"/>
      <c r="K38" s="68">
        <v>0</v>
      </c>
      <c r="L38" s="42">
        <f t="shared" si="4"/>
        <v>0</v>
      </c>
      <c r="M38" s="101"/>
      <c r="N38" s="102">
        <v>1</v>
      </c>
      <c r="O38" s="42">
        <f t="shared" si="0"/>
        <v>33.333333333333329</v>
      </c>
      <c r="P38" s="99"/>
    </row>
    <row r="39" spans="1:16" ht="14.25" customHeight="1">
      <c r="A39" s="105" t="s">
        <v>437</v>
      </c>
      <c r="B39" s="41">
        <f t="shared" si="5"/>
        <v>1</v>
      </c>
      <c r="C39" s="42">
        <f t="shared" si="1"/>
        <v>0.65359477124183007</v>
      </c>
      <c r="D39" s="42"/>
      <c r="E39" s="68">
        <v>0</v>
      </c>
      <c r="F39" s="42"/>
      <c r="G39" s="101"/>
      <c r="H39" s="68">
        <v>1</v>
      </c>
      <c r="I39" s="42"/>
      <c r="J39" s="101"/>
      <c r="K39" s="68">
        <v>0</v>
      </c>
      <c r="L39" s="42"/>
      <c r="M39" s="101"/>
      <c r="N39" s="102">
        <v>0</v>
      </c>
      <c r="O39" s="42"/>
      <c r="P39" s="99"/>
    </row>
    <row r="40" spans="1:16" ht="14.25" customHeight="1">
      <c r="A40" s="105" t="s">
        <v>438</v>
      </c>
      <c r="B40" s="41">
        <f t="shared" si="5"/>
        <v>1</v>
      </c>
      <c r="C40" s="42">
        <f t="shared" si="1"/>
        <v>0.65359477124183007</v>
      </c>
      <c r="D40" s="42"/>
      <c r="E40" s="68">
        <v>0</v>
      </c>
      <c r="F40" s="42"/>
      <c r="G40" s="101"/>
      <c r="H40" s="68">
        <v>1</v>
      </c>
      <c r="I40" s="42"/>
      <c r="J40" s="101"/>
      <c r="K40" s="68">
        <v>0</v>
      </c>
      <c r="L40" s="42"/>
      <c r="M40" s="101"/>
      <c r="N40" s="102">
        <v>0</v>
      </c>
      <c r="O40" s="42"/>
      <c r="P40" s="99"/>
    </row>
    <row r="41" spans="1:16" ht="14.25" customHeight="1">
      <c r="A41" s="100" t="s">
        <v>439</v>
      </c>
      <c r="B41" s="41">
        <f t="shared" si="5"/>
        <v>11</v>
      </c>
      <c r="C41" s="42">
        <f t="shared" si="1"/>
        <v>7.18954248366013</v>
      </c>
      <c r="D41" s="42"/>
      <c r="E41" s="68">
        <v>5</v>
      </c>
      <c r="F41" s="42">
        <f t="shared" si="2"/>
        <v>45.454545454545453</v>
      </c>
      <c r="G41" s="101"/>
      <c r="H41" s="68">
        <v>5</v>
      </c>
      <c r="I41" s="42">
        <f t="shared" si="3"/>
        <v>45.454545454545453</v>
      </c>
      <c r="J41" s="101"/>
      <c r="K41" s="68">
        <v>1</v>
      </c>
      <c r="L41" s="42">
        <f t="shared" si="4"/>
        <v>9.0909090909090917</v>
      </c>
      <c r="M41" s="101"/>
      <c r="N41" s="102">
        <v>0</v>
      </c>
      <c r="O41" s="42">
        <f t="shared" si="0"/>
        <v>0</v>
      </c>
      <c r="P41" s="99"/>
    </row>
    <row r="42" spans="1:16" ht="14.25" customHeight="1">
      <c r="A42" s="100" t="s">
        <v>440</v>
      </c>
      <c r="B42" s="41">
        <f t="shared" si="5"/>
        <v>16</v>
      </c>
      <c r="C42" s="42">
        <f t="shared" si="1"/>
        <v>10.457516339869281</v>
      </c>
      <c r="D42" s="42"/>
      <c r="E42" s="68">
        <v>6</v>
      </c>
      <c r="F42" s="42">
        <f t="shared" si="2"/>
        <v>37.5</v>
      </c>
      <c r="G42" s="101"/>
      <c r="H42" s="68">
        <v>9</v>
      </c>
      <c r="I42" s="42">
        <f t="shared" si="3"/>
        <v>56.25</v>
      </c>
      <c r="J42" s="101"/>
      <c r="K42" s="68">
        <v>1</v>
      </c>
      <c r="L42" s="42">
        <f t="shared" si="4"/>
        <v>6.25</v>
      </c>
      <c r="M42" s="101"/>
      <c r="N42" s="102">
        <v>0</v>
      </c>
      <c r="O42" s="42">
        <f t="shared" si="0"/>
        <v>0</v>
      </c>
      <c r="P42" s="99"/>
    </row>
    <row r="43" spans="1:16" ht="14.25" customHeight="1">
      <c r="A43" s="106" t="s">
        <v>441</v>
      </c>
      <c r="B43" s="41">
        <f t="shared" si="5"/>
        <v>2</v>
      </c>
      <c r="C43" s="42">
        <f t="shared" si="1"/>
        <v>1.3071895424836601</v>
      </c>
      <c r="D43" s="42"/>
      <c r="E43" s="68">
        <v>2</v>
      </c>
      <c r="F43" s="42">
        <f t="shared" si="2"/>
        <v>100</v>
      </c>
      <c r="G43" s="101"/>
      <c r="H43" s="68">
        <v>0</v>
      </c>
      <c r="I43" s="42">
        <f t="shared" si="3"/>
        <v>0</v>
      </c>
      <c r="J43" s="101"/>
      <c r="K43" s="68">
        <v>0</v>
      </c>
      <c r="L43" s="42">
        <f t="shared" si="4"/>
        <v>0</v>
      </c>
      <c r="M43" s="101"/>
      <c r="N43" s="102">
        <v>0</v>
      </c>
      <c r="O43" s="42">
        <f t="shared" si="0"/>
        <v>0</v>
      </c>
      <c r="P43" s="99"/>
    </row>
    <row r="44" spans="1:16" ht="14.25" customHeight="1">
      <c r="A44" s="104" t="s">
        <v>442</v>
      </c>
      <c r="B44" s="41">
        <f t="shared" si="5"/>
        <v>3</v>
      </c>
      <c r="C44" s="42">
        <f t="shared" si="1"/>
        <v>1.9607843137254901</v>
      </c>
      <c r="D44" s="42"/>
      <c r="E44" s="68">
        <v>2</v>
      </c>
      <c r="F44" s="42"/>
      <c r="G44" s="101"/>
      <c r="H44" s="68">
        <v>1</v>
      </c>
      <c r="I44" s="42"/>
      <c r="J44" s="101"/>
      <c r="K44" s="68">
        <v>0</v>
      </c>
      <c r="L44" s="42"/>
      <c r="M44" s="101"/>
      <c r="N44" s="102">
        <v>0</v>
      </c>
      <c r="O44" s="42"/>
      <c r="P44" s="99"/>
    </row>
    <row r="45" spans="1:16" ht="14.25" customHeight="1">
      <c r="A45" s="104" t="s">
        <v>443</v>
      </c>
      <c r="B45" s="41">
        <f t="shared" si="5"/>
        <v>2</v>
      </c>
      <c r="C45" s="42">
        <f t="shared" si="1"/>
        <v>1.3071895424836601</v>
      </c>
      <c r="D45" s="42"/>
      <c r="E45" s="68">
        <v>0</v>
      </c>
      <c r="F45" s="42">
        <f t="shared" si="2"/>
        <v>0</v>
      </c>
      <c r="G45" s="101"/>
      <c r="H45" s="68">
        <v>2</v>
      </c>
      <c r="I45" s="42">
        <f t="shared" si="3"/>
        <v>100</v>
      </c>
      <c r="J45" s="101"/>
      <c r="K45" s="68">
        <v>0</v>
      </c>
      <c r="L45" s="42">
        <f t="shared" si="4"/>
        <v>0</v>
      </c>
      <c r="M45" s="101"/>
      <c r="N45" s="102">
        <v>0</v>
      </c>
      <c r="O45" s="42">
        <f t="shared" si="0"/>
        <v>0</v>
      </c>
      <c r="P45" s="99"/>
    </row>
    <row r="46" spans="1:16" ht="14.25" customHeight="1">
      <c r="A46" s="100" t="s">
        <v>444</v>
      </c>
      <c r="B46" s="41">
        <f t="shared" si="5"/>
        <v>9</v>
      </c>
      <c r="C46" s="42">
        <f t="shared" si="1"/>
        <v>5.8823529411764701</v>
      </c>
      <c r="D46" s="42"/>
      <c r="E46" s="68">
        <v>4</v>
      </c>
      <c r="F46" s="42">
        <f t="shared" si="2"/>
        <v>44.444444444444443</v>
      </c>
      <c r="G46" s="101"/>
      <c r="H46" s="68">
        <v>4</v>
      </c>
      <c r="I46" s="42">
        <f t="shared" si="3"/>
        <v>44.444444444444443</v>
      </c>
      <c r="J46" s="101"/>
      <c r="K46" s="68">
        <v>1</v>
      </c>
      <c r="L46" s="42">
        <f t="shared" si="4"/>
        <v>11.111111111111111</v>
      </c>
      <c r="M46" s="101"/>
      <c r="N46" s="102">
        <v>0</v>
      </c>
      <c r="O46" s="42">
        <f t="shared" si="0"/>
        <v>0</v>
      </c>
      <c r="P46" s="99"/>
    </row>
    <row r="47" spans="1:16" ht="5.25" customHeight="1" thickBot="1">
      <c r="A47" s="29"/>
      <c r="B47" s="107"/>
      <c r="C47" s="107"/>
      <c r="D47" s="107"/>
      <c r="E47" s="107"/>
      <c r="F47" s="107"/>
      <c r="G47" s="107"/>
      <c r="H47" s="107"/>
      <c r="I47" s="107"/>
      <c r="J47" s="107"/>
      <c r="K47" s="107"/>
      <c r="L47" s="107"/>
      <c r="M47" s="107"/>
      <c r="N47" s="107"/>
      <c r="O47" s="107"/>
      <c r="P47" s="99"/>
    </row>
    <row r="48" spans="1:16" ht="11.25" customHeight="1">
      <c r="B48" s="17"/>
      <c r="C48" s="17"/>
      <c r="D48" s="17"/>
      <c r="E48" s="17"/>
      <c r="F48" s="17"/>
      <c r="G48" s="17"/>
      <c r="H48" s="17"/>
      <c r="K48" s="17"/>
      <c r="O48" s="31"/>
      <c r="P48" s="44"/>
    </row>
    <row r="49" spans="1:16" ht="11.25" customHeight="1">
      <c r="A49" s="108" t="s">
        <v>374</v>
      </c>
      <c r="D49" s="40"/>
      <c r="E49" s="17"/>
      <c r="F49" s="17"/>
      <c r="G49" s="17"/>
      <c r="H49" s="17"/>
      <c r="K49" s="17"/>
      <c r="O49" s="31"/>
      <c r="P49" s="31"/>
    </row>
    <row r="50" spans="1:16">
      <c r="A50" s="109" t="s">
        <v>332</v>
      </c>
      <c r="G50" s="17"/>
      <c r="H50" s="17"/>
      <c r="K50" s="17"/>
      <c r="N50" s="17"/>
    </row>
    <row r="51" spans="1:16" ht="10.5" customHeight="1">
      <c r="A51" s="110"/>
      <c r="I51" s="31"/>
      <c r="L51" s="31"/>
      <c r="O51" s="31"/>
    </row>
    <row r="52" spans="1:16">
      <c r="A52" s="109" t="s">
        <v>333</v>
      </c>
      <c r="I52" s="31"/>
      <c r="L52" s="31"/>
      <c r="O52" s="31"/>
    </row>
    <row r="53" spans="1:16">
      <c r="A53" s="109" t="s">
        <v>334</v>
      </c>
      <c r="I53" s="31"/>
      <c r="L53" s="31"/>
      <c r="O53" s="31"/>
    </row>
  </sheetData>
  <mergeCells count="5">
    <mergeCell ref="B7:C7"/>
    <mergeCell ref="E7:F7"/>
    <mergeCell ref="H7:I7"/>
    <mergeCell ref="K7:L7"/>
    <mergeCell ref="N7:O7"/>
  </mergeCells>
  <conditionalFormatting sqref="A1:XFD1048576">
    <cfRule type="cellIs" dxfId="7" priority="1" operator="equal">
      <formula>0</formula>
    </cfRule>
  </conditionalFormatting>
  <printOptions horizontalCentered="1" verticalCentered="1"/>
  <pageMargins left="0" right="0" top="0" bottom="0" header="0.31496062992125984" footer="0.31496062992125984"/>
  <pageSetup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1CEFD-A3D7-4AA7-81CC-53945EE1AAED}">
  <sheetPr>
    <tabColor rgb="FFFFC000"/>
  </sheetPr>
  <dimension ref="B3:J45"/>
  <sheetViews>
    <sheetView workbookViewId="0">
      <selection activeCell="K4" sqref="K4"/>
    </sheetView>
  </sheetViews>
  <sheetFormatPr baseColWidth="10" defaultRowHeight="15"/>
  <cols>
    <col min="2" max="2" width="16" customWidth="1"/>
    <col min="258" max="258" width="16" customWidth="1"/>
    <col min="514" max="514" width="16" customWidth="1"/>
    <col min="770" max="770" width="16" customWidth="1"/>
    <col min="1026" max="1026" width="16" customWidth="1"/>
    <col min="1282" max="1282" width="16" customWidth="1"/>
    <col min="1538" max="1538" width="16" customWidth="1"/>
    <col min="1794" max="1794" width="16" customWidth="1"/>
    <col min="2050" max="2050" width="16" customWidth="1"/>
    <col min="2306" max="2306" width="16" customWidth="1"/>
    <col min="2562" max="2562" width="16" customWidth="1"/>
    <col min="2818" max="2818" width="16" customWidth="1"/>
    <col min="3074" max="3074" width="16" customWidth="1"/>
    <col min="3330" max="3330" width="16" customWidth="1"/>
    <col min="3586" max="3586" width="16" customWidth="1"/>
    <col min="3842" max="3842" width="16" customWidth="1"/>
    <col min="4098" max="4098" width="16" customWidth="1"/>
    <col min="4354" max="4354" width="16" customWidth="1"/>
    <col min="4610" max="4610" width="16" customWidth="1"/>
    <col min="4866" max="4866" width="16" customWidth="1"/>
    <col min="5122" max="5122" width="16" customWidth="1"/>
    <col min="5378" max="5378" width="16" customWidth="1"/>
    <col min="5634" max="5634" width="16" customWidth="1"/>
    <col min="5890" max="5890" width="16" customWidth="1"/>
    <col min="6146" max="6146" width="16" customWidth="1"/>
    <col min="6402" max="6402" width="16" customWidth="1"/>
    <col min="6658" max="6658" width="16" customWidth="1"/>
    <col min="6914" max="6914" width="16" customWidth="1"/>
    <col min="7170" max="7170" width="16" customWidth="1"/>
    <col min="7426" max="7426" width="16" customWidth="1"/>
    <col min="7682" max="7682" width="16" customWidth="1"/>
    <col min="7938" max="7938" width="16" customWidth="1"/>
    <col min="8194" max="8194" width="16" customWidth="1"/>
    <col min="8450" max="8450" width="16" customWidth="1"/>
    <col min="8706" max="8706" width="16" customWidth="1"/>
    <col min="8962" max="8962" width="16" customWidth="1"/>
    <col min="9218" max="9218" width="16" customWidth="1"/>
    <col min="9474" max="9474" width="16" customWidth="1"/>
    <col min="9730" max="9730" width="16" customWidth="1"/>
    <col min="9986" max="9986" width="16" customWidth="1"/>
    <col min="10242" max="10242" width="16" customWidth="1"/>
    <col min="10498" max="10498" width="16" customWidth="1"/>
    <col min="10754" max="10754" width="16" customWidth="1"/>
    <col min="11010" max="11010" width="16" customWidth="1"/>
    <col min="11266" max="11266" width="16" customWidth="1"/>
    <col min="11522" max="11522" width="16" customWidth="1"/>
    <col min="11778" max="11778" width="16" customWidth="1"/>
    <col min="12034" max="12034" width="16" customWidth="1"/>
    <col min="12290" max="12290" width="16" customWidth="1"/>
    <col min="12546" max="12546" width="16" customWidth="1"/>
    <col min="12802" max="12802" width="16" customWidth="1"/>
    <col min="13058" max="13058" width="16" customWidth="1"/>
    <col min="13314" max="13314" width="16" customWidth="1"/>
    <col min="13570" max="13570" width="16" customWidth="1"/>
    <col min="13826" max="13826" width="16" customWidth="1"/>
    <col min="14082" max="14082" width="16" customWidth="1"/>
    <col min="14338" max="14338" width="16" customWidth="1"/>
    <col min="14594" max="14594" width="16" customWidth="1"/>
    <col min="14850" max="14850" width="16" customWidth="1"/>
    <col min="15106" max="15106" width="16" customWidth="1"/>
    <col min="15362" max="15362" width="16" customWidth="1"/>
    <col min="15618" max="15618" width="16" customWidth="1"/>
    <col min="15874" max="15874" width="16" customWidth="1"/>
    <col min="16130" max="16130" width="16" customWidth="1"/>
  </cols>
  <sheetData>
    <row r="3" spans="2:10">
      <c r="C3" t="s">
        <v>445</v>
      </c>
      <c r="F3" s="86"/>
      <c r="G3" s="86"/>
      <c r="H3" s="86"/>
      <c r="I3" s="86"/>
      <c r="J3" s="86"/>
    </row>
    <row r="4" spans="2:10">
      <c r="B4" t="s">
        <v>388</v>
      </c>
      <c r="C4" s="86">
        <v>8812</v>
      </c>
      <c r="D4" s="111"/>
      <c r="E4" s="111"/>
      <c r="F4" s="86"/>
      <c r="H4" s="112"/>
    </row>
    <row r="5" spans="2:10">
      <c r="B5" t="s">
        <v>446</v>
      </c>
      <c r="C5" s="86">
        <v>12412</v>
      </c>
      <c r="D5" s="111"/>
      <c r="E5" s="111"/>
      <c r="F5" s="86"/>
      <c r="G5" s="112"/>
      <c r="H5" s="112"/>
    </row>
    <row r="6" spans="2:10">
      <c r="B6" t="s">
        <v>447</v>
      </c>
      <c r="C6">
        <v>2936</v>
      </c>
      <c r="D6" s="111"/>
      <c r="E6" s="111"/>
      <c r="F6" s="86"/>
      <c r="G6" s="112"/>
      <c r="H6" s="112"/>
    </row>
    <row r="7" spans="2:10">
      <c r="B7" t="s">
        <v>448</v>
      </c>
      <c r="C7" s="86">
        <v>492</v>
      </c>
      <c r="D7" s="111"/>
      <c r="E7" s="111"/>
      <c r="F7" s="86"/>
      <c r="G7" s="112"/>
      <c r="H7" s="112"/>
    </row>
    <row r="8" spans="2:10">
      <c r="B8" t="s">
        <v>449</v>
      </c>
      <c r="C8" s="86">
        <v>260</v>
      </c>
      <c r="D8" s="111"/>
      <c r="E8" s="111"/>
      <c r="F8" s="86"/>
      <c r="G8" s="112"/>
      <c r="H8" s="112"/>
    </row>
    <row r="9" spans="2:10">
      <c r="B9" s="113"/>
      <c r="C9" s="113"/>
      <c r="D9" s="113"/>
      <c r="E9" s="113"/>
      <c r="F9" s="113"/>
    </row>
    <row r="38" spans="2:6">
      <c r="B38" s="86"/>
    </row>
    <row r="39" spans="2:6">
      <c r="B39" s="86"/>
      <c r="C39" s="86"/>
      <c r="D39" s="86"/>
      <c r="E39" s="86"/>
      <c r="F39" s="86"/>
    </row>
    <row r="40" spans="2:6">
      <c r="B40" s="86"/>
      <c r="C40" s="86"/>
      <c r="D40" s="86"/>
      <c r="E40" s="86"/>
      <c r="F40" s="86"/>
    </row>
    <row r="41" spans="2:6">
      <c r="B41" s="86"/>
      <c r="C41" s="86"/>
      <c r="D41" s="86"/>
      <c r="E41" s="86"/>
      <c r="F41" s="86"/>
    </row>
    <row r="42" spans="2:6">
      <c r="B42" s="86"/>
      <c r="C42" s="86"/>
      <c r="D42" s="86"/>
      <c r="E42" s="86"/>
      <c r="F42" s="86"/>
    </row>
    <row r="44" spans="2:6">
      <c r="B44" s="86"/>
    </row>
    <row r="45" spans="2:6">
      <c r="B45" s="86"/>
    </row>
  </sheetData>
  <printOptions horizontalCentered="1" verticalCentered="1"/>
  <pageMargins left="0" right="0" top="0" bottom="0" header="0" footer="0"/>
  <pageSetup paperSize="9"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5FE04-B23C-4E0C-81FA-BA9E0FA88F70}">
  <sheetPr>
    <tabColor theme="4" tint="-0.249977111117893"/>
  </sheetPr>
  <dimension ref="A1:M111"/>
  <sheetViews>
    <sheetView zoomScaleNormal="100" workbookViewId="0">
      <selection activeCell="A2" sqref="A2"/>
    </sheetView>
  </sheetViews>
  <sheetFormatPr baseColWidth="10" defaultColWidth="9.140625" defaultRowHeight="12.75"/>
  <cols>
    <col min="1" max="1" width="35.5703125" style="17" customWidth="1"/>
    <col min="2" max="2" width="8.42578125" style="114" customWidth="1"/>
    <col min="3" max="3" width="8.42578125" style="98" customWidth="1"/>
    <col min="4" max="4" width="2.5703125" style="11" customWidth="1"/>
    <col min="5" max="5" width="8.5703125" style="114" customWidth="1"/>
    <col min="6" max="6" width="8.42578125" style="98" customWidth="1"/>
    <col min="7" max="7" width="2.5703125" style="11" customWidth="1"/>
    <col min="8" max="8" width="8.42578125" style="114" customWidth="1"/>
    <col min="9" max="9" width="8.140625" style="98" customWidth="1"/>
    <col min="10" max="10" width="2.5703125" style="98" customWidth="1"/>
    <col min="11" max="11" width="8.5703125" style="114" customWidth="1"/>
    <col min="12" max="12" width="8.5703125" style="11" customWidth="1"/>
    <col min="13" max="13" width="2.5703125" style="11" customWidth="1"/>
    <col min="14" max="256" width="9.140625" style="17"/>
    <col min="257" max="257" width="35.5703125" style="17" customWidth="1"/>
    <col min="258" max="259" width="8.42578125" style="17" customWidth="1"/>
    <col min="260" max="260" width="2.5703125" style="17" customWidth="1"/>
    <col min="261" max="261" width="8.5703125" style="17" customWidth="1"/>
    <col min="262" max="262" width="8.42578125" style="17" customWidth="1"/>
    <col min="263" max="263" width="2.5703125" style="17" customWidth="1"/>
    <col min="264" max="264" width="8.42578125" style="17" customWidth="1"/>
    <col min="265" max="265" width="8.140625" style="17" customWidth="1"/>
    <col min="266" max="266" width="2.5703125" style="17" customWidth="1"/>
    <col min="267" max="268" width="8.5703125" style="17" customWidth="1"/>
    <col min="269" max="269" width="2.5703125" style="17" customWidth="1"/>
    <col min="270" max="512" width="9.140625" style="17"/>
    <col min="513" max="513" width="35.5703125" style="17" customWidth="1"/>
    <col min="514" max="515" width="8.42578125" style="17" customWidth="1"/>
    <col min="516" max="516" width="2.5703125" style="17" customWidth="1"/>
    <col min="517" max="517" width="8.5703125" style="17" customWidth="1"/>
    <col min="518" max="518" width="8.42578125" style="17" customWidth="1"/>
    <col min="519" max="519" width="2.5703125" style="17" customWidth="1"/>
    <col min="520" max="520" width="8.42578125" style="17" customWidth="1"/>
    <col min="521" max="521" width="8.140625" style="17" customWidth="1"/>
    <col min="522" max="522" width="2.5703125" style="17" customWidth="1"/>
    <col min="523" max="524" width="8.5703125" style="17" customWidth="1"/>
    <col min="525" max="525" width="2.5703125" style="17" customWidth="1"/>
    <col min="526" max="768" width="9.140625" style="17"/>
    <col min="769" max="769" width="35.5703125" style="17" customWidth="1"/>
    <col min="770" max="771" width="8.42578125" style="17" customWidth="1"/>
    <col min="772" max="772" width="2.5703125" style="17" customWidth="1"/>
    <col min="773" max="773" width="8.5703125" style="17" customWidth="1"/>
    <col min="774" max="774" width="8.42578125" style="17" customWidth="1"/>
    <col min="775" max="775" width="2.5703125" style="17" customWidth="1"/>
    <col min="776" max="776" width="8.42578125" style="17" customWidth="1"/>
    <col min="777" max="777" width="8.140625" style="17" customWidth="1"/>
    <col min="778" max="778" width="2.5703125" style="17" customWidth="1"/>
    <col min="779" max="780" width="8.5703125" style="17" customWidth="1"/>
    <col min="781" max="781" width="2.5703125" style="17" customWidth="1"/>
    <col min="782" max="1024" width="9.140625" style="17"/>
    <col min="1025" max="1025" width="35.5703125" style="17" customWidth="1"/>
    <col min="1026" max="1027" width="8.42578125" style="17" customWidth="1"/>
    <col min="1028" max="1028" width="2.5703125" style="17" customWidth="1"/>
    <col min="1029" max="1029" width="8.5703125" style="17" customWidth="1"/>
    <col min="1030" max="1030" width="8.42578125" style="17" customWidth="1"/>
    <col min="1031" max="1031" width="2.5703125" style="17" customWidth="1"/>
    <col min="1032" max="1032" width="8.42578125" style="17" customWidth="1"/>
    <col min="1033" max="1033" width="8.140625" style="17" customWidth="1"/>
    <col min="1034" max="1034" width="2.5703125" style="17" customWidth="1"/>
    <col min="1035" max="1036" width="8.5703125" style="17" customWidth="1"/>
    <col min="1037" max="1037" width="2.5703125" style="17" customWidth="1"/>
    <col min="1038" max="1280" width="9.140625" style="17"/>
    <col min="1281" max="1281" width="35.5703125" style="17" customWidth="1"/>
    <col min="1282" max="1283" width="8.42578125" style="17" customWidth="1"/>
    <col min="1284" max="1284" width="2.5703125" style="17" customWidth="1"/>
    <col min="1285" max="1285" width="8.5703125" style="17" customWidth="1"/>
    <col min="1286" max="1286" width="8.42578125" style="17" customWidth="1"/>
    <col min="1287" max="1287" width="2.5703125" style="17" customWidth="1"/>
    <col min="1288" max="1288" width="8.42578125" style="17" customWidth="1"/>
    <col min="1289" max="1289" width="8.140625" style="17" customWidth="1"/>
    <col min="1290" max="1290" width="2.5703125" style="17" customWidth="1"/>
    <col min="1291" max="1292" width="8.5703125" style="17" customWidth="1"/>
    <col min="1293" max="1293" width="2.5703125" style="17" customWidth="1"/>
    <col min="1294" max="1536" width="9.140625" style="17"/>
    <col min="1537" max="1537" width="35.5703125" style="17" customWidth="1"/>
    <col min="1538" max="1539" width="8.42578125" style="17" customWidth="1"/>
    <col min="1540" max="1540" width="2.5703125" style="17" customWidth="1"/>
    <col min="1541" max="1541" width="8.5703125" style="17" customWidth="1"/>
    <col min="1542" max="1542" width="8.42578125" style="17" customWidth="1"/>
    <col min="1543" max="1543" width="2.5703125" style="17" customWidth="1"/>
    <col min="1544" max="1544" width="8.42578125" style="17" customWidth="1"/>
    <col min="1545" max="1545" width="8.140625" style="17" customWidth="1"/>
    <col min="1546" max="1546" width="2.5703125" style="17" customWidth="1"/>
    <col min="1547" max="1548" width="8.5703125" style="17" customWidth="1"/>
    <col min="1549" max="1549" width="2.5703125" style="17" customWidth="1"/>
    <col min="1550" max="1792" width="9.140625" style="17"/>
    <col min="1793" max="1793" width="35.5703125" style="17" customWidth="1"/>
    <col min="1794" max="1795" width="8.42578125" style="17" customWidth="1"/>
    <col min="1796" max="1796" width="2.5703125" style="17" customWidth="1"/>
    <col min="1797" max="1797" width="8.5703125" style="17" customWidth="1"/>
    <col min="1798" max="1798" width="8.42578125" style="17" customWidth="1"/>
    <col min="1799" max="1799" width="2.5703125" style="17" customWidth="1"/>
    <col min="1800" max="1800" width="8.42578125" style="17" customWidth="1"/>
    <col min="1801" max="1801" width="8.140625" style="17" customWidth="1"/>
    <col min="1802" max="1802" width="2.5703125" style="17" customWidth="1"/>
    <col min="1803" max="1804" width="8.5703125" style="17" customWidth="1"/>
    <col min="1805" max="1805" width="2.5703125" style="17" customWidth="1"/>
    <col min="1806" max="2048" width="9.140625" style="17"/>
    <col min="2049" max="2049" width="35.5703125" style="17" customWidth="1"/>
    <col min="2050" max="2051" width="8.42578125" style="17" customWidth="1"/>
    <col min="2052" max="2052" width="2.5703125" style="17" customWidth="1"/>
    <col min="2053" max="2053" width="8.5703125" style="17" customWidth="1"/>
    <col min="2054" max="2054" width="8.42578125" style="17" customWidth="1"/>
    <col min="2055" max="2055" width="2.5703125" style="17" customWidth="1"/>
    <col min="2056" max="2056" width="8.42578125" style="17" customWidth="1"/>
    <col min="2057" max="2057" width="8.140625" style="17" customWidth="1"/>
    <col min="2058" max="2058" width="2.5703125" style="17" customWidth="1"/>
    <col min="2059" max="2060" width="8.5703125" style="17" customWidth="1"/>
    <col min="2061" max="2061" width="2.5703125" style="17" customWidth="1"/>
    <col min="2062" max="2304" width="9.140625" style="17"/>
    <col min="2305" max="2305" width="35.5703125" style="17" customWidth="1"/>
    <col min="2306" max="2307" width="8.42578125" style="17" customWidth="1"/>
    <col min="2308" max="2308" width="2.5703125" style="17" customWidth="1"/>
    <col min="2309" max="2309" width="8.5703125" style="17" customWidth="1"/>
    <col min="2310" max="2310" width="8.42578125" style="17" customWidth="1"/>
    <col min="2311" max="2311" width="2.5703125" style="17" customWidth="1"/>
    <col min="2312" max="2312" width="8.42578125" style="17" customWidth="1"/>
    <col min="2313" max="2313" width="8.140625" style="17" customWidth="1"/>
    <col min="2314" max="2314" width="2.5703125" style="17" customWidth="1"/>
    <col min="2315" max="2316" width="8.5703125" style="17" customWidth="1"/>
    <col min="2317" max="2317" width="2.5703125" style="17" customWidth="1"/>
    <col min="2318" max="2560" width="9.140625" style="17"/>
    <col min="2561" max="2561" width="35.5703125" style="17" customWidth="1"/>
    <col min="2562" max="2563" width="8.42578125" style="17" customWidth="1"/>
    <col min="2564" max="2564" width="2.5703125" style="17" customWidth="1"/>
    <col min="2565" max="2565" width="8.5703125" style="17" customWidth="1"/>
    <col min="2566" max="2566" width="8.42578125" style="17" customWidth="1"/>
    <col min="2567" max="2567" width="2.5703125" style="17" customWidth="1"/>
    <col min="2568" max="2568" width="8.42578125" style="17" customWidth="1"/>
    <col min="2569" max="2569" width="8.140625" style="17" customWidth="1"/>
    <col min="2570" max="2570" width="2.5703125" style="17" customWidth="1"/>
    <col min="2571" max="2572" width="8.5703125" style="17" customWidth="1"/>
    <col min="2573" max="2573" width="2.5703125" style="17" customWidth="1"/>
    <col min="2574" max="2816" width="9.140625" style="17"/>
    <col min="2817" max="2817" width="35.5703125" style="17" customWidth="1"/>
    <col min="2818" max="2819" width="8.42578125" style="17" customWidth="1"/>
    <col min="2820" max="2820" width="2.5703125" style="17" customWidth="1"/>
    <col min="2821" max="2821" width="8.5703125" style="17" customWidth="1"/>
    <col min="2822" max="2822" width="8.42578125" style="17" customWidth="1"/>
    <col min="2823" max="2823" width="2.5703125" style="17" customWidth="1"/>
    <col min="2824" max="2824" width="8.42578125" style="17" customWidth="1"/>
    <col min="2825" max="2825" width="8.140625" style="17" customWidth="1"/>
    <col min="2826" max="2826" width="2.5703125" style="17" customWidth="1"/>
    <col min="2827" max="2828" width="8.5703125" style="17" customWidth="1"/>
    <col min="2829" max="2829" width="2.5703125" style="17" customWidth="1"/>
    <col min="2830" max="3072" width="9.140625" style="17"/>
    <col min="3073" max="3073" width="35.5703125" style="17" customWidth="1"/>
    <col min="3074" max="3075" width="8.42578125" style="17" customWidth="1"/>
    <col min="3076" max="3076" width="2.5703125" style="17" customWidth="1"/>
    <col min="3077" max="3077" width="8.5703125" style="17" customWidth="1"/>
    <col min="3078" max="3078" width="8.42578125" style="17" customWidth="1"/>
    <col min="3079" max="3079" width="2.5703125" style="17" customWidth="1"/>
    <col min="3080" max="3080" width="8.42578125" style="17" customWidth="1"/>
    <col min="3081" max="3081" width="8.140625" style="17" customWidth="1"/>
    <col min="3082" max="3082" width="2.5703125" style="17" customWidth="1"/>
    <col min="3083" max="3084" width="8.5703125" style="17" customWidth="1"/>
    <col min="3085" max="3085" width="2.5703125" style="17" customWidth="1"/>
    <col min="3086" max="3328" width="9.140625" style="17"/>
    <col min="3329" max="3329" width="35.5703125" style="17" customWidth="1"/>
    <col min="3330" max="3331" width="8.42578125" style="17" customWidth="1"/>
    <col min="3332" max="3332" width="2.5703125" style="17" customWidth="1"/>
    <col min="3333" max="3333" width="8.5703125" style="17" customWidth="1"/>
    <col min="3334" max="3334" width="8.42578125" style="17" customWidth="1"/>
    <col min="3335" max="3335" width="2.5703125" style="17" customWidth="1"/>
    <col min="3336" max="3336" width="8.42578125" style="17" customWidth="1"/>
    <col min="3337" max="3337" width="8.140625" style="17" customWidth="1"/>
    <col min="3338" max="3338" width="2.5703125" style="17" customWidth="1"/>
    <col min="3339" max="3340" width="8.5703125" style="17" customWidth="1"/>
    <col min="3341" max="3341" width="2.5703125" style="17" customWidth="1"/>
    <col min="3342" max="3584" width="9.140625" style="17"/>
    <col min="3585" max="3585" width="35.5703125" style="17" customWidth="1"/>
    <col min="3586" max="3587" width="8.42578125" style="17" customWidth="1"/>
    <col min="3588" max="3588" width="2.5703125" style="17" customWidth="1"/>
    <col min="3589" max="3589" width="8.5703125" style="17" customWidth="1"/>
    <col min="3590" max="3590" width="8.42578125" style="17" customWidth="1"/>
    <col min="3591" max="3591" width="2.5703125" style="17" customWidth="1"/>
    <col min="3592" max="3592" width="8.42578125" style="17" customWidth="1"/>
    <col min="3593" max="3593" width="8.140625" style="17" customWidth="1"/>
    <col min="3594" max="3594" width="2.5703125" style="17" customWidth="1"/>
    <col min="3595" max="3596" width="8.5703125" style="17" customWidth="1"/>
    <col min="3597" max="3597" width="2.5703125" style="17" customWidth="1"/>
    <col min="3598" max="3840" width="9.140625" style="17"/>
    <col min="3841" max="3841" width="35.5703125" style="17" customWidth="1"/>
    <col min="3842" max="3843" width="8.42578125" style="17" customWidth="1"/>
    <col min="3844" max="3844" width="2.5703125" style="17" customWidth="1"/>
    <col min="3845" max="3845" width="8.5703125" style="17" customWidth="1"/>
    <col min="3846" max="3846" width="8.42578125" style="17" customWidth="1"/>
    <col min="3847" max="3847" width="2.5703125" style="17" customWidth="1"/>
    <col min="3848" max="3848" width="8.42578125" style="17" customWidth="1"/>
    <col min="3849" max="3849" width="8.140625" style="17" customWidth="1"/>
    <col min="3850" max="3850" width="2.5703125" style="17" customWidth="1"/>
    <col min="3851" max="3852" width="8.5703125" style="17" customWidth="1"/>
    <col min="3853" max="3853" width="2.5703125" style="17" customWidth="1"/>
    <col min="3854" max="4096" width="9.140625" style="17"/>
    <col min="4097" max="4097" width="35.5703125" style="17" customWidth="1"/>
    <col min="4098" max="4099" width="8.42578125" style="17" customWidth="1"/>
    <col min="4100" max="4100" width="2.5703125" style="17" customWidth="1"/>
    <col min="4101" max="4101" width="8.5703125" style="17" customWidth="1"/>
    <col min="4102" max="4102" width="8.42578125" style="17" customWidth="1"/>
    <col min="4103" max="4103" width="2.5703125" style="17" customWidth="1"/>
    <col min="4104" max="4104" width="8.42578125" style="17" customWidth="1"/>
    <col min="4105" max="4105" width="8.140625" style="17" customWidth="1"/>
    <col min="4106" max="4106" width="2.5703125" style="17" customWidth="1"/>
    <col min="4107" max="4108" width="8.5703125" style="17" customWidth="1"/>
    <col min="4109" max="4109" width="2.5703125" style="17" customWidth="1"/>
    <col min="4110" max="4352" width="9.140625" style="17"/>
    <col min="4353" max="4353" width="35.5703125" style="17" customWidth="1"/>
    <col min="4354" max="4355" width="8.42578125" style="17" customWidth="1"/>
    <col min="4356" max="4356" width="2.5703125" style="17" customWidth="1"/>
    <col min="4357" max="4357" width="8.5703125" style="17" customWidth="1"/>
    <col min="4358" max="4358" width="8.42578125" style="17" customWidth="1"/>
    <col min="4359" max="4359" width="2.5703125" style="17" customWidth="1"/>
    <col min="4360" max="4360" width="8.42578125" style="17" customWidth="1"/>
    <col min="4361" max="4361" width="8.140625" style="17" customWidth="1"/>
    <col min="4362" max="4362" width="2.5703125" style="17" customWidth="1"/>
    <col min="4363" max="4364" width="8.5703125" style="17" customWidth="1"/>
    <col min="4365" max="4365" width="2.5703125" style="17" customWidth="1"/>
    <col min="4366" max="4608" width="9.140625" style="17"/>
    <col min="4609" max="4609" width="35.5703125" style="17" customWidth="1"/>
    <col min="4610" max="4611" width="8.42578125" style="17" customWidth="1"/>
    <col min="4612" max="4612" width="2.5703125" style="17" customWidth="1"/>
    <col min="4613" max="4613" width="8.5703125" style="17" customWidth="1"/>
    <col min="4614" max="4614" width="8.42578125" style="17" customWidth="1"/>
    <col min="4615" max="4615" width="2.5703125" style="17" customWidth="1"/>
    <col min="4616" max="4616" width="8.42578125" style="17" customWidth="1"/>
    <col min="4617" max="4617" width="8.140625" style="17" customWidth="1"/>
    <col min="4618" max="4618" width="2.5703125" style="17" customWidth="1"/>
    <col min="4619" max="4620" width="8.5703125" style="17" customWidth="1"/>
    <col min="4621" max="4621" width="2.5703125" style="17" customWidth="1"/>
    <col min="4622" max="4864" width="9.140625" style="17"/>
    <col min="4865" max="4865" width="35.5703125" style="17" customWidth="1"/>
    <col min="4866" max="4867" width="8.42578125" style="17" customWidth="1"/>
    <col min="4868" max="4868" width="2.5703125" style="17" customWidth="1"/>
    <col min="4869" max="4869" width="8.5703125" style="17" customWidth="1"/>
    <col min="4870" max="4870" width="8.42578125" style="17" customWidth="1"/>
    <col min="4871" max="4871" width="2.5703125" style="17" customWidth="1"/>
    <col min="4872" max="4872" width="8.42578125" style="17" customWidth="1"/>
    <col min="4873" max="4873" width="8.140625" style="17" customWidth="1"/>
    <col min="4874" max="4874" width="2.5703125" style="17" customWidth="1"/>
    <col min="4875" max="4876" width="8.5703125" style="17" customWidth="1"/>
    <col min="4877" max="4877" width="2.5703125" style="17" customWidth="1"/>
    <col min="4878" max="5120" width="9.140625" style="17"/>
    <col min="5121" max="5121" width="35.5703125" style="17" customWidth="1"/>
    <col min="5122" max="5123" width="8.42578125" style="17" customWidth="1"/>
    <col min="5124" max="5124" width="2.5703125" style="17" customWidth="1"/>
    <col min="5125" max="5125" width="8.5703125" style="17" customWidth="1"/>
    <col min="5126" max="5126" width="8.42578125" style="17" customWidth="1"/>
    <col min="5127" max="5127" width="2.5703125" style="17" customWidth="1"/>
    <col min="5128" max="5128" width="8.42578125" style="17" customWidth="1"/>
    <col min="5129" max="5129" width="8.140625" style="17" customWidth="1"/>
    <col min="5130" max="5130" width="2.5703125" style="17" customWidth="1"/>
    <col min="5131" max="5132" width="8.5703125" style="17" customWidth="1"/>
    <col min="5133" max="5133" width="2.5703125" style="17" customWidth="1"/>
    <col min="5134" max="5376" width="9.140625" style="17"/>
    <col min="5377" max="5377" width="35.5703125" style="17" customWidth="1"/>
    <col min="5378" max="5379" width="8.42578125" style="17" customWidth="1"/>
    <col min="5380" max="5380" width="2.5703125" style="17" customWidth="1"/>
    <col min="5381" max="5381" width="8.5703125" style="17" customWidth="1"/>
    <col min="5382" max="5382" width="8.42578125" style="17" customWidth="1"/>
    <col min="5383" max="5383" width="2.5703125" style="17" customWidth="1"/>
    <col min="5384" max="5384" width="8.42578125" style="17" customWidth="1"/>
    <col min="5385" max="5385" width="8.140625" style="17" customWidth="1"/>
    <col min="5386" max="5386" width="2.5703125" style="17" customWidth="1"/>
    <col min="5387" max="5388" width="8.5703125" style="17" customWidth="1"/>
    <col min="5389" max="5389" width="2.5703125" style="17" customWidth="1"/>
    <col min="5390" max="5632" width="9.140625" style="17"/>
    <col min="5633" max="5633" width="35.5703125" style="17" customWidth="1"/>
    <col min="5634" max="5635" width="8.42578125" style="17" customWidth="1"/>
    <col min="5636" max="5636" width="2.5703125" style="17" customWidth="1"/>
    <col min="5637" max="5637" width="8.5703125" style="17" customWidth="1"/>
    <col min="5638" max="5638" width="8.42578125" style="17" customWidth="1"/>
    <col min="5639" max="5639" width="2.5703125" style="17" customWidth="1"/>
    <col min="5640" max="5640" width="8.42578125" style="17" customWidth="1"/>
    <col min="5641" max="5641" width="8.140625" style="17" customWidth="1"/>
    <col min="5642" max="5642" width="2.5703125" style="17" customWidth="1"/>
    <col min="5643" max="5644" width="8.5703125" style="17" customWidth="1"/>
    <col min="5645" max="5645" width="2.5703125" style="17" customWidth="1"/>
    <col min="5646" max="5888" width="9.140625" style="17"/>
    <col min="5889" max="5889" width="35.5703125" style="17" customWidth="1"/>
    <col min="5890" max="5891" width="8.42578125" style="17" customWidth="1"/>
    <col min="5892" max="5892" width="2.5703125" style="17" customWidth="1"/>
    <col min="5893" max="5893" width="8.5703125" style="17" customWidth="1"/>
    <col min="5894" max="5894" width="8.42578125" style="17" customWidth="1"/>
    <col min="5895" max="5895" width="2.5703125" style="17" customWidth="1"/>
    <col min="5896" max="5896" width="8.42578125" style="17" customWidth="1"/>
    <col min="5897" max="5897" width="8.140625" style="17" customWidth="1"/>
    <col min="5898" max="5898" width="2.5703125" style="17" customWidth="1"/>
    <col min="5899" max="5900" width="8.5703125" style="17" customWidth="1"/>
    <col min="5901" max="5901" width="2.5703125" style="17" customWidth="1"/>
    <col min="5902" max="6144" width="9.140625" style="17"/>
    <col min="6145" max="6145" width="35.5703125" style="17" customWidth="1"/>
    <col min="6146" max="6147" width="8.42578125" style="17" customWidth="1"/>
    <col min="6148" max="6148" width="2.5703125" style="17" customWidth="1"/>
    <col min="6149" max="6149" width="8.5703125" style="17" customWidth="1"/>
    <col min="6150" max="6150" width="8.42578125" style="17" customWidth="1"/>
    <col min="6151" max="6151" width="2.5703125" style="17" customWidth="1"/>
    <col min="6152" max="6152" width="8.42578125" style="17" customWidth="1"/>
    <col min="6153" max="6153" width="8.140625" style="17" customWidth="1"/>
    <col min="6154" max="6154" width="2.5703125" style="17" customWidth="1"/>
    <col min="6155" max="6156" width="8.5703125" style="17" customWidth="1"/>
    <col min="6157" max="6157" width="2.5703125" style="17" customWidth="1"/>
    <col min="6158" max="6400" width="9.140625" style="17"/>
    <col min="6401" max="6401" width="35.5703125" style="17" customWidth="1"/>
    <col min="6402" max="6403" width="8.42578125" style="17" customWidth="1"/>
    <col min="6404" max="6404" width="2.5703125" style="17" customWidth="1"/>
    <col min="6405" max="6405" width="8.5703125" style="17" customWidth="1"/>
    <col min="6406" max="6406" width="8.42578125" style="17" customWidth="1"/>
    <col min="6407" max="6407" width="2.5703125" style="17" customWidth="1"/>
    <col min="6408" max="6408" width="8.42578125" style="17" customWidth="1"/>
    <col min="6409" max="6409" width="8.140625" style="17" customWidth="1"/>
    <col min="6410" max="6410" width="2.5703125" style="17" customWidth="1"/>
    <col min="6411" max="6412" width="8.5703125" style="17" customWidth="1"/>
    <col min="6413" max="6413" width="2.5703125" style="17" customWidth="1"/>
    <col min="6414" max="6656" width="9.140625" style="17"/>
    <col min="6657" max="6657" width="35.5703125" style="17" customWidth="1"/>
    <col min="6658" max="6659" width="8.42578125" style="17" customWidth="1"/>
    <col min="6660" max="6660" width="2.5703125" style="17" customWidth="1"/>
    <col min="6661" max="6661" width="8.5703125" style="17" customWidth="1"/>
    <col min="6662" max="6662" width="8.42578125" style="17" customWidth="1"/>
    <col min="6663" max="6663" width="2.5703125" style="17" customWidth="1"/>
    <col min="6664" max="6664" width="8.42578125" style="17" customWidth="1"/>
    <col min="6665" max="6665" width="8.140625" style="17" customWidth="1"/>
    <col min="6666" max="6666" width="2.5703125" style="17" customWidth="1"/>
    <col min="6667" max="6668" width="8.5703125" style="17" customWidth="1"/>
    <col min="6669" max="6669" width="2.5703125" style="17" customWidth="1"/>
    <col min="6670" max="6912" width="9.140625" style="17"/>
    <col min="6913" max="6913" width="35.5703125" style="17" customWidth="1"/>
    <col min="6914" max="6915" width="8.42578125" style="17" customWidth="1"/>
    <col min="6916" max="6916" width="2.5703125" style="17" customWidth="1"/>
    <col min="6917" max="6917" width="8.5703125" style="17" customWidth="1"/>
    <col min="6918" max="6918" width="8.42578125" style="17" customWidth="1"/>
    <col min="6919" max="6919" width="2.5703125" style="17" customWidth="1"/>
    <col min="6920" max="6920" width="8.42578125" style="17" customWidth="1"/>
    <col min="6921" max="6921" width="8.140625" style="17" customWidth="1"/>
    <col min="6922" max="6922" width="2.5703125" style="17" customWidth="1"/>
    <col min="6923" max="6924" width="8.5703125" style="17" customWidth="1"/>
    <col min="6925" max="6925" width="2.5703125" style="17" customWidth="1"/>
    <col min="6926" max="7168" width="9.140625" style="17"/>
    <col min="7169" max="7169" width="35.5703125" style="17" customWidth="1"/>
    <col min="7170" max="7171" width="8.42578125" style="17" customWidth="1"/>
    <col min="7172" max="7172" width="2.5703125" style="17" customWidth="1"/>
    <col min="7173" max="7173" width="8.5703125" style="17" customWidth="1"/>
    <col min="7174" max="7174" width="8.42578125" style="17" customWidth="1"/>
    <col min="7175" max="7175" width="2.5703125" style="17" customWidth="1"/>
    <col min="7176" max="7176" width="8.42578125" style="17" customWidth="1"/>
    <col min="7177" max="7177" width="8.140625" style="17" customWidth="1"/>
    <col min="7178" max="7178" width="2.5703125" style="17" customWidth="1"/>
    <col min="7179" max="7180" width="8.5703125" style="17" customWidth="1"/>
    <col min="7181" max="7181" width="2.5703125" style="17" customWidth="1"/>
    <col min="7182" max="7424" width="9.140625" style="17"/>
    <col min="7425" max="7425" width="35.5703125" style="17" customWidth="1"/>
    <col min="7426" max="7427" width="8.42578125" style="17" customWidth="1"/>
    <col min="7428" max="7428" width="2.5703125" style="17" customWidth="1"/>
    <col min="7429" max="7429" width="8.5703125" style="17" customWidth="1"/>
    <col min="7430" max="7430" width="8.42578125" style="17" customWidth="1"/>
    <col min="7431" max="7431" width="2.5703125" style="17" customWidth="1"/>
    <col min="7432" max="7432" width="8.42578125" style="17" customWidth="1"/>
    <col min="7433" max="7433" width="8.140625" style="17" customWidth="1"/>
    <col min="7434" max="7434" width="2.5703125" style="17" customWidth="1"/>
    <col min="7435" max="7436" width="8.5703125" style="17" customWidth="1"/>
    <col min="7437" max="7437" width="2.5703125" style="17" customWidth="1"/>
    <col min="7438" max="7680" width="9.140625" style="17"/>
    <col min="7681" max="7681" width="35.5703125" style="17" customWidth="1"/>
    <col min="7682" max="7683" width="8.42578125" style="17" customWidth="1"/>
    <col min="7684" max="7684" width="2.5703125" style="17" customWidth="1"/>
    <col min="7685" max="7685" width="8.5703125" style="17" customWidth="1"/>
    <col min="7686" max="7686" width="8.42578125" style="17" customWidth="1"/>
    <col min="7687" max="7687" width="2.5703125" style="17" customWidth="1"/>
    <col min="7688" max="7688" width="8.42578125" style="17" customWidth="1"/>
    <col min="7689" max="7689" width="8.140625" style="17" customWidth="1"/>
    <col min="7690" max="7690" width="2.5703125" style="17" customWidth="1"/>
    <col min="7691" max="7692" width="8.5703125" style="17" customWidth="1"/>
    <col min="7693" max="7693" width="2.5703125" style="17" customWidth="1"/>
    <col min="7694" max="7936" width="9.140625" style="17"/>
    <col min="7937" max="7937" width="35.5703125" style="17" customWidth="1"/>
    <col min="7938" max="7939" width="8.42578125" style="17" customWidth="1"/>
    <col min="7940" max="7940" width="2.5703125" style="17" customWidth="1"/>
    <col min="7941" max="7941" width="8.5703125" style="17" customWidth="1"/>
    <col min="7942" max="7942" width="8.42578125" style="17" customWidth="1"/>
    <col min="7943" max="7943" width="2.5703125" style="17" customWidth="1"/>
    <col min="7944" max="7944" width="8.42578125" style="17" customWidth="1"/>
    <col min="7945" max="7945" width="8.140625" style="17" customWidth="1"/>
    <col min="7946" max="7946" width="2.5703125" style="17" customWidth="1"/>
    <col min="7947" max="7948" width="8.5703125" style="17" customWidth="1"/>
    <col min="7949" max="7949" width="2.5703125" style="17" customWidth="1"/>
    <col min="7950" max="8192" width="9.140625" style="17"/>
    <col min="8193" max="8193" width="35.5703125" style="17" customWidth="1"/>
    <col min="8194" max="8195" width="8.42578125" style="17" customWidth="1"/>
    <col min="8196" max="8196" width="2.5703125" style="17" customWidth="1"/>
    <col min="8197" max="8197" width="8.5703125" style="17" customWidth="1"/>
    <col min="8198" max="8198" width="8.42578125" style="17" customWidth="1"/>
    <col min="8199" max="8199" width="2.5703125" style="17" customWidth="1"/>
    <col min="8200" max="8200" width="8.42578125" style="17" customWidth="1"/>
    <col min="8201" max="8201" width="8.140625" style="17" customWidth="1"/>
    <col min="8202" max="8202" width="2.5703125" style="17" customWidth="1"/>
    <col min="8203" max="8204" width="8.5703125" style="17" customWidth="1"/>
    <col min="8205" max="8205" width="2.5703125" style="17" customWidth="1"/>
    <col min="8206" max="8448" width="9.140625" style="17"/>
    <col min="8449" max="8449" width="35.5703125" style="17" customWidth="1"/>
    <col min="8450" max="8451" width="8.42578125" style="17" customWidth="1"/>
    <col min="8452" max="8452" width="2.5703125" style="17" customWidth="1"/>
    <col min="8453" max="8453" width="8.5703125" style="17" customWidth="1"/>
    <col min="8454" max="8454" width="8.42578125" style="17" customWidth="1"/>
    <col min="8455" max="8455" width="2.5703125" style="17" customWidth="1"/>
    <col min="8456" max="8456" width="8.42578125" style="17" customWidth="1"/>
    <col min="8457" max="8457" width="8.140625" style="17" customWidth="1"/>
    <col min="8458" max="8458" width="2.5703125" style="17" customWidth="1"/>
    <col min="8459" max="8460" width="8.5703125" style="17" customWidth="1"/>
    <col min="8461" max="8461" width="2.5703125" style="17" customWidth="1"/>
    <col min="8462" max="8704" width="9.140625" style="17"/>
    <col min="8705" max="8705" width="35.5703125" style="17" customWidth="1"/>
    <col min="8706" max="8707" width="8.42578125" style="17" customWidth="1"/>
    <col min="8708" max="8708" width="2.5703125" style="17" customWidth="1"/>
    <col min="8709" max="8709" width="8.5703125" style="17" customWidth="1"/>
    <col min="8710" max="8710" width="8.42578125" style="17" customWidth="1"/>
    <col min="8711" max="8711" width="2.5703125" style="17" customWidth="1"/>
    <col min="8712" max="8712" width="8.42578125" style="17" customWidth="1"/>
    <col min="8713" max="8713" width="8.140625" style="17" customWidth="1"/>
    <col min="8714" max="8714" width="2.5703125" style="17" customWidth="1"/>
    <col min="8715" max="8716" width="8.5703125" style="17" customWidth="1"/>
    <col min="8717" max="8717" width="2.5703125" style="17" customWidth="1"/>
    <col min="8718" max="8960" width="9.140625" style="17"/>
    <col min="8961" max="8961" width="35.5703125" style="17" customWidth="1"/>
    <col min="8962" max="8963" width="8.42578125" style="17" customWidth="1"/>
    <col min="8964" max="8964" width="2.5703125" style="17" customWidth="1"/>
    <col min="8965" max="8965" width="8.5703125" style="17" customWidth="1"/>
    <col min="8966" max="8966" width="8.42578125" style="17" customWidth="1"/>
    <col min="8967" max="8967" width="2.5703125" style="17" customWidth="1"/>
    <col min="8968" max="8968" width="8.42578125" style="17" customWidth="1"/>
    <col min="8969" max="8969" width="8.140625" style="17" customWidth="1"/>
    <col min="8970" max="8970" width="2.5703125" style="17" customWidth="1"/>
    <col min="8971" max="8972" width="8.5703125" style="17" customWidth="1"/>
    <col min="8973" max="8973" width="2.5703125" style="17" customWidth="1"/>
    <col min="8974" max="9216" width="9.140625" style="17"/>
    <col min="9217" max="9217" width="35.5703125" style="17" customWidth="1"/>
    <col min="9218" max="9219" width="8.42578125" style="17" customWidth="1"/>
    <col min="9220" max="9220" width="2.5703125" style="17" customWidth="1"/>
    <col min="9221" max="9221" width="8.5703125" style="17" customWidth="1"/>
    <col min="9222" max="9222" width="8.42578125" style="17" customWidth="1"/>
    <col min="9223" max="9223" width="2.5703125" style="17" customWidth="1"/>
    <col min="9224" max="9224" width="8.42578125" style="17" customWidth="1"/>
    <col min="9225" max="9225" width="8.140625" style="17" customWidth="1"/>
    <col min="9226" max="9226" width="2.5703125" style="17" customWidth="1"/>
    <col min="9227" max="9228" width="8.5703125" style="17" customWidth="1"/>
    <col min="9229" max="9229" width="2.5703125" style="17" customWidth="1"/>
    <col min="9230" max="9472" width="9.140625" style="17"/>
    <col min="9473" max="9473" width="35.5703125" style="17" customWidth="1"/>
    <col min="9474" max="9475" width="8.42578125" style="17" customWidth="1"/>
    <col min="9476" max="9476" width="2.5703125" style="17" customWidth="1"/>
    <col min="9477" max="9477" width="8.5703125" style="17" customWidth="1"/>
    <col min="9478" max="9478" width="8.42578125" style="17" customWidth="1"/>
    <col min="9479" max="9479" width="2.5703125" style="17" customWidth="1"/>
    <col min="9480" max="9480" width="8.42578125" style="17" customWidth="1"/>
    <col min="9481" max="9481" width="8.140625" style="17" customWidth="1"/>
    <col min="9482" max="9482" width="2.5703125" style="17" customWidth="1"/>
    <col min="9483" max="9484" width="8.5703125" style="17" customWidth="1"/>
    <col min="9485" max="9485" width="2.5703125" style="17" customWidth="1"/>
    <col min="9486" max="9728" width="9.140625" style="17"/>
    <col min="9729" max="9729" width="35.5703125" style="17" customWidth="1"/>
    <col min="9730" max="9731" width="8.42578125" style="17" customWidth="1"/>
    <col min="9732" max="9732" width="2.5703125" style="17" customWidth="1"/>
    <col min="9733" max="9733" width="8.5703125" style="17" customWidth="1"/>
    <col min="9734" max="9734" width="8.42578125" style="17" customWidth="1"/>
    <col min="9735" max="9735" width="2.5703125" style="17" customWidth="1"/>
    <col min="9736" max="9736" width="8.42578125" style="17" customWidth="1"/>
    <col min="9737" max="9737" width="8.140625" style="17" customWidth="1"/>
    <col min="9738" max="9738" width="2.5703125" style="17" customWidth="1"/>
    <col min="9739" max="9740" width="8.5703125" style="17" customWidth="1"/>
    <col min="9741" max="9741" width="2.5703125" style="17" customWidth="1"/>
    <col min="9742" max="9984" width="9.140625" style="17"/>
    <col min="9985" max="9985" width="35.5703125" style="17" customWidth="1"/>
    <col min="9986" max="9987" width="8.42578125" style="17" customWidth="1"/>
    <col min="9988" max="9988" width="2.5703125" style="17" customWidth="1"/>
    <col min="9989" max="9989" width="8.5703125" style="17" customWidth="1"/>
    <col min="9990" max="9990" width="8.42578125" style="17" customWidth="1"/>
    <col min="9991" max="9991" width="2.5703125" style="17" customWidth="1"/>
    <col min="9992" max="9992" width="8.42578125" style="17" customWidth="1"/>
    <col min="9993" max="9993" width="8.140625" style="17" customWidth="1"/>
    <col min="9994" max="9994" width="2.5703125" style="17" customWidth="1"/>
    <col min="9995" max="9996" width="8.5703125" style="17" customWidth="1"/>
    <col min="9997" max="9997" width="2.5703125" style="17" customWidth="1"/>
    <col min="9998" max="10240" width="9.140625" style="17"/>
    <col min="10241" max="10241" width="35.5703125" style="17" customWidth="1"/>
    <col min="10242" max="10243" width="8.42578125" style="17" customWidth="1"/>
    <col min="10244" max="10244" width="2.5703125" style="17" customWidth="1"/>
    <col min="10245" max="10245" width="8.5703125" style="17" customWidth="1"/>
    <col min="10246" max="10246" width="8.42578125" style="17" customWidth="1"/>
    <col min="10247" max="10247" width="2.5703125" style="17" customWidth="1"/>
    <col min="10248" max="10248" width="8.42578125" style="17" customWidth="1"/>
    <col min="10249" max="10249" width="8.140625" style="17" customWidth="1"/>
    <col min="10250" max="10250" width="2.5703125" style="17" customWidth="1"/>
    <col min="10251" max="10252" width="8.5703125" style="17" customWidth="1"/>
    <col min="10253" max="10253" width="2.5703125" style="17" customWidth="1"/>
    <col min="10254" max="10496" width="9.140625" style="17"/>
    <col min="10497" max="10497" width="35.5703125" style="17" customWidth="1"/>
    <col min="10498" max="10499" width="8.42578125" style="17" customWidth="1"/>
    <col min="10500" max="10500" width="2.5703125" style="17" customWidth="1"/>
    <col min="10501" max="10501" width="8.5703125" style="17" customWidth="1"/>
    <col min="10502" max="10502" width="8.42578125" style="17" customWidth="1"/>
    <col min="10503" max="10503" width="2.5703125" style="17" customWidth="1"/>
    <col min="10504" max="10504" width="8.42578125" style="17" customWidth="1"/>
    <col min="10505" max="10505" width="8.140625" style="17" customWidth="1"/>
    <col min="10506" max="10506" width="2.5703125" style="17" customWidth="1"/>
    <col min="10507" max="10508" width="8.5703125" style="17" customWidth="1"/>
    <col min="10509" max="10509" width="2.5703125" style="17" customWidth="1"/>
    <col min="10510" max="10752" width="9.140625" style="17"/>
    <col min="10753" max="10753" width="35.5703125" style="17" customWidth="1"/>
    <col min="10754" max="10755" width="8.42578125" style="17" customWidth="1"/>
    <col min="10756" max="10756" width="2.5703125" style="17" customWidth="1"/>
    <col min="10757" max="10757" width="8.5703125" style="17" customWidth="1"/>
    <col min="10758" max="10758" width="8.42578125" style="17" customWidth="1"/>
    <col min="10759" max="10759" width="2.5703125" style="17" customWidth="1"/>
    <col min="10760" max="10760" width="8.42578125" style="17" customWidth="1"/>
    <col min="10761" max="10761" width="8.140625" style="17" customWidth="1"/>
    <col min="10762" max="10762" width="2.5703125" style="17" customWidth="1"/>
    <col min="10763" max="10764" width="8.5703125" style="17" customWidth="1"/>
    <col min="10765" max="10765" width="2.5703125" style="17" customWidth="1"/>
    <col min="10766" max="11008" width="9.140625" style="17"/>
    <col min="11009" max="11009" width="35.5703125" style="17" customWidth="1"/>
    <col min="11010" max="11011" width="8.42578125" style="17" customWidth="1"/>
    <col min="11012" max="11012" width="2.5703125" style="17" customWidth="1"/>
    <col min="11013" max="11013" width="8.5703125" style="17" customWidth="1"/>
    <col min="11014" max="11014" width="8.42578125" style="17" customWidth="1"/>
    <col min="11015" max="11015" width="2.5703125" style="17" customWidth="1"/>
    <col min="11016" max="11016" width="8.42578125" style="17" customWidth="1"/>
    <col min="11017" max="11017" width="8.140625" style="17" customWidth="1"/>
    <col min="11018" max="11018" width="2.5703125" style="17" customWidth="1"/>
    <col min="11019" max="11020" width="8.5703125" style="17" customWidth="1"/>
    <col min="11021" max="11021" width="2.5703125" style="17" customWidth="1"/>
    <col min="11022" max="11264" width="9.140625" style="17"/>
    <col min="11265" max="11265" width="35.5703125" style="17" customWidth="1"/>
    <col min="11266" max="11267" width="8.42578125" style="17" customWidth="1"/>
    <col min="11268" max="11268" width="2.5703125" style="17" customWidth="1"/>
    <col min="11269" max="11269" width="8.5703125" style="17" customWidth="1"/>
    <col min="11270" max="11270" width="8.42578125" style="17" customWidth="1"/>
    <col min="11271" max="11271" width="2.5703125" style="17" customWidth="1"/>
    <col min="11272" max="11272" width="8.42578125" style="17" customWidth="1"/>
    <col min="11273" max="11273" width="8.140625" style="17" customWidth="1"/>
    <col min="11274" max="11274" width="2.5703125" style="17" customWidth="1"/>
    <col min="11275" max="11276" width="8.5703125" style="17" customWidth="1"/>
    <col min="11277" max="11277" width="2.5703125" style="17" customWidth="1"/>
    <col min="11278" max="11520" width="9.140625" style="17"/>
    <col min="11521" max="11521" width="35.5703125" style="17" customWidth="1"/>
    <col min="11522" max="11523" width="8.42578125" style="17" customWidth="1"/>
    <col min="11524" max="11524" width="2.5703125" style="17" customWidth="1"/>
    <col min="11525" max="11525" width="8.5703125" style="17" customWidth="1"/>
    <col min="11526" max="11526" width="8.42578125" style="17" customWidth="1"/>
    <col min="11527" max="11527" width="2.5703125" style="17" customWidth="1"/>
    <col min="11528" max="11528" width="8.42578125" style="17" customWidth="1"/>
    <col min="11529" max="11529" width="8.140625" style="17" customWidth="1"/>
    <col min="11530" max="11530" width="2.5703125" style="17" customWidth="1"/>
    <col min="11531" max="11532" width="8.5703125" style="17" customWidth="1"/>
    <col min="11533" max="11533" width="2.5703125" style="17" customWidth="1"/>
    <col min="11534" max="11776" width="9.140625" style="17"/>
    <col min="11777" max="11777" width="35.5703125" style="17" customWidth="1"/>
    <col min="11778" max="11779" width="8.42578125" style="17" customWidth="1"/>
    <col min="11780" max="11780" width="2.5703125" style="17" customWidth="1"/>
    <col min="11781" max="11781" width="8.5703125" style="17" customWidth="1"/>
    <col min="11782" max="11782" width="8.42578125" style="17" customWidth="1"/>
    <col min="11783" max="11783" width="2.5703125" style="17" customWidth="1"/>
    <col min="11784" max="11784" width="8.42578125" style="17" customWidth="1"/>
    <col min="11785" max="11785" width="8.140625" style="17" customWidth="1"/>
    <col min="11786" max="11786" width="2.5703125" style="17" customWidth="1"/>
    <col min="11787" max="11788" width="8.5703125" style="17" customWidth="1"/>
    <col min="11789" max="11789" width="2.5703125" style="17" customWidth="1"/>
    <col min="11790" max="12032" width="9.140625" style="17"/>
    <col min="12033" max="12033" width="35.5703125" style="17" customWidth="1"/>
    <col min="12034" max="12035" width="8.42578125" style="17" customWidth="1"/>
    <col min="12036" max="12036" width="2.5703125" style="17" customWidth="1"/>
    <col min="12037" max="12037" width="8.5703125" style="17" customWidth="1"/>
    <col min="12038" max="12038" width="8.42578125" style="17" customWidth="1"/>
    <col min="12039" max="12039" width="2.5703125" style="17" customWidth="1"/>
    <col min="12040" max="12040" width="8.42578125" style="17" customWidth="1"/>
    <col min="12041" max="12041" width="8.140625" style="17" customWidth="1"/>
    <col min="12042" max="12042" width="2.5703125" style="17" customWidth="1"/>
    <col min="12043" max="12044" width="8.5703125" style="17" customWidth="1"/>
    <col min="12045" max="12045" width="2.5703125" style="17" customWidth="1"/>
    <col min="12046" max="12288" width="9.140625" style="17"/>
    <col min="12289" max="12289" width="35.5703125" style="17" customWidth="1"/>
    <col min="12290" max="12291" width="8.42578125" style="17" customWidth="1"/>
    <col min="12292" max="12292" width="2.5703125" style="17" customWidth="1"/>
    <col min="12293" max="12293" width="8.5703125" style="17" customWidth="1"/>
    <col min="12294" max="12294" width="8.42578125" style="17" customWidth="1"/>
    <col min="12295" max="12295" width="2.5703125" style="17" customWidth="1"/>
    <col min="12296" max="12296" width="8.42578125" style="17" customWidth="1"/>
    <col min="12297" max="12297" width="8.140625" style="17" customWidth="1"/>
    <col min="12298" max="12298" width="2.5703125" style="17" customWidth="1"/>
    <col min="12299" max="12300" width="8.5703125" style="17" customWidth="1"/>
    <col min="12301" max="12301" width="2.5703125" style="17" customWidth="1"/>
    <col min="12302" max="12544" width="9.140625" style="17"/>
    <col min="12545" max="12545" width="35.5703125" style="17" customWidth="1"/>
    <col min="12546" max="12547" width="8.42578125" style="17" customWidth="1"/>
    <col min="12548" max="12548" width="2.5703125" style="17" customWidth="1"/>
    <col min="12549" max="12549" width="8.5703125" style="17" customWidth="1"/>
    <col min="12550" max="12550" width="8.42578125" style="17" customWidth="1"/>
    <col min="12551" max="12551" width="2.5703125" style="17" customWidth="1"/>
    <col min="12552" max="12552" width="8.42578125" style="17" customWidth="1"/>
    <col min="12553" max="12553" width="8.140625" style="17" customWidth="1"/>
    <col min="12554" max="12554" width="2.5703125" style="17" customWidth="1"/>
    <col min="12555" max="12556" width="8.5703125" style="17" customWidth="1"/>
    <col min="12557" max="12557" width="2.5703125" style="17" customWidth="1"/>
    <col min="12558" max="12800" width="9.140625" style="17"/>
    <col min="12801" max="12801" width="35.5703125" style="17" customWidth="1"/>
    <col min="12802" max="12803" width="8.42578125" style="17" customWidth="1"/>
    <col min="12804" max="12804" width="2.5703125" style="17" customWidth="1"/>
    <col min="12805" max="12805" width="8.5703125" style="17" customWidth="1"/>
    <col min="12806" max="12806" width="8.42578125" style="17" customWidth="1"/>
    <col min="12807" max="12807" width="2.5703125" style="17" customWidth="1"/>
    <col min="12808" max="12808" width="8.42578125" style="17" customWidth="1"/>
    <col min="12809" max="12809" width="8.140625" style="17" customWidth="1"/>
    <col min="12810" max="12810" width="2.5703125" style="17" customWidth="1"/>
    <col min="12811" max="12812" width="8.5703125" style="17" customWidth="1"/>
    <col min="12813" max="12813" width="2.5703125" style="17" customWidth="1"/>
    <col min="12814" max="13056" width="9.140625" style="17"/>
    <col min="13057" max="13057" width="35.5703125" style="17" customWidth="1"/>
    <col min="13058" max="13059" width="8.42578125" style="17" customWidth="1"/>
    <col min="13060" max="13060" width="2.5703125" style="17" customWidth="1"/>
    <col min="13061" max="13061" width="8.5703125" style="17" customWidth="1"/>
    <col min="13062" max="13062" width="8.42578125" style="17" customWidth="1"/>
    <col min="13063" max="13063" width="2.5703125" style="17" customWidth="1"/>
    <col min="13064" max="13064" width="8.42578125" style="17" customWidth="1"/>
    <col min="13065" max="13065" width="8.140625" style="17" customWidth="1"/>
    <col min="13066" max="13066" width="2.5703125" style="17" customWidth="1"/>
    <col min="13067" max="13068" width="8.5703125" style="17" customWidth="1"/>
    <col min="13069" max="13069" width="2.5703125" style="17" customWidth="1"/>
    <col min="13070" max="13312" width="9.140625" style="17"/>
    <col min="13313" max="13313" width="35.5703125" style="17" customWidth="1"/>
    <col min="13314" max="13315" width="8.42578125" style="17" customWidth="1"/>
    <col min="13316" max="13316" width="2.5703125" style="17" customWidth="1"/>
    <col min="13317" max="13317" width="8.5703125" style="17" customWidth="1"/>
    <col min="13318" max="13318" width="8.42578125" style="17" customWidth="1"/>
    <col min="13319" max="13319" width="2.5703125" style="17" customWidth="1"/>
    <col min="13320" max="13320" width="8.42578125" style="17" customWidth="1"/>
    <col min="13321" max="13321" width="8.140625" style="17" customWidth="1"/>
    <col min="13322" max="13322" width="2.5703125" style="17" customWidth="1"/>
    <col min="13323" max="13324" width="8.5703125" style="17" customWidth="1"/>
    <col min="13325" max="13325" width="2.5703125" style="17" customWidth="1"/>
    <col min="13326" max="13568" width="9.140625" style="17"/>
    <col min="13569" max="13569" width="35.5703125" style="17" customWidth="1"/>
    <col min="13570" max="13571" width="8.42578125" style="17" customWidth="1"/>
    <col min="13572" max="13572" width="2.5703125" style="17" customWidth="1"/>
    <col min="13573" max="13573" width="8.5703125" style="17" customWidth="1"/>
    <col min="13574" max="13574" width="8.42578125" style="17" customWidth="1"/>
    <col min="13575" max="13575" width="2.5703125" style="17" customWidth="1"/>
    <col min="13576" max="13576" width="8.42578125" style="17" customWidth="1"/>
    <col min="13577" max="13577" width="8.140625" style="17" customWidth="1"/>
    <col min="13578" max="13578" width="2.5703125" style="17" customWidth="1"/>
    <col min="13579" max="13580" width="8.5703125" style="17" customWidth="1"/>
    <col min="13581" max="13581" width="2.5703125" style="17" customWidth="1"/>
    <col min="13582" max="13824" width="9.140625" style="17"/>
    <col min="13825" max="13825" width="35.5703125" style="17" customWidth="1"/>
    <col min="13826" max="13827" width="8.42578125" style="17" customWidth="1"/>
    <col min="13828" max="13828" width="2.5703125" style="17" customWidth="1"/>
    <col min="13829" max="13829" width="8.5703125" style="17" customWidth="1"/>
    <col min="13830" max="13830" width="8.42578125" style="17" customWidth="1"/>
    <col min="13831" max="13831" width="2.5703125" style="17" customWidth="1"/>
    <col min="13832" max="13832" width="8.42578125" style="17" customWidth="1"/>
    <col min="13833" max="13833" width="8.140625" style="17" customWidth="1"/>
    <col min="13834" max="13834" width="2.5703125" style="17" customWidth="1"/>
    <col min="13835" max="13836" width="8.5703125" style="17" customWidth="1"/>
    <col min="13837" max="13837" width="2.5703125" style="17" customWidth="1"/>
    <col min="13838" max="14080" width="9.140625" style="17"/>
    <col min="14081" max="14081" width="35.5703125" style="17" customWidth="1"/>
    <col min="14082" max="14083" width="8.42578125" style="17" customWidth="1"/>
    <col min="14084" max="14084" width="2.5703125" style="17" customWidth="1"/>
    <col min="14085" max="14085" width="8.5703125" style="17" customWidth="1"/>
    <col min="14086" max="14086" width="8.42578125" style="17" customWidth="1"/>
    <col min="14087" max="14087" width="2.5703125" style="17" customWidth="1"/>
    <col min="14088" max="14088" width="8.42578125" style="17" customWidth="1"/>
    <col min="14089" max="14089" width="8.140625" style="17" customWidth="1"/>
    <col min="14090" max="14090" width="2.5703125" style="17" customWidth="1"/>
    <col min="14091" max="14092" width="8.5703125" style="17" customWidth="1"/>
    <col min="14093" max="14093" width="2.5703125" style="17" customWidth="1"/>
    <col min="14094" max="14336" width="9.140625" style="17"/>
    <col min="14337" max="14337" width="35.5703125" style="17" customWidth="1"/>
    <col min="14338" max="14339" width="8.42578125" style="17" customWidth="1"/>
    <col min="14340" max="14340" width="2.5703125" style="17" customWidth="1"/>
    <col min="14341" max="14341" width="8.5703125" style="17" customWidth="1"/>
    <col min="14342" max="14342" width="8.42578125" style="17" customWidth="1"/>
    <col min="14343" max="14343" width="2.5703125" style="17" customWidth="1"/>
    <col min="14344" max="14344" width="8.42578125" style="17" customWidth="1"/>
    <col min="14345" max="14345" width="8.140625" style="17" customWidth="1"/>
    <col min="14346" max="14346" width="2.5703125" style="17" customWidth="1"/>
    <col min="14347" max="14348" width="8.5703125" style="17" customWidth="1"/>
    <col min="14349" max="14349" width="2.5703125" style="17" customWidth="1"/>
    <col min="14350" max="14592" width="9.140625" style="17"/>
    <col min="14593" max="14593" width="35.5703125" style="17" customWidth="1"/>
    <col min="14594" max="14595" width="8.42578125" style="17" customWidth="1"/>
    <col min="14596" max="14596" width="2.5703125" style="17" customWidth="1"/>
    <col min="14597" max="14597" width="8.5703125" style="17" customWidth="1"/>
    <col min="14598" max="14598" width="8.42578125" style="17" customWidth="1"/>
    <col min="14599" max="14599" width="2.5703125" style="17" customWidth="1"/>
    <col min="14600" max="14600" width="8.42578125" style="17" customWidth="1"/>
    <col min="14601" max="14601" width="8.140625" style="17" customWidth="1"/>
    <col min="14602" max="14602" width="2.5703125" style="17" customWidth="1"/>
    <col min="14603" max="14604" width="8.5703125" style="17" customWidth="1"/>
    <col min="14605" max="14605" width="2.5703125" style="17" customWidth="1"/>
    <col min="14606" max="14848" width="9.140625" style="17"/>
    <col min="14849" max="14849" width="35.5703125" style="17" customWidth="1"/>
    <col min="14850" max="14851" width="8.42578125" style="17" customWidth="1"/>
    <col min="14852" max="14852" width="2.5703125" style="17" customWidth="1"/>
    <col min="14853" max="14853" width="8.5703125" style="17" customWidth="1"/>
    <col min="14854" max="14854" width="8.42578125" style="17" customWidth="1"/>
    <col min="14855" max="14855" width="2.5703125" style="17" customWidth="1"/>
    <col min="14856" max="14856" width="8.42578125" style="17" customWidth="1"/>
    <col min="14857" max="14857" width="8.140625" style="17" customWidth="1"/>
    <col min="14858" max="14858" width="2.5703125" style="17" customWidth="1"/>
    <col min="14859" max="14860" width="8.5703125" style="17" customWidth="1"/>
    <col min="14861" max="14861" width="2.5703125" style="17" customWidth="1"/>
    <col min="14862" max="15104" width="9.140625" style="17"/>
    <col min="15105" max="15105" width="35.5703125" style="17" customWidth="1"/>
    <col min="15106" max="15107" width="8.42578125" style="17" customWidth="1"/>
    <col min="15108" max="15108" width="2.5703125" style="17" customWidth="1"/>
    <col min="15109" max="15109" width="8.5703125" style="17" customWidth="1"/>
    <col min="15110" max="15110" width="8.42578125" style="17" customWidth="1"/>
    <col min="15111" max="15111" width="2.5703125" style="17" customWidth="1"/>
    <col min="15112" max="15112" width="8.42578125" style="17" customWidth="1"/>
    <col min="15113" max="15113" width="8.140625" style="17" customWidth="1"/>
    <col min="15114" max="15114" width="2.5703125" style="17" customWidth="1"/>
    <col min="15115" max="15116" width="8.5703125" style="17" customWidth="1"/>
    <col min="15117" max="15117" width="2.5703125" style="17" customWidth="1"/>
    <col min="15118" max="15360" width="9.140625" style="17"/>
    <col min="15361" max="15361" width="35.5703125" style="17" customWidth="1"/>
    <col min="15362" max="15363" width="8.42578125" style="17" customWidth="1"/>
    <col min="15364" max="15364" width="2.5703125" style="17" customWidth="1"/>
    <col min="15365" max="15365" width="8.5703125" style="17" customWidth="1"/>
    <col min="15366" max="15366" width="8.42578125" style="17" customWidth="1"/>
    <col min="15367" max="15367" width="2.5703125" style="17" customWidth="1"/>
    <col min="15368" max="15368" width="8.42578125" style="17" customWidth="1"/>
    <col min="15369" max="15369" width="8.140625" style="17" customWidth="1"/>
    <col min="15370" max="15370" width="2.5703125" style="17" customWidth="1"/>
    <col min="15371" max="15372" width="8.5703125" style="17" customWidth="1"/>
    <col min="15373" max="15373" width="2.5703125" style="17" customWidth="1"/>
    <col min="15374" max="15616" width="9.140625" style="17"/>
    <col min="15617" max="15617" width="35.5703125" style="17" customWidth="1"/>
    <col min="15618" max="15619" width="8.42578125" style="17" customWidth="1"/>
    <col min="15620" max="15620" width="2.5703125" style="17" customWidth="1"/>
    <col min="15621" max="15621" width="8.5703125" style="17" customWidth="1"/>
    <col min="15622" max="15622" width="8.42578125" style="17" customWidth="1"/>
    <col min="15623" max="15623" width="2.5703125" style="17" customWidth="1"/>
    <col min="15624" max="15624" width="8.42578125" style="17" customWidth="1"/>
    <col min="15625" max="15625" width="8.140625" style="17" customWidth="1"/>
    <col min="15626" max="15626" width="2.5703125" style="17" customWidth="1"/>
    <col min="15627" max="15628" width="8.5703125" style="17" customWidth="1"/>
    <col min="15629" max="15629" width="2.5703125" style="17" customWidth="1"/>
    <col min="15630" max="15872" width="9.140625" style="17"/>
    <col min="15873" max="15873" width="35.5703125" style="17" customWidth="1"/>
    <col min="15874" max="15875" width="8.42578125" style="17" customWidth="1"/>
    <col min="15876" max="15876" width="2.5703125" style="17" customWidth="1"/>
    <col min="15877" max="15877" width="8.5703125" style="17" customWidth="1"/>
    <col min="15878" max="15878" width="8.42578125" style="17" customWidth="1"/>
    <col min="15879" max="15879" width="2.5703125" style="17" customWidth="1"/>
    <col min="15880" max="15880" width="8.42578125" style="17" customWidth="1"/>
    <col min="15881" max="15881" width="8.140625" style="17" customWidth="1"/>
    <col min="15882" max="15882" width="2.5703125" style="17" customWidth="1"/>
    <col min="15883" max="15884" width="8.5703125" style="17" customWidth="1"/>
    <col min="15885" max="15885" width="2.5703125" style="17" customWidth="1"/>
    <col min="15886" max="16128" width="9.140625" style="17"/>
    <col min="16129" max="16129" width="35.5703125" style="17" customWidth="1"/>
    <col min="16130" max="16131" width="8.42578125" style="17" customWidth="1"/>
    <col min="16132" max="16132" width="2.5703125" style="17" customWidth="1"/>
    <col min="16133" max="16133" width="8.5703125" style="17" customWidth="1"/>
    <col min="16134" max="16134" width="8.42578125" style="17" customWidth="1"/>
    <col min="16135" max="16135" width="2.5703125" style="17" customWidth="1"/>
    <col min="16136" max="16136" width="8.42578125" style="17" customWidth="1"/>
    <col min="16137" max="16137" width="8.140625" style="17" customWidth="1"/>
    <col min="16138" max="16138" width="2.5703125" style="17" customWidth="1"/>
    <col min="16139" max="16140" width="8.5703125" style="17" customWidth="1"/>
    <col min="16141" max="16141" width="2.5703125" style="17" customWidth="1"/>
    <col min="16142" max="16384" width="9.140625" style="17"/>
  </cols>
  <sheetData>
    <row r="1" spans="1:13" ht="12" customHeight="1">
      <c r="A1" s="17" t="s">
        <v>450</v>
      </c>
    </row>
    <row r="2" spans="1:13" ht="13.35" customHeight="1">
      <c r="A2" s="17" t="s">
        <v>451</v>
      </c>
    </row>
    <row r="3" spans="1:13" ht="8.25" customHeight="1"/>
    <row r="4" spans="1:13" ht="13.35" customHeight="1">
      <c r="A4" s="19" t="s">
        <v>452</v>
      </c>
    </row>
    <row r="5" spans="1:13" ht="9.75" customHeight="1" thickBot="1"/>
    <row r="6" spans="1:13" ht="13.35" customHeight="1">
      <c r="A6" s="20"/>
      <c r="B6" s="115"/>
      <c r="C6" s="116"/>
      <c r="D6" s="117"/>
      <c r="E6" s="115"/>
      <c r="F6" s="116"/>
      <c r="G6" s="117"/>
      <c r="H6" s="115"/>
      <c r="I6" s="116"/>
      <c r="J6" s="116"/>
      <c r="K6" s="115"/>
      <c r="L6" s="117"/>
      <c r="M6" s="117"/>
    </row>
    <row r="7" spans="1:13" ht="13.35" customHeight="1">
      <c r="A7" s="17" t="s">
        <v>453</v>
      </c>
      <c r="B7" s="62" t="s">
        <v>250</v>
      </c>
      <c r="C7" s="47"/>
      <c r="E7" s="47" t="s">
        <v>454</v>
      </c>
      <c r="F7" s="47"/>
      <c r="H7" s="47" t="s">
        <v>455</v>
      </c>
      <c r="I7" s="47"/>
      <c r="K7" s="62" t="s">
        <v>456</v>
      </c>
      <c r="L7" s="47"/>
    </row>
    <row r="8" spans="1:13" ht="13.35" customHeight="1">
      <c r="A8" s="17" t="s">
        <v>457</v>
      </c>
      <c r="B8" s="118" t="s">
        <v>254</v>
      </c>
      <c r="C8" s="49" t="s">
        <v>255</v>
      </c>
      <c r="E8" s="118" t="s">
        <v>254</v>
      </c>
      <c r="F8" s="49" t="s">
        <v>255</v>
      </c>
      <c r="H8" s="118" t="s">
        <v>254</v>
      </c>
      <c r="I8" s="49" t="s">
        <v>255</v>
      </c>
      <c r="K8" s="118" t="s">
        <v>254</v>
      </c>
      <c r="L8" s="49" t="s">
        <v>255</v>
      </c>
    </row>
    <row r="9" spans="1:13" ht="13.35" customHeight="1" thickBot="1">
      <c r="A9" s="29"/>
      <c r="B9" s="119"/>
      <c r="C9" s="120"/>
      <c r="D9" s="121"/>
      <c r="E9" s="119"/>
      <c r="F9" s="120"/>
      <c r="G9" s="121"/>
      <c r="H9" s="119"/>
      <c r="I9" s="120"/>
      <c r="J9" s="120"/>
      <c r="K9" s="119"/>
      <c r="L9" s="121"/>
      <c r="M9" s="121"/>
    </row>
    <row r="10" spans="1:13" ht="9.9499999999999993" customHeight="1"/>
    <row r="11" spans="1:13" ht="13.35" customHeight="1">
      <c r="A11" s="23" t="s">
        <v>256</v>
      </c>
      <c r="B11" s="57">
        <f>IF($A11&lt;&gt;0,E11+H11+K11,"")</f>
        <v>24759</v>
      </c>
      <c r="C11" s="42">
        <f>SUM(C13+C95)</f>
        <v>100</v>
      </c>
      <c r="D11" s="99"/>
      <c r="E11" s="57">
        <f>SUM(E13+E95)</f>
        <v>24178</v>
      </c>
      <c r="F11" s="42">
        <f>IF($A11&lt;&gt;0,E11/$B11*100,"")</f>
        <v>97.653378569409099</v>
      </c>
      <c r="G11" s="99"/>
      <c r="H11" s="57">
        <f>SUM(H13+H95)</f>
        <v>244</v>
      </c>
      <c r="I11" s="42">
        <f>IF($A11&lt;&gt;0,H11/$B11*100,"")</f>
        <v>0.9855002221414435</v>
      </c>
      <c r="J11" s="42"/>
      <c r="K11" s="57">
        <f>SUM(K13+K95)</f>
        <v>337</v>
      </c>
      <c r="L11" s="98">
        <f>IF($A11&lt;&gt;0,K11/$B11*100,"")</f>
        <v>1.3611212084494526</v>
      </c>
    </row>
    <row r="12" spans="1:13" ht="9.9499999999999993" customHeight="1">
      <c r="A12" s="19"/>
      <c r="B12" s="57" t="str">
        <f>IF(A12&lt;&gt;0,E12+H12+K12,"")</f>
        <v/>
      </c>
      <c r="C12" s="42" t="str">
        <f t="shared" ref="C12:C75" si="0">IF($A12&lt;&gt;0,B12/$B$11*100,"")</f>
        <v/>
      </c>
      <c r="D12" s="99"/>
      <c r="E12" s="57"/>
      <c r="F12" s="42" t="str">
        <f t="shared" ref="F12:F75" si="1">IF($A12&lt;&gt;0,E12/$B12*100,"")</f>
        <v/>
      </c>
      <c r="G12" s="99"/>
      <c r="H12" s="57"/>
      <c r="I12" s="42" t="str">
        <f t="shared" ref="I12:I75" si="2">IF($A12&lt;&gt;0,H12/$B12*100,"")</f>
        <v/>
      </c>
      <c r="J12" s="42"/>
      <c r="K12" s="57"/>
      <c r="L12" s="98" t="str">
        <f t="shared" ref="L12:L75" si="3">IF($A12&lt;&gt;0,K12/$B12*100,"")</f>
        <v/>
      </c>
    </row>
    <row r="13" spans="1:13" ht="13.35" customHeight="1">
      <c r="A13" s="23" t="s">
        <v>257</v>
      </c>
      <c r="B13" s="57">
        <f>IF(A13&lt;&gt;0,E13+H13+K13,"")</f>
        <v>15623</v>
      </c>
      <c r="C13" s="42">
        <f t="shared" si="0"/>
        <v>63.100286764408899</v>
      </c>
      <c r="D13" s="99"/>
      <c r="E13" s="57">
        <f>E15+E26+E34+E60+E74+E81+E93</f>
        <v>15300</v>
      </c>
      <c r="F13" s="42">
        <f t="shared" si="1"/>
        <v>97.932535364526657</v>
      </c>
      <c r="G13" s="99"/>
      <c r="H13" s="57">
        <f>H15+H26+H34+H60+H74+H81+H93</f>
        <v>134</v>
      </c>
      <c r="I13" s="42">
        <f t="shared" si="2"/>
        <v>0.85770978685271704</v>
      </c>
      <c r="J13" s="42"/>
      <c r="K13" s="57">
        <f>K15+K26+K34+K60+K74+K81+K93</f>
        <v>189</v>
      </c>
      <c r="L13" s="98">
        <f t="shared" si="3"/>
        <v>1.2097548486206235</v>
      </c>
    </row>
    <row r="14" spans="1:13" ht="9.9499999999999993" customHeight="1">
      <c r="A14" s="23"/>
      <c r="B14" s="57" t="str">
        <f t="shared" ref="B14:B77" si="4">IF(A14&lt;&gt;0,E14+H14+K14,"")</f>
        <v/>
      </c>
      <c r="C14" s="42"/>
      <c r="D14" s="99"/>
      <c r="E14" s="57"/>
      <c r="F14" s="42" t="str">
        <f t="shared" si="1"/>
        <v/>
      </c>
      <c r="G14" s="99"/>
      <c r="H14" s="57"/>
      <c r="I14" s="42" t="str">
        <f t="shared" si="2"/>
        <v/>
      </c>
      <c r="J14" s="42"/>
      <c r="K14" s="57"/>
      <c r="L14" s="98" t="str">
        <f t="shared" si="3"/>
        <v/>
      </c>
    </row>
    <row r="15" spans="1:13" ht="13.35" customHeight="1">
      <c r="A15" s="23" t="s">
        <v>258</v>
      </c>
      <c r="B15" s="57">
        <f t="shared" si="4"/>
        <v>1374</v>
      </c>
      <c r="C15" s="42">
        <f t="shared" si="0"/>
        <v>5.5494971525505878</v>
      </c>
      <c r="D15" s="99"/>
      <c r="E15" s="57">
        <f>E16+E21</f>
        <v>1346</v>
      </c>
      <c r="F15" s="42">
        <f t="shared" si="1"/>
        <v>97.962154294032018</v>
      </c>
      <c r="G15" s="99"/>
      <c r="H15" s="57">
        <f>H16+H21</f>
        <v>14</v>
      </c>
      <c r="I15" s="42">
        <f t="shared" si="2"/>
        <v>1.0189228529839884</v>
      </c>
      <c r="J15" s="42"/>
      <c r="K15" s="57">
        <f>K16+K21</f>
        <v>14</v>
      </c>
      <c r="L15" s="98">
        <f t="shared" si="3"/>
        <v>1.0189228529839884</v>
      </c>
    </row>
    <row r="16" spans="1:13" ht="13.35" customHeight="1">
      <c r="A16" s="19" t="s">
        <v>259</v>
      </c>
      <c r="B16" s="57">
        <f t="shared" si="4"/>
        <v>417</v>
      </c>
      <c r="C16" s="42">
        <f t="shared" si="0"/>
        <v>1.6842360353810735</v>
      </c>
      <c r="D16" s="99"/>
      <c r="E16" s="57">
        <f>SUM(E17:E19)</f>
        <v>408</v>
      </c>
      <c r="F16" s="42">
        <f t="shared" si="1"/>
        <v>97.841726618705039</v>
      </c>
      <c r="G16" s="99"/>
      <c r="H16" s="57">
        <f>SUM(H17:H19)</f>
        <v>5</v>
      </c>
      <c r="I16" s="42">
        <f t="shared" si="2"/>
        <v>1.1990407673860912</v>
      </c>
      <c r="J16" s="42"/>
      <c r="K16" s="57">
        <f>SUM(K17:K19)</f>
        <v>4</v>
      </c>
      <c r="L16" s="98">
        <f t="shared" si="3"/>
        <v>0.95923261390887282</v>
      </c>
    </row>
    <row r="17" spans="1:12" ht="13.35" customHeight="1">
      <c r="A17" s="19" t="s">
        <v>260</v>
      </c>
      <c r="B17" s="57">
        <f t="shared" si="4"/>
        <v>64</v>
      </c>
      <c r="C17" s="42">
        <f t="shared" si="0"/>
        <v>0.25849186154529669</v>
      </c>
      <c r="D17" s="99"/>
      <c r="E17" s="122">
        <v>62</v>
      </c>
      <c r="F17" s="42">
        <f t="shared" si="1"/>
        <v>96.875</v>
      </c>
      <c r="G17" s="123"/>
      <c r="H17" s="122">
        <v>2</v>
      </c>
      <c r="I17" s="42">
        <f t="shared" si="2"/>
        <v>3.125</v>
      </c>
      <c r="J17" s="123"/>
      <c r="K17" s="122">
        <v>0</v>
      </c>
      <c r="L17" s="98">
        <f t="shared" si="3"/>
        <v>0</v>
      </c>
    </row>
    <row r="18" spans="1:12" ht="13.35" customHeight="1">
      <c r="A18" s="19" t="s">
        <v>262</v>
      </c>
      <c r="B18" s="57">
        <f t="shared" si="4"/>
        <v>101</v>
      </c>
      <c r="C18" s="42">
        <f t="shared" si="0"/>
        <v>0.40793246900117131</v>
      </c>
      <c r="D18" s="99"/>
      <c r="E18" s="122">
        <v>100</v>
      </c>
      <c r="F18" s="42">
        <f t="shared" si="1"/>
        <v>99.009900990099013</v>
      </c>
      <c r="G18" s="123"/>
      <c r="H18" s="122">
        <v>1</v>
      </c>
      <c r="I18" s="42">
        <f t="shared" si="2"/>
        <v>0.99009900990099009</v>
      </c>
      <c r="J18" s="123"/>
      <c r="K18" s="122">
        <v>0</v>
      </c>
      <c r="L18" s="98">
        <f t="shared" si="3"/>
        <v>0</v>
      </c>
    </row>
    <row r="19" spans="1:12" ht="13.35" customHeight="1">
      <c r="A19" s="19" t="s">
        <v>261</v>
      </c>
      <c r="B19" s="57">
        <f t="shared" si="4"/>
        <v>252</v>
      </c>
      <c r="C19" s="42">
        <f t="shared" si="0"/>
        <v>1.0178117048346056</v>
      </c>
      <c r="D19" s="99"/>
      <c r="E19" s="122">
        <v>246</v>
      </c>
      <c r="F19" s="42">
        <f t="shared" si="1"/>
        <v>97.61904761904762</v>
      </c>
      <c r="G19" s="123"/>
      <c r="H19" s="122">
        <v>2</v>
      </c>
      <c r="I19" s="42">
        <f t="shared" si="2"/>
        <v>0.79365079365079361</v>
      </c>
      <c r="J19" s="123"/>
      <c r="K19" s="122">
        <v>4</v>
      </c>
      <c r="L19" s="98">
        <f t="shared" si="3"/>
        <v>1.5873015873015872</v>
      </c>
    </row>
    <row r="20" spans="1:12" ht="9.9499999999999993" customHeight="1">
      <c r="A20" s="19"/>
      <c r="B20" s="57" t="str">
        <f t="shared" si="4"/>
        <v/>
      </c>
      <c r="C20" s="42" t="str">
        <f t="shared" si="0"/>
        <v/>
      </c>
      <c r="D20" s="99"/>
      <c r="E20" s="57"/>
      <c r="F20" s="42" t="str">
        <f t="shared" si="1"/>
        <v/>
      </c>
      <c r="G20" s="99"/>
      <c r="H20" s="57"/>
      <c r="I20" s="42" t="str">
        <f t="shared" si="2"/>
        <v/>
      </c>
      <c r="J20" s="42"/>
      <c r="K20" s="57"/>
      <c r="L20" s="98" t="str">
        <f t="shared" si="3"/>
        <v/>
      </c>
    </row>
    <row r="21" spans="1:12" ht="13.35" customHeight="1">
      <c r="A21" s="19" t="s">
        <v>263</v>
      </c>
      <c r="B21" s="57">
        <f t="shared" si="4"/>
        <v>957</v>
      </c>
      <c r="C21" s="42">
        <f t="shared" si="0"/>
        <v>3.8652611171695139</v>
      </c>
      <c r="D21" s="99"/>
      <c r="E21" s="57">
        <f>SUM(E22:E24)</f>
        <v>938</v>
      </c>
      <c r="F21" s="42">
        <f t="shared" si="1"/>
        <v>98.014629049111818</v>
      </c>
      <c r="G21" s="99"/>
      <c r="H21" s="57">
        <f>SUM(H22:H24)</f>
        <v>9</v>
      </c>
      <c r="I21" s="42">
        <f t="shared" si="2"/>
        <v>0.94043887147335425</v>
      </c>
      <c r="J21" s="42"/>
      <c r="K21" s="57">
        <f>SUM(K22:K24)</f>
        <v>10</v>
      </c>
      <c r="L21" s="98">
        <f t="shared" si="3"/>
        <v>1.044932079414838</v>
      </c>
    </row>
    <row r="22" spans="1:12" ht="13.35" customHeight="1">
      <c r="A22" s="19" t="s">
        <v>264</v>
      </c>
      <c r="B22" s="57">
        <f t="shared" si="4"/>
        <v>327</v>
      </c>
      <c r="C22" s="42">
        <f t="shared" si="0"/>
        <v>1.3207318550830001</v>
      </c>
      <c r="D22" s="99"/>
      <c r="E22" s="122">
        <v>316</v>
      </c>
      <c r="F22" s="42">
        <f t="shared" si="1"/>
        <v>96.63608562691131</v>
      </c>
      <c r="G22" s="123"/>
      <c r="H22" s="122">
        <v>4</v>
      </c>
      <c r="I22" s="42">
        <f t="shared" si="2"/>
        <v>1.2232415902140672</v>
      </c>
      <c r="J22" s="123"/>
      <c r="K22" s="122">
        <v>7</v>
      </c>
      <c r="L22" s="98">
        <f t="shared" si="3"/>
        <v>2.1406727828746175</v>
      </c>
    </row>
    <row r="23" spans="1:12" ht="13.35" customHeight="1">
      <c r="A23" s="19" t="s">
        <v>265</v>
      </c>
      <c r="B23" s="57">
        <f t="shared" si="4"/>
        <v>92</v>
      </c>
      <c r="C23" s="42">
        <f t="shared" si="0"/>
        <v>0.37158205097136399</v>
      </c>
      <c r="D23" s="99"/>
      <c r="E23" s="122">
        <v>90</v>
      </c>
      <c r="F23" s="42">
        <f t="shared" si="1"/>
        <v>97.826086956521735</v>
      </c>
      <c r="G23" s="123"/>
      <c r="H23" s="122">
        <v>1</v>
      </c>
      <c r="I23" s="42">
        <f t="shared" si="2"/>
        <v>1.0869565217391304</v>
      </c>
      <c r="J23" s="123"/>
      <c r="K23" s="122">
        <v>1</v>
      </c>
      <c r="L23" s="98">
        <f t="shared" si="3"/>
        <v>1.0869565217391304</v>
      </c>
    </row>
    <row r="24" spans="1:12" ht="13.35" customHeight="1">
      <c r="A24" s="19" t="s">
        <v>266</v>
      </c>
      <c r="B24" s="57">
        <f t="shared" si="4"/>
        <v>538</v>
      </c>
      <c r="C24" s="42">
        <f t="shared" si="0"/>
        <v>2.17294721111515</v>
      </c>
      <c r="D24" s="99"/>
      <c r="E24" s="122">
        <v>532</v>
      </c>
      <c r="F24" s="42">
        <f t="shared" si="1"/>
        <v>98.884758364312262</v>
      </c>
      <c r="G24" s="123"/>
      <c r="H24" s="122">
        <v>4</v>
      </c>
      <c r="I24" s="42">
        <f t="shared" si="2"/>
        <v>0.74349442379182151</v>
      </c>
      <c r="J24" s="123"/>
      <c r="K24" s="122">
        <v>2</v>
      </c>
      <c r="L24" s="98">
        <f t="shared" si="3"/>
        <v>0.37174721189591076</v>
      </c>
    </row>
    <row r="25" spans="1:12" ht="9.9499999999999993" customHeight="1">
      <c r="A25" s="19"/>
      <c r="B25" s="57" t="str">
        <f t="shared" si="4"/>
        <v/>
      </c>
      <c r="C25" s="42" t="str">
        <f t="shared" si="0"/>
        <v/>
      </c>
      <c r="D25" s="99"/>
      <c r="E25" s="57"/>
      <c r="F25" s="42" t="str">
        <f t="shared" si="1"/>
        <v/>
      </c>
      <c r="G25" s="99"/>
      <c r="H25" s="57"/>
      <c r="I25" s="42" t="str">
        <f t="shared" si="2"/>
        <v/>
      </c>
      <c r="J25" s="42"/>
      <c r="K25" s="57"/>
      <c r="L25" s="98" t="str">
        <f t="shared" si="3"/>
        <v/>
      </c>
    </row>
    <row r="26" spans="1:12" ht="13.35" customHeight="1">
      <c r="A26" s="23" t="s">
        <v>267</v>
      </c>
      <c r="B26" s="57">
        <f t="shared" si="4"/>
        <v>1016</v>
      </c>
      <c r="C26" s="42">
        <f t="shared" si="0"/>
        <v>4.1035583020315851</v>
      </c>
      <c r="D26" s="99"/>
      <c r="E26" s="57">
        <f>SUM(E27)</f>
        <v>1003</v>
      </c>
      <c r="F26" s="42">
        <f t="shared" si="1"/>
        <v>98.720472440944889</v>
      </c>
      <c r="G26" s="99"/>
      <c r="H26" s="57">
        <f>SUM(H27)</f>
        <v>4</v>
      </c>
      <c r="I26" s="42">
        <f t="shared" si="2"/>
        <v>0.39370078740157477</v>
      </c>
      <c r="J26" s="42"/>
      <c r="K26" s="57">
        <f>SUM(K27)</f>
        <v>9</v>
      </c>
      <c r="L26" s="98">
        <f t="shared" si="3"/>
        <v>0.88582677165354329</v>
      </c>
    </row>
    <row r="27" spans="1:12" ht="13.35" customHeight="1">
      <c r="A27" s="19" t="s">
        <v>268</v>
      </c>
      <c r="B27" s="57">
        <f t="shared" si="4"/>
        <v>1016</v>
      </c>
      <c r="C27" s="42">
        <f t="shared" si="0"/>
        <v>4.1035583020315851</v>
      </c>
      <c r="D27" s="99"/>
      <c r="E27" s="57">
        <f>SUM(E28:E32)</f>
        <v>1003</v>
      </c>
      <c r="F27" s="42">
        <f t="shared" si="1"/>
        <v>98.720472440944889</v>
      </c>
      <c r="G27" s="99"/>
      <c r="H27" s="57">
        <f>SUM(H28:H32)</f>
        <v>4</v>
      </c>
      <c r="I27" s="42">
        <f t="shared" si="2"/>
        <v>0.39370078740157477</v>
      </c>
      <c r="J27" s="42"/>
      <c r="K27" s="57">
        <f>SUM(K28:K32)</f>
        <v>9</v>
      </c>
      <c r="L27" s="98">
        <f t="shared" si="3"/>
        <v>0.88582677165354329</v>
      </c>
    </row>
    <row r="28" spans="1:12" ht="13.35" customHeight="1">
      <c r="A28" s="19" t="s">
        <v>269</v>
      </c>
      <c r="B28" s="57">
        <f t="shared" si="4"/>
        <v>132</v>
      </c>
      <c r="C28" s="42">
        <f t="shared" si="0"/>
        <v>0.5331394644371743</v>
      </c>
      <c r="D28" s="99"/>
      <c r="E28" s="122">
        <v>129</v>
      </c>
      <c r="F28" s="42">
        <f t="shared" si="1"/>
        <v>97.727272727272734</v>
      </c>
      <c r="G28" s="123"/>
      <c r="H28" s="122">
        <v>1</v>
      </c>
      <c r="I28" s="42">
        <f t="shared" si="2"/>
        <v>0.75757575757575757</v>
      </c>
      <c r="J28" s="123"/>
      <c r="K28" s="122">
        <v>2</v>
      </c>
      <c r="L28" s="98">
        <f t="shared" si="3"/>
        <v>1.5151515151515151</v>
      </c>
    </row>
    <row r="29" spans="1:12" ht="13.35" customHeight="1">
      <c r="A29" s="19" t="s">
        <v>270</v>
      </c>
      <c r="B29" s="57">
        <f t="shared" si="4"/>
        <v>230</v>
      </c>
      <c r="C29" s="42">
        <f t="shared" si="0"/>
        <v>0.92895512742840991</v>
      </c>
      <c r="D29" s="99"/>
      <c r="E29" s="122">
        <v>228</v>
      </c>
      <c r="F29" s="42">
        <f t="shared" si="1"/>
        <v>99.130434782608702</v>
      </c>
      <c r="G29" s="123"/>
      <c r="H29" s="122">
        <v>1</v>
      </c>
      <c r="I29" s="42">
        <f t="shared" si="2"/>
        <v>0.43478260869565216</v>
      </c>
      <c r="J29" s="123"/>
      <c r="K29" s="122">
        <v>1</v>
      </c>
      <c r="L29" s="98">
        <f t="shared" si="3"/>
        <v>0.43478260869565216</v>
      </c>
    </row>
    <row r="30" spans="1:12" ht="13.35" customHeight="1">
      <c r="A30" s="19" t="s">
        <v>271</v>
      </c>
      <c r="B30" s="57">
        <f t="shared" si="4"/>
        <v>142</v>
      </c>
      <c r="C30" s="42">
        <f t="shared" si="0"/>
        <v>0.57352881780362697</v>
      </c>
      <c r="D30" s="99"/>
      <c r="E30" s="122">
        <v>140</v>
      </c>
      <c r="F30" s="42">
        <f t="shared" si="1"/>
        <v>98.591549295774655</v>
      </c>
      <c r="G30" s="123"/>
      <c r="H30" s="122">
        <v>0</v>
      </c>
      <c r="I30" s="42">
        <f t="shared" si="2"/>
        <v>0</v>
      </c>
      <c r="J30" s="123"/>
      <c r="K30" s="122">
        <v>2</v>
      </c>
      <c r="L30" s="98">
        <f t="shared" si="3"/>
        <v>1.4084507042253522</v>
      </c>
    </row>
    <row r="31" spans="1:12" ht="13.35" customHeight="1">
      <c r="A31" s="19" t="s">
        <v>272</v>
      </c>
      <c r="B31" s="57">
        <f t="shared" si="4"/>
        <v>284</v>
      </c>
      <c r="C31" s="42">
        <f t="shared" si="0"/>
        <v>1.1470576356072539</v>
      </c>
      <c r="D31" s="99"/>
      <c r="E31" s="122">
        <v>278</v>
      </c>
      <c r="F31" s="42">
        <f t="shared" si="1"/>
        <v>97.887323943661968</v>
      </c>
      <c r="G31" s="123"/>
      <c r="H31" s="122">
        <v>2</v>
      </c>
      <c r="I31" s="42">
        <f t="shared" si="2"/>
        <v>0.70422535211267612</v>
      </c>
      <c r="J31" s="123"/>
      <c r="K31" s="122">
        <v>4</v>
      </c>
      <c r="L31" s="98">
        <f t="shared" si="3"/>
        <v>1.4084507042253522</v>
      </c>
    </row>
    <row r="32" spans="1:12" ht="13.35" customHeight="1">
      <c r="A32" s="19" t="s">
        <v>273</v>
      </c>
      <c r="B32" s="57">
        <f t="shared" si="4"/>
        <v>228</v>
      </c>
      <c r="C32" s="42">
        <f t="shared" si="0"/>
        <v>0.92087725675511944</v>
      </c>
      <c r="D32" s="99"/>
      <c r="E32" s="122">
        <v>228</v>
      </c>
      <c r="F32" s="42">
        <f t="shared" si="1"/>
        <v>100</v>
      </c>
      <c r="G32" s="123"/>
      <c r="H32" s="122">
        <v>0</v>
      </c>
      <c r="I32" s="42">
        <f t="shared" si="2"/>
        <v>0</v>
      </c>
      <c r="J32" s="123"/>
      <c r="K32" s="122">
        <v>0</v>
      </c>
      <c r="L32" s="98">
        <f t="shared" si="3"/>
        <v>0</v>
      </c>
    </row>
    <row r="33" spans="1:12" ht="9.9499999999999993" customHeight="1">
      <c r="A33" s="19"/>
      <c r="B33" s="57" t="str">
        <f t="shared" si="4"/>
        <v/>
      </c>
      <c r="C33" s="42" t="str">
        <f t="shared" si="0"/>
        <v/>
      </c>
      <c r="D33" s="99"/>
      <c r="E33" s="57"/>
      <c r="F33" s="42" t="str">
        <f t="shared" si="1"/>
        <v/>
      </c>
      <c r="G33" s="99"/>
      <c r="H33" s="57"/>
      <c r="I33" s="42" t="str">
        <f t="shared" si="2"/>
        <v/>
      </c>
      <c r="J33" s="42"/>
      <c r="K33" s="57"/>
      <c r="L33" s="98" t="str">
        <f t="shared" si="3"/>
        <v/>
      </c>
    </row>
    <row r="34" spans="1:12" ht="13.35" customHeight="1">
      <c r="A34" s="23" t="s">
        <v>274</v>
      </c>
      <c r="B34" s="57">
        <f t="shared" si="4"/>
        <v>6988</v>
      </c>
      <c r="C34" s="42">
        <f t="shared" si="0"/>
        <v>28.224080132477081</v>
      </c>
      <c r="D34" s="99"/>
      <c r="E34" s="57">
        <f>E35+E41+E51+E53</f>
        <v>6788</v>
      </c>
      <c r="F34" s="42">
        <f t="shared" si="1"/>
        <v>97.137950772753285</v>
      </c>
      <c r="G34" s="99"/>
      <c r="H34" s="57">
        <f>H35+H41+H51+H53</f>
        <v>84</v>
      </c>
      <c r="I34" s="42">
        <f t="shared" si="2"/>
        <v>1.2020606754436176</v>
      </c>
      <c r="J34" s="42"/>
      <c r="K34" s="57">
        <f>K35+K41+K51+K53</f>
        <v>116</v>
      </c>
      <c r="L34" s="98">
        <f t="shared" si="3"/>
        <v>1.6599885518030912</v>
      </c>
    </row>
    <row r="35" spans="1:12" ht="13.35" customHeight="1">
      <c r="A35" s="19" t="s">
        <v>395</v>
      </c>
      <c r="B35" s="57">
        <f t="shared" si="4"/>
        <v>2459</v>
      </c>
      <c r="C35" s="42">
        <f t="shared" si="0"/>
        <v>9.9317419928106965</v>
      </c>
      <c r="D35" s="99"/>
      <c r="E35" s="57">
        <f>SUM(E36:E39)</f>
        <v>2417</v>
      </c>
      <c r="F35" s="42">
        <f t="shared" si="1"/>
        <v>98.291988613257416</v>
      </c>
      <c r="G35" s="99"/>
      <c r="H35" s="57">
        <f>SUM(H36:H39)</f>
        <v>17</v>
      </c>
      <c r="I35" s="42">
        <f t="shared" si="2"/>
        <v>0.69133794225294831</v>
      </c>
      <c r="J35" s="42"/>
      <c r="K35" s="57">
        <f>SUM(K36:K39)</f>
        <v>25</v>
      </c>
      <c r="L35" s="98">
        <f t="shared" si="3"/>
        <v>1.0166734444896299</v>
      </c>
    </row>
    <row r="36" spans="1:12" ht="13.35" customHeight="1">
      <c r="A36" s="19" t="s">
        <v>276</v>
      </c>
      <c r="B36" s="57">
        <f t="shared" si="4"/>
        <v>1299</v>
      </c>
      <c r="C36" s="42">
        <f t="shared" si="0"/>
        <v>5.2465770023021934</v>
      </c>
      <c r="D36" s="99"/>
      <c r="E36" s="122">
        <v>1274</v>
      </c>
      <c r="F36" s="42">
        <f t="shared" si="1"/>
        <v>98.075442648190915</v>
      </c>
      <c r="G36" s="123"/>
      <c r="H36" s="122">
        <v>10</v>
      </c>
      <c r="I36" s="42">
        <f t="shared" si="2"/>
        <v>0.76982294072363355</v>
      </c>
      <c r="J36" s="123"/>
      <c r="K36" s="122">
        <v>15</v>
      </c>
      <c r="L36" s="98">
        <f t="shared" si="3"/>
        <v>1.1547344110854503</v>
      </c>
    </row>
    <row r="37" spans="1:12" ht="13.35" customHeight="1">
      <c r="A37" s="19" t="s">
        <v>277</v>
      </c>
      <c r="B37" s="57">
        <f t="shared" si="4"/>
        <v>716</v>
      </c>
      <c r="C37" s="42">
        <f t="shared" si="0"/>
        <v>2.8918777010380063</v>
      </c>
      <c r="D37" s="99"/>
      <c r="E37" s="122">
        <v>703</v>
      </c>
      <c r="F37" s="42">
        <f t="shared" si="1"/>
        <v>98.184357541899431</v>
      </c>
      <c r="G37" s="123"/>
      <c r="H37" s="122">
        <v>7</v>
      </c>
      <c r="I37" s="42">
        <f t="shared" si="2"/>
        <v>0.97765363128491622</v>
      </c>
      <c r="J37" s="123"/>
      <c r="K37" s="122">
        <v>6</v>
      </c>
      <c r="L37" s="98">
        <f t="shared" si="3"/>
        <v>0.83798882681564246</v>
      </c>
    </row>
    <row r="38" spans="1:12" ht="13.35" customHeight="1">
      <c r="A38" s="19" t="s">
        <v>278</v>
      </c>
      <c r="B38" s="57">
        <f t="shared" si="4"/>
        <v>213</v>
      </c>
      <c r="C38" s="42">
        <f t="shared" si="0"/>
        <v>0.86029322670544051</v>
      </c>
      <c r="D38" s="99"/>
      <c r="E38" s="122">
        <v>213</v>
      </c>
      <c r="F38" s="42">
        <f t="shared" si="1"/>
        <v>100</v>
      </c>
      <c r="G38" s="123"/>
      <c r="H38" s="122">
        <v>0</v>
      </c>
      <c r="I38" s="42">
        <f t="shared" si="2"/>
        <v>0</v>
      </c>
      <c r="J38" s="123"/>
      <c r="K38" s="122">
        <v>0</v>
      </c>
      <c r="L38" s="98">
        <f t="shared" si="3"/>
        <v>0</v>
      </c>
    </row>
    <row r="39" spans="1:12" ht="13.35" customHeight="1">
      <c r="A39" s="19" t="s">
        <v>279</v>
      </c>
      <c r="B39" s="57">
        <f t="shared" si="4"/>
        <v>231</v>
      </c>
      <c r="C39" s="42">
        <f t="shared" si="0"/>
        <v>0.93299406276505514</v>
      </c>
      <c r="D39" s="99"/>
      <c r="E39" s="122">
        <v>227</v>
      </c>
      <c r="F39" s="42">
        <f t="shared" si="1"/>
        <v>98.268398268398272</v>
      </c>
      <c r="G39" s="123"/>
      <c r="H39" s="122">
        <v>0</v>
      </c>
      <c r="I39" s="42">
        <f t="shared" si="2"/>
        <v>0</v>
      </c>
      <c r="J39" s="123"/>
      <c r="K39" s="122">
        <v>4</v>
      </c>
      <c r="L39" s="98">
        <f t="shared" si="3"/>
        <v>1.7316017316017316</v>
      </c>
    </row>
    <row r="40" spans="1:12" ht="9.9499999999999993" customHeight="1">
      <c r="A40" s="19"/>
      <c r="B40" s="57" t="str">
        <f t="shared" si="4"/>
        <v/>
      </c>
      <c r="C40" s="42" t="str">
        <f t="shared" si="0"/>
        <v/>
      </c>
      <c r="D40" s="99"/>
      <c r="E40" s="57"/>
      <c r="F40" s="42" t="str">
        <f t="shared" si="1"/>
        <v/>
      </c>
      <c r="G40" s="99"/>
      <c r="H40" s="57"/>
      <c r="I40" s="42" t="str">
        <f t="shared" si="2"/>
        <v/>
      </c>
      <c r="J40" s="42"/>
      <c r="K40" s="57"/>
      <c r="L40" s="98" t="str">
        <f t="shared" si="3"/>
        <v/>
      </c>
    </row>
    <row r="41" spans="1:12" ht="13.35" customHeight="1">
      <c r="A41" s="19" t="s">
        <v>280</v>
      </c>
      <c r="B41" s="57">
        <f t="shared" si="4"/>
        <v>2036</v>
      </c>
      <c r="C41" s="42">
        <f t="shared" si="0"/>
        <v>8.2232723454097503</v>
      </c>
      <c r="D41" s="99"/>
      <c r="E41" s="57">
        <f>SUM(E42:E49)</f>
        <v>1982</v>
      </c>
      <c r="F41" s="42">
        <f t="shared" si="1"/>
        <v>97.347740667976424</v>
      </c>
      <c r="G41" s="99"/>
      <c r="H41" s="57">
        <f>SUM(H42:H49)</f>
        <v>22</v>
      </c>
      <c r="I41" s="42">
        <f t="shared" si="2"/>
        <v>1.080550098231827</v>
      </c>
      <c r="J41" s="42"/>
      <c r="K41" s="57">
        <f>SUM(K42:K49)</f>
        <v>32</v>
      </c>
      <c r="L41" s="98">
        <f t="shared" si="3"/>
        <v>1.5717092337917484</v>
      </c>
    </row>
    <row r="42" spans="1:12" ht="13.35" customHeight="1">
      <c r="A42" s="19" t="s">
        <v>396</v>
      </c>
      <c r="B42" s="57">
        <f t="shared" si="4"/>
        <v>197</v>
      </c>
      <c r="C42" s="42">
        <f t="shared" si="0"/>
        <v>0.79567026131911622</v>
      </c>
      <c r="D42" s="99"/>
      <c r="E42" s="122">
        <v>194</v>
      </c>
      <c r="F42" s="42">
        <f t="shared" si="1"/>
        <v>98.477157360406082</v>
      </c>
      <c r="G42" s="123"/>
      <c r="H42" s="122">
        <v>1</v>
      </c>
      <c r="I42" s="42">
        <f t="shared" si="2"/>
        <v>0.50761421319796951</v>
      </c>
      <c r="J42" s="123"/>
      <c r="K42" s="122">
        <v>2</v>
      </c>
      <c r="L42" s="98">
        <f t="shared" si="3"/>
        <v>1.015228426395939</v>
      </c>
    </row>
    <row r="43" spans="1:12" ht="13.35" customHeight="1">
      <c r="A43" s="19" t="s">
        <v>281</v>
      </c>
      <c r="B43" s="57">
        <f t="shared" si="4"/>
        <v>242</v>
      </c>
      <c r="C43" s="42">
        <f t="shared" si="0"/>
        <v>0.97742235146815304</v>
      </c>
      <c r="D43" s="99"/>
      <c r="E43" s="122">
        <v>235</v>
      </c>
      <c r="F43" s="42">
        <f t="shared" si="1"/>
        <v>97.107438016528931</v>
      </c>
      <c r="G43" s="123"/>
      <c r="H43" s="122">
        <v>1</v>
      </c>
      <c r="I43" s="42">
        <f t="shared" si="2"/>
        <v>0.41322314049586778</v>
      </c>
      <c r="J43" s="123"/>
      <c r="K43" s="122">
        <v>6</v>
      </c>
      <c r="L43" s="98">
        <f t="shared" si="3"/>
        <v>2.4793388429752068</v>
      </c>
    </row>
    <row r="44" spans="1:12" ht="13.35" customHeight="1">
      <c r="A44" s="19" t="s">
        <v>283</v>
      </c>
      <c r="B44" s="57">
        <f t="shared" si="4"/>
        <v>133</v>
      </c>
      <c r="C44" s="42">
        <f t="shared" si="0"/>
        <v>0.53717839977381965</v>
      </c>
      <c r="D44" s="99"/>
      <c r="E44" s="122">
        <v>131</v>
      </c>
      <c r="F44" s="42">
        <f t="shared" si="1"/>
        <v>98.496240601503757</v>
      </c>
      <c r="G44" s="123"/>
      <c r="H44" s="122">
        <v>1</v>
      </c>
      <c r="I44" s="42">
        <f t="shared" si="2"/>
        <v>0.75187969924812026</v>
      </c>
      <c r="J44" s="123"/>
      <c r="K44" s="122">
        <v>1</v>
      </c>
      <c r="L44" s="98">
        <f t="shared" si="3"/>
        <v>0.75187969924812026</v>
      </c>
    </row>
    <row r="45" spans="1:12" ht="13.35" customHeight="1">
      <c r="A45" s="19" t="s">
        <v>284</v>
      </c>
      <c r="B45" s="57">
        <f t="shared" si="4"/>
        <v>355</v>
      </c>
      <c r="C45" s="42">
        <f t="shared" si="0"/>
        <v>1.4338220445090675</v>
      </c>
      <c r="D45" s="99"/>
      <c r="E45" s="122">
        <v>348</v>
      </c>
      <c r="F45" s="42">
        <f t="shared" si="1"/>
        <v>98.028169014084511</v>
      </c>
      <c r="G45" s="123"/>
      <c r="H45" s="122">
        <v>1</v>
      </c>
      <c r="I45" s="42">
        <f t="shared" si="2"/>
        <v>0.28169014084507044</v>
      </c>
      <c r="J45" s="123"/>
      <c r="K45" s="122">
        <v>6</v>
      </c>
      <c r="L45" s="98">
        <f t="shared" si="3"/>
        <v>1.6901408450704223</v>
      </c>
    </row>
    <row r="46" spans="1:12" ht="13.35" customHeight="1">
      <c r="A46" s="19" t="s">
        <v>286</v>
      </c>
      <c r="B46" s="57">
        <f>IF(A46&lt;&gt;0,E46+H46+K46,"")</f>
        <v>408</v>
      </c>
      <c r="C46" s="42">
        <f>IF($A46&lt;&gt;0,B46/$B$11*100,"")</f>
        <v>1.6478856173512662</v>
      </c>
      <c r="D46" s="99"/>
      <c r="E46" s="122">
        <v>399</v>
      </c>
      <c r="F46" s="42">
        <f t="shared" si="1"/>
        <v>97.794117647058826</v>
      </c>
      <c r="G46" s="123"/>
      <c r="H46" s="122">
        <v>3</v>
      </c>
      <c r="I46" s="42">
        <f t="shared" si="2"/>
        <v>0.73529411764705876</v>
      </c>
      <c r="J46" s="123"/>
      <c r="K46" s="122">
        <v>6</v>
      </c>
      <c r="L46" s="98">
        <f t="shared" si="3"/>
        <v>1.4705882352941175</v>
      </c>
    </row>
    <row r="47" spans="1:12" ht="13.35" customHeight="1">
      <c r="A47" s="19" t="s">
        <v>458</v>
      </c>
      <c r="B47" s="57">
        <f>IF(A47&lt;&gt;0,E47+H47+K47,"")</f>
        <v>199</v>
      </c>
      <c r="C47" s="42">
        <f>IF($A47&lt;&gt;0,B47/$B$11*100,"")</f>
        <v>0.80374813199240669</v>
      </c>
      <c r="D47" s="99"/>
      <c r="E47" s="122">
        <v>194</v>
      </c>
      <c r="F47" s="42">
        <f t="shared" si="1"/>
        <v>97.48743718592965</v>
      </c>
      <c r="G47" s="123"/>
      <c r="H47" s="122">
        <v>3</v>
      </c>
      <c r="I47" s="42">
        <f t="shared" si="2"/>
        <v>1.5075376884422109</v>
      </c>
      <c r="J47" s="123"/>
      <c r="K47" s="122">
        <v>2</v>
      </c>
      <c r="L47" s="98">
        <f t="shared" si="3"/>
        <v>1.0050251256281406</v>
      </c>
    </row>
    <row r="48" spans="1:12" ht="13.35" customHeight="1">
      <c r="A48" s="19" t="s">
        <v>287</v>
      </c>
      <c r="B48" s="57">
        <f t="shared" si="4"/>
        <v>176</v>
      </c>
      <c r="C48" s="42">
        <f t="shared" si="0"/>
        <v>0.71085261924956578</v>
      </c>
      <c r="D48" s="99"/>
      <c r="E48" s="122">
        <v>170</v>
      </c>
      <c r="F48" s="42">
        <f t="shared" si="1"/>
        <v>96.590909090909093</v>
      </c>
      <c r="G48" s="123"/>
      <c r="H48" s="122">
        <v>3</v>
      </c>
      <c r="I48" s="42">
        <f t="shared" si="2"/>
        <v>1.7045454545454544</v>
      </c>
      <c r="J48" s="123"/>
      <c r="K48" s="122">
        <v>3</v>
      </c>
      <c r="L48" s="98">
        <f t="shared" si="3"/>
        <v>1.7045454545454544</v>
      </c>
    </row>
    <row r="49" spans="1:12" ht="13.35" customHeight="1">
      <c r="A49" s="19" t="s">
        <v>288</v>
      </c>
      <c r="B49" s="57">
        <f t="shared" si="4"/>
        <v>326</v>
      </c>
      <c r="C49" s="42">
        <f t="shared" si="0"/>
        <v>1.3166929197463548</v>
      </c>
      <c r="D49" s="99"/>
      <c r="E49" s="122">
        <v>311</v>
      </c>
      <c r="F49" s="42">
        <f t="shared" si="1"/>
        <v>95.398773006134974</v>
      </c>
      <c r="G49" s="123"/>
      <c r="H49" s="122">
        <v>9</v>
      </c>
      <c r="I49" s="42">
        <f t="shared" si="2"/>
        <v>2.7607361963190185</v>
      </c>
      <c r="J49" s="123"/>
      <c r="K49" s="122">
        <v>6</v>
      </c>
      <c r="L49" s="98">
        <f t="shared" si="3"/>
        <v>1.8404907975460123</v>
      </c>
    </row>
    <row r="50" spans="1:12" ht="9.9499999999999993" customHeight="1">
      <c r="A50" s="19"/>
      <c r="B50" s="57" t="str">
        <f t="shared" si="4"/>
        <v/>
      </c>
      <c r="C50" s="42" t="str">
        <f t="shared" si="0"/>
        <v/>
      </c>
      <c r="D50" s="99"/>
      <c r="E50" s="57"/>
      <c r="F50" s="42" t="str">
        <f t="shared" si="1"/>
        <v/>
      </c>
      <c r="G50" s="57"/>
      <c r="H50" s="57"/>
      <c r="I50" s="42" t="str">
        <f t="shared" si="2"/>
        <v/>
      </c>
      <c r="J50" s="57"/>
      <c r="K50" s="57"/>
      <c r="L50" s="98" t="str">
        <f t="shared" si="3"/>
        <v/>
      </c>
    </row>
    <row r="51" spans="1:12" ht="13.35" customHeight="1">
      <c r="A51" s="19" t="s">
        <v>289</v>
      </c>
      <c r="B51" s="57">
        <f t="shared" si="4"/>
        <v>333</v>
      </c>
      <c r="C51" s="42">
        <f t="shared" si="0"/>
        <v>1.3449654671028717</v>
      </c>
      <c r="D51" s="99"/>
      <c r="E51" s="122">
        <v>326</v>
      </c>
      <c r="F51" s="42">
        <f t="shared" si="1"/>
        <v>97.897897897897906</v>
      </c>
      <c r="G51" s="123"/>
      <c r="H51" s="122">
        <v>3</v>
      </c>
      <c r="I51" s="42">
        <f t="shared" si="2"/>
        <v>0.90090090090090091</v>
      </c>
      <c r="J51" s="123"/>
      <c r="K51" s="122">
        <v>4</v>
      </c>
      <c r="L51" s="98">
        <f t="shared" si="3"/>
        <v>1.2012012012012012</v>
      </c>
    </row>
    <row r="52" spans="1:12" ht="9.9499999999999993" customHeight="1">
      <c r="A52" s="19"/>
      <c r="B52" s="57" t="str">
        <f t="shared" si="4"/>
        <v/>
      </c>
      <c r="C52" s="42" t="str">
        <f t="shared" si="0"/>
        <v/>
      </c>
      <c r="D52" s="99"/>
      <c r="E52" s="57"/>
      <c r="F52" s="42" t="str">
        <f t="shared" si="1"/>
        <v/>
      </c>
      <c r="G52" s="99"/>
      <c r="H52" s="57"/>
      <c r="I52" s="42" t="str">
        <f t="shared" si="2"/>
        <v/>
      </c>
      <c r="J52" s="42"/>
      <c r="K52" s="57"/>
      <c r="L52" s="98" t="str">
        <f t="shared" si="3"/>
        <v/>
      </c>
    </row>
    <row r="53" spans="1:12" ht="13.35" customHeight="1">
      <c r="A53" s="19" t="s">
        <v>290</v>
      </c>
      <c r="B53" s="57">
        <f t="shared" si="4"/>
        <v>2160</v>
      </c>
      <c r="C53" s="42">
        <f t="shared" si="0"/>
        <v>8.7241003271537618</v>
      </c>
      <c r="D53" s="99"/>
      <c r="E53" s="57">
        <f>SUM(E54:E58)</f>
        <v>2063</v>
      </c>
      <c r="F53" s="42">
        <f t="shared" si="1"/>
        <v>95.509259259259267</v>
      </c>
      <c r="G53" s="99"/>
      <c r="H53" s="57">
        <f>SUM(H54:H58)</f>
        <v>42</v>
      </c>
      <c r="I53" s="42">
        <f t="shared" si="2"/>
        <v>1.9444444444444444</v>
      </c>
      <c r="J53" s="42"/>
      <c r="K53" s="57">
        <f>SUM(K54:K58)</f>
        <v>55</v>
      </c>
      <c r="L53" s="98">
        <f t="shared" si="3"/>
        <v>2.5462962962962963</v>
      </c>
    </row>
    <row r="54" spans="1:12" ht="13.35" customHeight="1">
      <c r="A54" s="19" t="s">
        <v>291</v>
      </c>
      <c r="B54" s="57">
        <f t="shared" si="4"/>
        <v>76</v>
      </c>
      <c r="C54" s="42">
        <f t="shared" si="0"/>
        <v>0.30695908558503981</v>
      </c>
      <c r="D54" s="99"/>
      <c r="E54" s="122">
        <v>67</v>
      </c>
      <c r="F54" s="42">
        <f t="shared" si="1"/>
        <v>88.157894736842096</v>
      </c>
      <c r="G54" s="123"/>
      <c r="H54" s="122">
        <v>5</v>
      </c>
      <c r="I54" s="42">
        <f t="shared" si="2"/>
        <v>6.5789473684210522</v>
      </c>
      <c r="J54" s="123"/>
      <c r="K54" s="122">
        <v>4</v>
      </c>
      <c r="L54" s="98">
        <f t="shared" si="3"/>
        <v>5.2631578947368416</v>
      </c>
    </row>
    <row r="55" spans="1:12" ht="13.35" customHeight="1">
      <c r="A55" s="19" t="s">
        <v>292</v>
      </c>
      <c r="B55" s="57">
        <f t="shared" si="4"/>
        <v>1366</v>
      </c>
      <c r="C55" s="42">
        <f t="shared" si="0"/>
        <v>5.517185669857426</v>
      </c>
      <c r="D55" s="99"/>
      <c r="E55" s="122">
        <v>1308</v>
      </c>
      <c r="F55" s="42">
        <f t="shared" si="1"/>
        <v>95.75402635431918</v>
      </c>
      <c r="G55" s="123"/>
      <c r="H55" s="122">
        <v>25</v>
      </c>
      <c r="I55" s="42">
        <f t="shared" si="2"/>
        <v>1.8301610541727673</v>
      </c>
      <c r="J55" s="123"/>
      <c r="K55" s="122">
        <v>33</v>
      </c>
      <c r="L55" s="98">
        <f t="shared" si="3"/>
        <v>2.4158125915080526</v>
      </c>
    </row>
    <row r="56" spans="1:12" ht="13.35" customHeight="1">
      <c r="A56" s="19" t="s">
        <v>293</v>
      </c>
      <c r="B56" s="57">
        <f t="shared" si="4"/>
        <v>229</v>
      </c>
      <c r="C56" s="42">
        <f t="shared" si="0"/>
        <v>0.92491619209176468</v>
      </c>
      <c r="D56" s="99"/>
      <c r="E56" s="122">
        <v>222</v>
      </c>
      <c r="F56" s="42">
        <f t="shared" si="1"/>
        <v>96.943231441048042</v>
      </c>
      <c r="G56" s="123"/>
      <c r="H56" s="122">
        <v>2</v>
      </c>
      <c r="I56" s="42">
        <f t="shared" si="2"/>
        <v>0.87336244541484709</v>
      </c>
      <c r="J56" s="123"/>
      <c r="K56" s="122">
        <v>5</v>
      </c>
      <c r="L56" s="98">
        <f t="shared" si="3"/>
        <v>2.1834061135371177</v>
      </c>
    </row>
    <row r="57" spans="1:12" ht="13.35" customHeight="1">
      <c r="A57" s="19" t="s">
        <v>294</v>
      </c>
      <c r="B57" s="57">
        <f t="shared" si="4"/>
        <v>346</v>
      </c>
      <c r="C57" s="42">
        <f t="shared" si="0"/>
        <v>1.3974716264792602</v>
      </c>
      <c r="D57" s="99"/>
      <c r="E57" s="122">
        <v>327</v>
      </c>
      <c r="F57" s="42">
        <f t="shared" si="1"/>
        <v>94.50867052023122</v>
      </c>
      <c r="G57" s="123"/>
      <c r="H57" s="122">
        <v>8</v>
      </c>
      <c r="I57" s="42">
        <f t="shared" si="2"/>
        <v>2.3121387283236992</v>
      </c>
      <c r="J57" s="123"/>
      <c r="K57" s="122">
        <v>11</v>
      </c>
      <c r="L57" s="98">
        <f t="shared" si="3"/>
        <v>3.1791907514450863</v>
      </c>
    </row>
    <row r="58" spans="1:12" ht="13.35" customHeight="1">
      <c r="A58" s="19" t="s">
        <v>295</v>
      </c>
      <c r="B58" s="57">
        <f t="shared" si="4"/>
        <v>143</v>
      </c>
      <c r="C58" s="42">
        <f t="shared" si="0"/>
        <v>0.5775677531402722</v>
      </c>
      <c r="D58" s="99"/>
      <c r="E58" s="122">
        <v>139</v>
      </c>
      <c r="F58" s="42">
        <f t="shared" si="1"/>
        <v>97.2027972027972</v>
      </c>
      <c r="G58" s="123"/>
      <c r="H58" s="122">
        <v>2</v>
      </c>
      <c r="I58" s="42">
        <f t="shared" si="2"/>
        <v>1.3986013986013985</v>
      </c>
      <c r="J58" s="123"/>
      <c r="K58" s="122">
        <v>2</v>
      </c>
      <c r="L58" s="98">
        <f t="shared" si="3"/>
        <v>1.3986013986013985</v>
      </c>
    </row>
    <row r="59" spans="1:12" ht="9.9499999999999993" customHeight="1">
      <c r="A59" s="19"/>
      <c r="B59" s="57" t="str">
        <f t="shared" si="4"/>
        <v/>
      </c>
      <c r="C59" s="42" t="str">
        <f t="shared" si="0"/>
        <v/>
      </c>
      <c r="D59" s="99"/>
      <c r="E59" s="57"/>
      <c r="F59" s="42" t="str">
        <f t="shared" si="1"/>
        <v/>
      </c>
      <c r="G59" s="99"/>
      <c r="H59" s="57"/>
      <c r="I59" s="42" t="str">
        <f t="shared" si="2"/>
        <v/>
      </c>
      <c r="J59" s="42"/>
      <c r="K59" s="57"/>
      <c r="L59" s="98" t="str">
        <f t="shared" si="3"/>
        <v/>
      </c>
    </row>
    <row r="60" spans="1:12" ht="13.35" customHeight="1">
      <c r="A60" s="23" t="s">
        <v>296</v>
      </c>
      <c r="B60" s="57">
        <f t="shared" si="4"/>
        <v>2004</v>
      </c>
      <c r="C60" s="42">
        <f t="shared" si="0"/>
        <v>8.094026414637101</v>
      </c>
      <c r="D60" s="99"/>
      <c r="E60" s="57">
        <f>SUM(E61+E63+E70+E72)</f>
        <v>1962</v>
      </c>
      <c r="F60" s="42">
        <f t="shared" si="1"/>
        <v>97.904191616766468</v>
      </c>
      <c r="G60" s="99"/>
      <c r="H60" s="57">
        <f>SUM(H61+H63+H70+H72)</f>
        <v>15</v>
      </c>
      <c r="I60" s="42">
        <f t="shared" si="2"/>
        <v>0.74850299401197606</v>
      </c>
      <c r="J60" s="42"/>
      <c r="K60" s="57">
        <f>SUM(K61+K63+K70+K72)</f>
        <v>27</v>
      </c>
      <c r="L60" s="98">
        <f t="shared" si="3"/>
        <v>1.347305389221557</v>
      </c>
    </row>
    <row r="61" spans="1:12" ht="13.35" customHeight="1">
      <c r="A61" s="19" t="s">
        <v>297</v>
      </c>
      <c r="B61" s="57">
        <f t="shared" si="4"/>
        <v>298</v>
      </c>
      <c r="C61" s="42">
        <f t="shared" si="0"/>
        <v>1.2036027303202876</v>
      </c>
      <c r="D61" s="99"/>
      <c r="E61" s="122">
        <v>296</v>
      </c>
      <c r="F61" s="42">
        <f t="shared" si="1"/>
        <v>99.328859060402692</v>
      </c>
      <c r="G61" s="123"/>
      <c r="H61" s="122">
        <v>0</v>
      </c>
      <c r="I61" s="42">
        <f t="shared" si="2"/>
        <v>0</v>
      </c>
      <c r="J61" s="123"/>
      <c r="K61" s="122">
        <v>2</v>
      </c>
      <c r="L61" s="98">
        <f t="shared" si="3"/>
        <v>0.67114093959731547</v>
      </c>
    </row>
    <row r="62" spans="1:12" ht="9.9499999999999993" customHeight="1">
      <c r="A62" s="19"/>
      <c r="B62" s="57" t="str">
        <f t="shared" si="4"/>
        <v/>
      </c>
      <c r="C62" s="42"/>
      <c r="D62" s="99"/>
      <c r="E62" s="57"/>
      <c r="F62" s="42" t="str">
        <f t="shared" si="1"/>
        <v/>
      </c>
      <c r="G62" s="99"/>
      <c r="H62" s="57"/>
      <c r="I62" s="42" t="str">
        <f t="shared" si="2"/>
        <v/>
      </c>
      <c r="J62" s="42"/>
      <c r="K62" s="57"/>
      <c r="L62" s="98" t="str">
        <f t="shared" si="3"/>
        <v/>
      </c>
    </row>
    <row r="63" spans="1:12" ht="13.35" customHeight="1">
      <c r="A63" s="19" t="s">
        <v>298</v>
      </c>
      <c r="B63" s="57">
        <f t="shared" si="4"/>
        <v>1237</v>
      </c>
      <c r="C63" s="42">
        <f t="shared" si="0"/>
        <v>4.9961630114301876</v>
      </c>
      <c r="D63" s="99"/>
      <c r="E63" s="57">
        <f>SUM(E64:E68)</f>
        <v>1212</v>
      </c>
      <c r="F63" s="42">
        <f t="shared" si="1"/>
        <v>97.978981406628947</v>
      </c>
      <c r="G63" s="99"/>
      <c r="H63" s="57">
        <f>SUM(H64:H68)</f>
        <v>8</v>
      </c>
      <c r="I63" s="42">
        <f t="shared" si="2"/>
        <v>0.64672594987873888</v>
      </c>
      <c r="J63" s="42"/>
      <c r="K63" s="57">
        <f>SUM(K64:K68)</f>
        <v>17</v>
      </c>
      <c r="L63" s="98">
        <f t="shared" si="3"/>
        <v>1.3742926434923202</v>
      </c>
    </row>
    <row r="64" spans="1:12" ht="13.35" customHeight="1">
      <c r="A64" s="19" t="s">
        <v>299</v>
      </c>
      <c r="B64" s="57">
        <f t="shared" si="4"/>
        <v>264</v>
      </c>
      <c r="C64" s="42">
        <f t="shared" si="0"/>
        <v>1.0662789288743486</v>
      </c>
      <c r="D64" s="99"/>
      <c r="E64" s="122">
        <v>260</v>
      </c>
      <c r="F64" s="42">
        <f t="shared" si="1"/>
        <v>98.484848484848484</v>
      </c>
      <c r="G64" s="123"/>
      <c r="H64" s="122">
        <v>1</v>
      </c>
      <c r="I64" s="42">
        <f t="shared" si="2"/>
        <v>0.37878787878787878</v>
      </c>
      <c r="J64" s="123"/>
      <c r="K64" s="122">
        <v>3</v>
      </c>
      <c r="L64" s="98">
        <f t="shared" si="3"/>
        <v>1.1363636363636365</v>
      </c>
    </row>
    <row r="65" spans="1:12" ht="13.35" customHeight="1">
      <c r="A65" s="19" t="s">
        <v>300</v>
      </c>
      <c r="B65" s="57">
        <f t="shared" si="4"/>
        <v>332</v>
      </c>
      <c r="C65" s="42">
        <f t="shared" si="0"/>
        <v>1.3409265317662264</v>
      </c>
      <c r="D65" s="99"/>
      <c r="E65" s="122">
        <v>326</v>
      </c>
      <c r="F65" s="42">
        <f t="shared" si="1"/>
        <v>98.192771084337352</v>
      </c>
      <c r="G65" s="123"/>
      <c r="H65" s="122">
        <v>3</v>
      </c>
      <c r="I65" s="42">
        <f t="shared" si="2"/>
        <v>0.90361445783132521</v>
      </c>
      <c r="J65" s="123"/>
      <c r="K65" s="122">
        <v>3</v>
      </c>
      <c r="L65" s="98">
        <f t="shared" si="3"/>
        <v>0.90361445783132521</v>
      </c>
    </row>
    <row r="66" spans="1:12" ht="13.35" customHeight="1">
      <c r="A66" s="19" t="s">
        <v>301</v>
      </c>
      <c r="B66" s="57">
        <f>IF(A68&lt;&gt;0,E66+H66+K66,"")</f>
        <v>139</v>
      </c>
      <c r="C66" s="42">
        <f t="shared" si="0"/>
        <v>0.56141201179369127</v>
      </c>
      <c r="D66" s="99"/>
      <c r="E66" s="122">
        <v>134</v>
      </c>
      <c r="F66" s="42">
        <f t="shared" si="1"/>
        <v>96.402877697841731</v>
      </c>
      <c r="G66" s="123"/>
      <c r="H66" s="122">
        <v>1</v>
      </c>
      <c r="I66" s="42">
        <f t="shared" si="2"/>
        <v>0.71942446043165476</v>
      </c>
      <c r="J66" s="123"/>
      <c r="K66" s="122">
        <v>4</v>
      </c>
      <c r="L66" s="98">
        <f t="shared" si="3"/>
        <v>2.877697841726619</v>
      </c>
    </row>
    <row r="67" spans="1:12" ht="13.35" customHeight="1">
      <c r="A67" s="17" t="s">
        <v>302</v>
      </c>
      <c r="B67" s="57">
        <f>IF(A67&lt;&gt;0,E67+H67+K67,"")</f>
        <v>90</v>
      </c>
      <c r="C67" s="42">
        <f t="shared" si="0"/>
        <v>0.36350418029807341</v>
      </c>
      <c r="D67" s="99"/>
      <c r="E67" s="122">
        <v>87</v>
      </c>
      <c r="F67" s="42">
        <f t="shared" si="1"/>
        <v>96.666666666666671</v>
      </c>
      <c r="G67" s="123"/>
      <c r="H67" s="122">
        <v>2</v>
      </c>
      <c r="I67" s="42">
        <f t="shared" si="2"/>
        <v>2.2222222222222223</v>
      </c>
      <c r="J67" s="123"/>
      <c r="K67" s="122">
        <v>1</v>
      </c>
      <c r="L67" s="98">
        <f t="shared" si="3"/>
        <v>1.1111111111111112</v>
      </c>
    </row>
    <row r="68" spans="1:12" ht="13.35" customHeight="1">
      <c r="A68" s="19" t="s">
        <v>459</v>
      </c>
      <c r="B68" s="57">
        <f>IF(A66&lt;&gt;0,E68+H68+K68,"")</f>
        <v>412</v>
      </c>
      <c r="C68" s="42">
        <f t="shared" si="0"/>
        <v>1.6640413586978473</v>
      </c>
      <c r="D68" s="99"/>
      <c r="E68" s="122">
        <v>405</v>
      </c>
      <c r="F68" s="42">
        <f t="shared" si="1"/>
        <v>98.300970873786412</v>
      </c>
      <c r="G68" s="123"/>
      <c r="H68" s="122">
        <v>1</v>
      </c>
      <c r="I68" s="42">
        <f t="shared" si="2"/>
        <v>0.24271844660194172</v>
      </c>
      <c r="J68" s="123"/>
      <c r="K68" s="122">
        <v>6</v>
      </c>
      <c r="L68" s="98">
        <f t="shared" si="3"/>
        <v>1.4563106796116505</v>
      </c>
    </row>
    <row r="69" spans="1:12" ht="9.9499999999999993" customHeight="1">
      <c r="A69" s="19"/>
      <c r="B69" s="57" t="str">
        <f t="shared" si="4"/>
        <v/>
      </c>
      <c r="C69" s="42"/>
      <c r="D69" s="99"/>
      <c r="E69" s="122"/>
      <c r="F69" s="42" t="str">
        <f t="shared" si="1"/>
        <v/>
      </c>
      <c r="G69" s="123"/>
      <c r="H69" s="122"/>
      <c r="I69" s="42" t="str">
        <f t="shared" si="2"/>
        <v/>
      </c>
      <c r="J69" s="123"/>
      <c r="K69" s="122"/>
      <c r="L69" s="98" t="str">
        <f t="shared" si="3"/>
        <v/>
      </c>
    </row>
    <row r="70" spans="1:12" ht="13.35" customHeight="1">
      <c r="A70" s="19" t="s">
        <v>304</v>
      </c>
      <c r="B70" s="57">
        <f t="shared" si="4"/>
        <v>186</v>
      </c>
      <c r="C70" s="42">
        <f t="shared" si="0"/>
        <v>0.75124197261601844</v>
      </c>
      <c r="D70" s="99"/>
      <c r="E70" s="122">
        <v>183</v>
      </c>
      <c r="F70" s="42">
        <f t="shared" si="1"/>
        <v>98.387096774193552</v>
      </c>
      <c r="G70" s="123"/>
      <c r="H70" s="122">
        <v>1</v>
      </c>
      <c r="I70" s="42">
        <f t="shared" si="2"/>
        <v>0.53763440860215062</v>
      </c>
      <c r="J70" s="123"/>
      <c r="K70" s="122">
        <v>2</v>
      </c>
      <c r="L70" s="98">
        <f t="shared" si="3"/>
        <v>1.0752688172043012</v>
      </c>
    </row>
    <row r="71" spans="1:12" ht="11.1" customHeight="1">
      <c r="A71" s="19"/>
      <c r="B71" s="57" t="str">
        <f t="shared" si="4"/>
        <v/>
      </c>
      <c r="C71" s="42" t="str">
        <f t="shared" si="0"/>
        <v/>
      </c>
      <c r="D71" s="99"/>
      <c r="E71" s="122"/>
      <c r="F71" s="42" t="str">
        <f t="shared" si="1"/>
        <v/>
      </c>
      <c r="G71" s="123"/>
      <c r="H71" s="122"/>
      <c r="I71" s="42" t="str">
        <f t="shared" si="2"/>
        <v/>
      </c>
      <c r="J71" s="123"/>
      <c r="K71" s="122"/>
      <c r="L71" s="98" t="str">
        <f t="shared" si="3"/>
        <v/>
      </c>
    </row>
    <row r="72" spans="1:12" ht="13.35" customHeight="1">
      <c r="A72" s="19" t="s">
        <v>305</v>
      </c>
      <c r="B72" s="57">
        <f t="shared" si="4"/>
        <v>283</v>
      </c>
      <c r="C72" s="42">
        <f t="shared" si="0"/>
        <v>1.1430187002706087</v>
      </c>
      <c r="D72" s="99"/>
      <c r="E72" s="122">
        <v>271</v>
      </c>
      <c r="F72" s="42">
        <f t="shared" si="1"/>
        <v>95.759717314487631</v>
      </c>
      <c r="G72" s="123"/>
      <c r="H72" s="122">
        <v>6</v>
      </c>
      <c r="I72" s="42">
        <f t="shared" si="2"/>
        <v>2.1201413427561837</v>
      </c>
      <c r="J72" s="123"/>
      <c r="K72" s="122">
        <v>6</v>
      </c>
      <c r="L72" s="98">
        <f t="shared" si="3"/>
        <v>2.1201413427561837</v>
      </c>
    </row>
    <row r="73" spans="1:12" ht="9.9499999999999993" customHeight="1">
      <c r="A73" s="19"/>
      <c r="B73" s="57" t="str">
        <f t="shared" si="4"/>
        <v/>
      </c>
      <c r="C73" s="42" t="str">
        <f t="shared" si="0"/>
        <v/>
      </c>
      <c r="D73" s="99"/>
      <c r="E73" s="57"/>
      <c r="F73" s="42" t="str">
        <f t="shared" si="1"/>
        <v/>
      </c>
      <c r="G73" s="99"/>
      <c r="H73" s="57"/>
      <c r="I73" s="42" t="str">
        <f t="shared" si="2"/>
        <v/>
      </c>
      <c r="J73" s="42"/>
      <c r="K73" s="57"/>
      <c r="L73" s="98" t="str">
        <f t="shared" si="3"/>
        <v/>
      </c>
    </row>
    <row r="74" spans="1:12" ht="13.35" customHeight="1">
      <c r="A74" s="23" t="s">
        <v>306</v>
      </c>
      <c r="B74" s="57">
        <f t="shared" si="4"/>
        <v>796</v>
      </c>
      <c r="C74" s="42">
        <f t="shared" si="0"/>
        <v>3.2149925279696268</v>
      </c>
      <c r="D74" s="99"/>
      <c r="E74" s="57">
        <f>E75</f>
        <v>784</v>
      </c>
      <c r="F74" s="42">
        <f t="shared" si="1"/>
        <v>98.492462311557787</v>
      </c>
      <c r="G74" s="99"/>
      <c r="H74" s="57">
        <f>H75</f>
        <v>5</v>
      </c>
      <c r="I74" s="42">
        <f t="shared" si="2"/>
        <v>0.62814070351758799</v>
      </c>
      <c r="J74" s="42"/>
      <c r="K74" s="57">
        <f>K75</f>
        <v>7</v>
      </c>
      <c r="L74" s="98">
        <f t="shared" si="3"/>
        <v>0.87939698492462315</v>
      </c>
    </row>
    <row r="75" spans="1:12" ht="13.35" customHeight="1">
      <c r="A75" s="19" t="s">
        <v>460</v>
      </c>
      <c r="B75" s="57">
        <f t="shared" si="4"/>
        <v>796</v>
      </c>
      <c r="C75" s="42">
        <f t="shared" si="0"/>
        <v>3.2149925279696268</v>
      </c>
      <c r="D75" s="99"/>
      <c r="E75" s="122">
        <v>784</v>
      </c>
      <c r="F75" s="42">
        <f t="shared" si="1"/>
        <v>98.492462311557787</v>
      </c>
      <c r="G75" s="123"/>
      <c r="H75" s="122">
        <v>5</v>
      </c>
      <c r="I75" s="42">
        <f t="shared" si="2"/>
        <v>0.62814070351758799</v>
      </c>
      <c r="J75" s="123"/>
      <c r="K75" s="122">
        <v>7</v>
      </c>
      <c r="L75" s="98">
        <f t="shared" si="3"/>
        <v>0.87939698492462315</v>
      </c>
    </row>
    <row r="76" spans="1:12" ht="13.35" customHeight="1">
      <c r="A76" s="19" t="s">
        <v>308</v>
      </c>
      <c r="B76" s="57">
        <f t="shared" si="4"/>
        <v>241</v>
      </c>
      <c r="C76" s="42">
        <f t="shared" ref="C76:C101" si="5">IF($A76&lt;&gt;0,B76/$B$11*100,"")</f>
        <v>0.97338341613150781</v>
      </c>
      <c r="D76" s="99"/>
      <c r="E76" s="122">
        <v>239</v>
      </c>
      <c r="F76" s="42">
        <f t="shared" ref="F76:F101" si="6">IF($A76&lt;&gt;0,E76/$B76*100,"")</f>
        <v>99.170124481327804</v>
      </c>
      <c r="G76" s="123"/>
      <c r="H76" s="122">
        <v>1</v>
      </c>
      <c r="I76" s="42">
        <f t="shared" ref="I76:I101" si="7">IF($A76&lt;&gt;0,H76/$B76*100,"")</f>
        <v>0.41493775933609961</v>
      </c>
      <c r="J76" s="123"/>
      <c r="K76" s="122">
        <v>1</v>
      </c>
      <c r="L76" s="98">
        <f t="shared" ref="L76:L101" si="8">IF($A76&lt;&gt;0,K76/$B76*100,"")</f>
        <v>0.41493775933609961</v>
      </c>
    </row>
    <row r="77" spans="1:12" ht="13.35" customHeight="1">
      <c r="A77" s="19" t="s">
        <v>309</v>
      </c>
      <c r="B77" s="57">
        <f t="shared" si="4"/>
        <v>267</v>
      </c>
      <c r="C77" s="42">
        <f t="shared" si="5"/>
        <v>1.0783957348842845</v>
      </c>
      <c r="D77" s="99"/>
      <c r="E77" s="122">
        <v>261</v>
      </c>
      <c r="F77" s="42">
        <f t="shared" si="6"/>
        <v>97.752808988764045</v>
      </c>
      <c r="G77" s="123"/>
      <c r="H77" s="122">
        <v>3</v>
      </c>
      <c r="I77" s="42">
        <f t="shared" si="7"/>
        <v>1.1235955056179776</v>
      </c>
      <c r="J77" s="123"/>
      <c r="K77" s="122">
        <v>3</v>
      </c>
      <c r="L77" s="98">
        <f t="shared" si="8"/>
        <v>1.1235955056179776</v>
      </c>
    </row>
    <row r="78" spans="1:12" ht="13.35" customHeight="1">
      <c r="A78" s="19" t="s">
        <v>310</v>
      </c>
      <c r="B78" s="57">
        <f t="shared" ref="B78:B101" si="9">IF(A78&lt;&gt;0,E78+H78+K78,"")</f>
        <v>208</v>
      </c>
      <c r="C78" s="42">
        <f t="shared" si="5"/>
        <v>0.84009855002221412</v>
      </c>
      <c r="D78" s="99"/>
      <c r="E78" s="122">
        <v>205</v>
      </c>
      <c r="F78" s="42">
        <f t="shared" si="6"/>
        <v>98.557692307692307</v>
      </c>
      <c r="G78" s="123"/>
      <c r="H78" s="122">
        <v>1</v>
      </c>
      <c r="I78" s="42">
        <f t="shared" si="7"/>
        <v>0.48076923076923078</v>
      </c>
      <c r="J78" s="123"/>
      <c r="K78" s="122">
        <v>2</v>
      </c>
      <c r="L78" s="98">
        <f t="shared" si="8"/>
        <v>0.96153846153846156</v>
      </c>
    </row>
    <row r="79" spans="1:12" ht="13.35" customHeight="1">
      <c r="A79" s="19" t="s">
        <v>311</v>
      </c>
      <c r="B79" s="57">
        <f t="shared" si="9"/>
        <v>80</v>
      </c>
      <c r="C79" s="42">
        <f t="shared" si="5"/>
        <v>0.32311482693162086</v>
      </c>
      <c r="D79" s="99"/>
      <c r="E79" s="122">
        <v>79</v>
      </c>
      <c r="F79" s="42">
        <f t="shared" si="6"/>
        <v>98.75</v>
      </c>
      <c r="G79" s="123"/>
      <c r="H79" s="122">
        <v>0</v>
      </c>
      <c r="I79" s="42">
        <f t="shared" si="7"/>
        <v>0</v>
      </c>
      <c r="J79" s="123"/>
      <c r="K79" s="122">
        <v>1</v>
      </c>
      <c r="L79" s="98">
        <f t="shared" si="8"/>
        <v>1.25</v>
      </c>
    </row>
    <row r="80" spans="1:12" ht="9.9499999999999993" customHeight="1">
      <c r="A80" s="19"/>
      <c r="B80" s="57"/>
      <c r="C80" s="42"/>
      <c r="D80" s="99"/>
      <c r="E80" s="124"/>
      <c r="F80" s="42" t="str">
        <f t="shared" si="6"/>
        <v/>
      </c>
      <c r="G80" s="99"/>
      <c r="H80" s="124"/>
      <c r="I80" s="42" t="str">
        <f t="shared" si="7"/>
        <v/>
      </c>
      <c r="J80" s="42"/>
      <c r="K80" s="124"/>
      <c r="L80" s="98" t="str">
        <f t="shared" si="8"/>
        <v/>
      </c>
    </row>
    <row r="81" spans="1:12" ht="16.350000000000001" customHeight="1">
      <c r="A81" s="23" t="s">
        <v>312</v>
      </c>
      <c r="B81" s="57">
        <f t="shared" si="9"/>
        <v>3083</v>
      </c>
      <c r="C81" s="42">
        <f t="shared" si="5"/>
        <v>12.452037642877338</v>
      </c>
      <c r="D81" s="99"/>
      <c r="E81" s="125">
        <f>SUM(E82)</f>
        <v>3060</v>
      </c>
      <c r="F81" s="42">
        <f t="shared" si="6"/>
        <v>99.253973402530008</v>
      </c>
      <c r="G81" s="99"/>
      <c r="H81" s="57">
        <f>SUM(H82)</f>
        <v>8</v>
      </c>
      <c r="I81" s="42">
        <f t="shared" si="7"/>
        <v>0.2594875121634771</v>
      </c>
      <c r="J81" s="42"/>
      <c r="K81" s="57">
        <f>SUM(K82)</f>
        <v>15</v>
      </c>
      <c r="L81" s="98">
        <f t="shared" si="8"/>
        <v>0.48653908530651963</v>
      </c>
    </row>
    <row r="82" spans="1:12" ht="13.35" customHeight="1">
      <c r="A82" s="19" t="s">
        <v>313</v>
      </c>
      <c r="B82" s="57">
        <f t="shared" si="9"/>
        <v>3083</v>
      </c>
      <c r="C82" s="42">
        <f t="shared" si="5"/>
        <v>12.452037642877338</v>
      </c>
      <c r="D82" s="99"/>
      <c r="E82" s="57">
        <f>SUM(E83:E91)</f>
        <v>3060</v>
      </c>
      <c r="F82" s="42">
        <f t="shared" si="6"/>
        <v>99.253973402530008</v>
      </c>
      <c r="G82" s="99"/>
      <c r="H82" s="57">
        <f>SUM(H83:H91)</f>
        <v>8</v>
      </c>
      <c r="I82" s="42">
        <f t="shared" si="7"/>
        <v>0.2594875121634771</v>
      </c>
      <c r="J82" s="42"/>
      <c r="K82" s="57">
        <f>SUM(K83:K91)</f>
        <v>15</v>
      </c>
      <c r="L82" s="98">
        <f t="shared" si="8"/>
        <v>0.48653908530651963</v>
      </c>
    </row>
    <row r="83" spans="1:12" ht="13.35" customHeight="1">
      <c r="A83" s="19" t="s">
        <v>461</v>
      </c>
      <c r="B83" s="57">
        <f t="shared" si="9"/>
        <v>351</v>
      </c>
      <c r="C83" s="42">
        <f t="shared" si="5"/>
        <v>1.4176663031624863</v>
      </c>
      <c r="D83" s="99"/>
      <c r="E83" s="122">
        <v>349</v>
      </c>
      <c r="F83" s="42">
        <f t="shared" si="6"/>
        <v>99.430199430199423</v>
      </c>
      <c r="G83" s="123"/>
      <c r="H83" s="122">
        <v>0</v>
      </c>
      <c r="I83" s="42">
        <f t="shared" si="7"/>
        <v>0</v>
      </c>
      <c r="J83" s="123"/>
      <c r="K83" s="122">
        <v>2</v>
      </c>
      <c r="L83" s="98">
        <f t="shared" si="8"/>
        <v>0.56980056980056981</v>
      </c>
    </row>
    <row r="84" spans="1:12" ht="13.35" customHeight="1">
      <c r="A84" s="19" t="s">
        <v>315</v>
      </c>
      <c r="B84" s="57">
        <f t="shared" si="9"/>
        <v>440</v>
      </c>
      <c r="C84" s="42">
        <f t="shared" si="5"/>
        <v>1.7771315481239145</v>
      </c>
      <c r="D84" s="99"/>
      <c r="E84" s="122">
        <v>438</v>
      </c>
      <c r="F84" s="42">
        <f t="shared" si="6"/>
        <v>99.545454545454547</v>
      </c>
      <c r="G84" s="123"/>
      <c r="H84" s="122">
        <v>0</v>
      </c>
      <c r="I84" s="42">
        <f t="shared" si="7"/>
        <v>0</v>
      </c>
      <c r="J84" s="123"/>
      <c r="K84" s="122">
        <v>2</v>
      </c>
      <c r="L84" s="98">
        <f t="shared" si="8"/>
        <v>0.45454545454545453</v>
      </c>
    </row>
    <row r="85" spans="1:12" ht="13.35" customHeight="1">
      <c r="A85" s="19" t="s">
        <v>316</v>
      </c>
      <c r="B85" s="57">
        <f t="shared" si="9"/>
        <v>606</v>
      </c>
      <c r="C85" s="42">
        <f t="shared" si="5"/>
        <v>2.4475948140070281</v>
      </c>
      <c r="D85" s="99"/>
      <c r="E85" s="122">
        <v>599</v>
      </c>
      <c r="F85" s="42">
        <f t="shared" si="6"/>
        <v>98.844884488448841</v>
      </c>
      <c r="G85" s="123"/>
      <c r="H85" s="122">
        <v>4</v>
      </c>
      <c r="I85" s="42">
        <f t="shared" si="7"/>
        <v>0.66006600660066006</v>
      </c>
      <c r="J85" s="123"/>
      <c r="K85" s="122">
        <v>3</v>
      </c>
      <c r="L85" s="98">
        <f t="shared" si="8"/>
        <v>0.49504950495049505</v>
      </c>
    </row>
    <row r="86" spans="1:12" ht="13.35" customHeight="1">
      <c r="A86" s="19" t="s">
        <v>317</v>
      </c>
      <c r="B86" s="57">
        <f t="shared" si="9"/>
        <v>181</v>
      </c>
      <c r="C86" s="42">
        <f t="shared" si="5"/>
        <v>0.73104729593279205</v>
      </c>
      <c r="D86" s="99"/>
      <c r="E86" s="122">
        <v>181</v>
      </c>
      <c r="F86" s="42">
        <f t="shared" si="6"/>
        <v>100</v>
      </c>
      <c r="G86" s="123"/>
      <c r="H86" s="122">
        <v>0</v>
      </c>
      <c r="I86" s="42">
        <f t="shared" si="7"/>
        <v>0</v>
      </c>
      <c r="J86" s="123"/>
      <c r="K86" s="122">
        <v>0</v>
      </c>
      <c r="L86" s="98">
        <f t="shared" si="8"/>
        <v>0</v>
      </c>
    </row>
    <row r="87" spans="1:12" ht="13.35" customHeight="1">
      <c r="A87" s="19" t="s">
        <v>318</v>
      </c>
      <c r="B87" s="57">
        <f t="shared" si="9"/>
        <v>208</v>
      </c>
      <c r="C87" s="42">
        <f t="shared" si="5"/>
        <v>0.84009855002221412</v>
      </c>
      <c r="D87" s="99"/>
      <c r="E87" s="122">
        <v>207</v>
      </c>
      <c r="F87" s="42">
        <f t="shared" si="6"/>
        <v>99.519230769230774</v>
      </c>
      <c r="G87" s="123"/>
      <c r="H87" s="122">
        <v>0</v>
      </c>
      <c r="I87" s="42">
        <f t="shared" si="7"/>
        <v>0</v>
      </c>
      <c r="J87" s="123"/>
      <c r="K87" s="122">
        <v>1</v>
      </c>
      <c r="L87" s="98">
        <f t="shared" si="8"/>
        <v>0.48076923076923078</v>
      </c>
    </row>
    <row r="88" spans="1:12" ht="13.35" customHeight="1">
      <c r="A88" s="19" t="s">
        <v>319</v>
      </c>
      <c r="B88" s="57">
        <f t="shared" si="9"/>
        <v>344</v>
      </c>
      <c r="C88" s="42">
        <f t="shared" si="5"/>
        <v>1.3893937558059697</v>
      </c>
      <c r="D88" s="99"/>
      <c r="E88" s="122">
        <v>339</v>
      </c>
      <c r="F88" s="42">
        <f t="shared" si="6"/>
        <v>98.54651162790698</v>
      </c>
      <c r="G88" s="123"/>
      <c r="H88" s="122">
        <v>1</v>
      </c>
      <c r="I88" s="42">
        <f t="shared" si="7"/>
        <v>0.29069767441860467</v>
      </c>
      <c r="J88" s="123"/>
      <c r="K88" s="122">
        <v>4</v>
      </c>
      <c r="L88" s="98">
        <f t="shared" si="8"/>
        <v>1.1627906976744187</v>
      </c>
    </row>
    <row r="89" spans="1:12" ht="13.35" customHeight="1">
      <c r="A89" s="19" t="s">
        <v>320</v>
      </c>
      <c r="B89" s="57">
        <f t="shared" si="9"/>
        <v>317</v>
      </c>
      <c r="C89" s="42">
        <f t="shared" si="5"/>
        <v>1.2803425017165475</v>
      </c>
      <c r="D89" s="99"/>
      <c r="E89" s="122">
        <v>315</v>
      </c>
      <c r="F89" s="42">
        <f t="shared" si="6"/>
        <v>99.369085173501588</v>
      </c>
      <c r="G89" s="123"/>
      <c r="H89" s="122">
        <v>1</v>
      </c>
      <c r="I89" s="42">
        <f t="shared" si="7"/>
        <v>0.31545741324921134</v>
      </c>
      <c r="J89" s="123"/>
      <c r="K89" s="122">
        <v>1</v>
      </c>
      <c r="L89" s="98">
        <f t="shared" si="8"/>
        <v>0.31545741324921134</v>
      </c>
    </row>
    <row r="90" spans="1:12" ht="13.35" customHeight="1">
      <c r="A90" s="17" t="s">
        <v>321</v>
      </c>
      <c r="B90" s="57">
        <f t="shared" si="9"/>
        <v>289</v>
      </c>
      <c r="C90" s="42">
        <f t="shared" si="5"/>
        <v>1.1672523122904801</v>
      </c>
      <c r="D90" s="99"/>
      <c r="E90" s="122">
        <v>287</v>
      </c>
      <c r="F90" s="42">
        <f t="shared" si="6"/>
        <v>99.307958477508649</v>
      </c>
      <c r="G90" s="123"/>
      <c r="H90" s="122">
        <v>2</v>
      </c>
      <c r="I90" s="42">
        <f t="shared" si="7"/>
        <v>0.69204152249134954</v>
      </c>
      <c r="J90" s="123"/>
      <c r="K90" s="122">
        <v>0</v>
      </c>
      <c r="L90" s="98">
        <f t="shared" si="8"/>
        <v>0</v>
      </c>
    </row>
    <row r="91" spans="1:12" ht="13.35" customHeight="1">
      <c r="A91" s="19" t="s">
        <v>322</v>
      </c>
      <c r="B91" s="57">
        <f t="shared" si="9"/>
        <v>347</v>
      </c>
      <c r="C91" s="42">
        <f t="shared" si="5"/>
        <v>1.4015105618159054</v>
      </c>
      <c r="D91" s="99"/>
      <c r="E91" s="122">
        <v>345</v>
      </c>
      <c r="F91" s="42">
        <f t="shared" si="6"/>
        <v>99.423631123919307</v>
      </c>
      <c r="G91" s="123"/>
      <c r="H91" s="122">
        <v>0</v>
      </c>
      <c r="I91" s="42">
        <f t="shared" si="7"/>
        <v>0</v>
      </c>
      <c r="J91" s="123"/>
      <c r="K91" s="122">
        <v>2</v>
      </c>
      <c r="L91" s="98">
        <f t="shared" si="8"/>
        <v>0.57636887608069165</v>
      </c>
    </row>
    <row r="92" spans="1:12" ht="9.75" customHeight="1">
      <c r="A92" s="19"/>
      <c r="B92" s="57" t="str">
        <f t="shared" si="9"/>
        <v/>
      </c>
      <c r="C92" s="42" t="str">
        <f t="shared" si="5"/>
        <v/>
      </c>
      <c r="D92" s="99"/>
      <c r="E92" s="57"/>
      <c r="F92" s="42" t="str">
        <f t="shared" si="6"/>
        <v/>
      </c>
      <c r="G92" s="57"/>
      <c r="H92" s="57"/>
      <c r="I92" s="42" t="str">
        <f t="shared" si="7"/>
        <v/>
      </c>
      <c r="J92" s="57"/>
      <c r="K92" s="57"/>
      <c r="L92" s="98" t="str">
        <f t="shared" si="8"/>
        <v/>
      </c>
    </row>
    <row r="93" spans="1:12" ht="13.35" customHeight="1">
      <c r="A93" s="19" t="s">
        <v>323</v>
      </c>
      <c r="B93" s="57">
        <f t="shared" si="9"/>
        <v>362</v>
      </c>
      <c r="C93" s="42">
        <f t="shared" si="5"/>
        <v>1.4620945918655841</v>
      </c>
      <c r="D93" s="99"/>
      <c r="E93" s="122">
        <v>357</v>
      </c>
      <c r="F93" s="42">
        <f t="shared" si="6"/>
        <v>98.618784530386733</v>
      </c>
      <c r="G93" s="123"/>
      <c r="H93" s="122">
        <v>4</v>
      </c>
      <c r="I93" s="42">
        <f t="shared" si="7"/>
        <v>1.1049723756906076</v>
      </c>
      <c r="J93" s="123"/>
      <c r="K93" s="122">
        <v>1</v>
      </c>
      <c r="L93" s="98">
        <f t="shared" si="8"/>
        <v>0.27624309392265189</v>
      </c>
    </row>
    <row r="94" spans="1:12" ht="9.9499999999999993" customHeight="1">
      <c r="A94" s="19"/>
      <c r="B94" s="57" t="str">
        <f t="shared" si="9"/>
        <v/>
      </c>
      <c r="C94" s="42" t="str">
        <f t="shared" si="5"/>
        <v/>
      </c>
      <c r="D94" s="99"/>
      <c r="E94" s="57"/>
      <c r="F94" s="42" t="str">
        <f t="shared" si="6"/>
        <v/>
      </c>
      <c r="G94" s="99"/>
      <c r="H94" s="57"/>
      <c r="I94" s="42" t="str">
        <f t="shared" si="7"/>
        <v/>
      </c>
      <c r="J94" s="42"/>
      <c r="K94" s="125"/>
      <c r="L94" s="98" t="str">
        <f t="shared" si="8"/>
        <v/>
      </c>
    </row>
    <row r="95" spans="1:12" ht="12" customHeight="1">
      <c r="A95" s="23" t="s">
        <v>382</v>
      </c>
      <c r="B95" s="57">
        <f t="shared" si="9"/>
        <v>9136</v>
      </c>
      <c r="C95" s="42">
        <f t="shared" si="5"/>
        <v>36.899713235591101</v>
      </c>
      <c r="D95" s="99"/>
      <c r="E95" s="57">
        <f>SUM(E96:E101)</f>
        <v>8878</v>
      </c>
      <c r="F95" s="42">
        <f t="shared" si="6"/>
        <v>97.176007005253936</v>
      </c>
      <c r="G95" s="99"/>
      <c r="H95" s="57">
        <f>SUM(H96:H101)</f>
        <v>110</v>
      </c>
      <c r="I95" s="42">
        <f t="shared" si="7"/>
        <v>1.2040280210157617</v>
      </c>
      <c r="J95" s="42"/>
      <c r="K95" s="57">
        <f>SUM(K96:K101)</f>
        <v>148</v>
      </c>
      <c r="L95" s="98">
        <f t="shared" si="8"/>
        <v>1.6199649737302975</v>
      </c>
    </row>
    <row r="96" spans="1:12" ht="13.35" customHeight="1">
      <c r="A96" s="19" t="s">
        <v>325</v>
      </c>
      <c r="B96" s="57">
        <f t="shared" si="9"/>
        <v>2337</v>
      </c>
      <c r="C96" s="42">
        <f t="shared" si="5"/>
        <v>9.4389918817399732</v>
      </c>
      <c r="D96" s="99"/>
      <c r="E96" s="122">
        <v>2267</v>
      </c>
      <c r="F96" s="42">
        <f t="shared" si="6"/>
        <v>97.004706889174159</v>
      </c>
      <c r="G96" s="123"/>
      <c r="H96" s="122">
        <v>36</v>
      </c>
      <c r="I96" s="42">
        <f t="shared" si="7"/>
        <v>1.5404364569961491</v>
      </c>
      <c r="J96" s="123"/>
      <c r="K96" s="122">
        <v>34</v>
      </c>
      <c r="L96" s="98">
        <f t="shared" si="8"/>
        <v>1.4548566538296961</v>
      </c>
    </row>
    <row r="97" spans="1:13" ht="13.35" customHeight="1">
      <c r="A97" s="19" t="s">
        <v>326</v>
      </c>
      <c r="B97" s="57">
        <f t="shared" si="9"/>
        <v>1903</v>
      </c>
      <c r="C97" s="42">
        <f t="shared" si="5"/>
        <v>7.6860939456359301</v>
      </c>
      <c r="D97" s="99"/>
      <c r="E97" s="122">
        <v>1844</v>
      </c>
      <c r="F97" s="42">
        <f t="shared" si="6"/>
        <v>96.899632159747767</v>
      </c>
      <c r="G97" s="123"/>
      <c r="H97" s="122">
        <v>25</v>
      </c>
      <c r="I97" s="42">
        <f t="shared" si="7"/>
        <v>1.3137151865475565</v>
      </c>
      <c r="J97" s="123"/>
      <c r="K97" s="122">
        <v>34</v>
      </c>
      <c r="L97" s="98">
        <f t="shared" si="8"/>
        <v>1.786652653704677</v>
      </c>
    </row>
    <row r="98" spans="1:13" ht="13.35" customHeight="1">
      <c r="A98" s="19" t="s">
        <v>327</v>
      </c>
      <c r="B98" s="57">
        <f t="shared" si="9"/>
        <v>1822</v>
      </c>
      <c r="C98" s="42">
        <f t="shared" si="5"/>
        <v>7.3589401833676638</v>
      </c>
      <c r="D98" s="99"/>
      <c r="E98" s="122">
        <v>1773</v>
      </c>
      <c r="F98" s="42">
        <f t="shared" si="6"/>
        <v>97.310647639956088</v>
      </c>
      <c r="G98" s="123"/>
      <c r="H98" s="122">
        <v>17</v>
      </c>
      <c r="I98" s="42">
        <f t="shared" si="7"/>
        <v>0.93304061470911082</v>
      </c>
      <c r="J98" s="123"/>
      <c r="K98" s="122">
        <v>32</v>
      </c>
      <c r="L98" s="98">
        <f t="shared" si="8"/>
        <v>1.7563117453347969</v>
      </c>
    </row>
    <row r="99" spans="1:13" ht="13.35" customHeight="1">
      <c r="A99" s="19" t="s">
        <v>328</v>
      </c>
      <c r="B99" s="57">
        <f t="shared" si="9"/>
        <v>1261</v>
      </c>
      <c r="C99" s="42">
        <f t="shared" si="5"/>
        <v>5.0930974595096732</v>
      </c>
      <c r="D99" s="99"/>
      <c r="E99" s="122">
        <v>1219</v>
      </c>
      <c r="F99" s="42">
        <f t="shared" si="6"/>
        <v>96.669310071371925</v>
      </c>
      <c r="G99" s="123"/>
      <c r="H99" s="122">
        <v>20</v>
      </c>
      <c r="I99" s="42">
        <f t="shared" si="7"/>
        <v>1.5860428231562251</v>
      </c>
      <c r="J99" s="123"/>
      <c r="K99" s="122">
        <v>22</v>
      </c>
      <c r="L99" s="98">
        <f t="shared" si="8"/>
        <v>1.7446471054718478</v>
      </c>
    </row>
    <row r="100" spans="1:13" ht="13.35" customHeight="1">
      <c r="A100" s="19" t="s">
        <v>401</v>
      </c>
      <c r="B100" s="57">
        <f t="shared" si="9"/>
        <v>1207</v>
      </c>
      <c r="C100" s="42">
        <f>IF($A100&lt;&gt;0,B100/$B$11*100,"")</f>
        <v>4.8749949513308293</v>
      </c>
      <c r="D100" s="99"/>
      <c r="E100" s="122">
        <v>1188</v>
      </c>
      <c r="F100" s="42">
        <f t="shared" si="6"/>
        <v>98.425849212924604</v>
      </c>
      <c r="G100" s="123"/>
      <c r="H100" s="122">
        <v>7</v>
      </c>
      <c r="I100" s="42">
        <f t="shared" si="7"/>
        <v>0.57995028997514497</v>
      </c>
      <c r="J100" s="123"/>
      <c r="K100" s="122">
        <v>12</v>
      </c>
      <c r="L100" s="98">
        <f t="shared" si="8"/>
        <v>0.9942004971002486</v>
      </c>
    </row>
    <row r="101" spans="1:13" ht="13.35" customHeight="1">
      <c r="A101" s="19" t="s">
        <v>402</v>
      </c>
      <c r="B101" s="57">
        <f t="shared" si="9"/>
        <v>606</v>
      </c>
      <c r="C101" s="42">
        <f t="shared" si="5"/>
        <v>2.4475948140070281</v>
      </c>
      <c r="D101" s="99"/>
      <c r="E101" s="122">
        <v>587</v>
      </c>
      <c r="F101" s="42">
        <f t="shared" si="6"/>
        <v>96.864686468646866</v>
      </c>
      <c r="G101" s="123"/>
      <c r="H101" s="122">
        <v>5</v>
      </c>
      <c r="I101" s="42">
        <f t="shared" si="7"/>
        <v>0.82508250825082496</v>
      </c>
      <c r="J101" s="123"/>
      <c r="K101" s="122">
        <v>14</v>
      </c>
      <c r="L101" s="98">
        <f t="shared" si="8"/>
        <v>2.3102310231023102</v>
      </c>
    </row>
    <row r="102" spans="1:13" ht="9.9499999999999993" customHeight="1" thickBot="1">
      <c r="B102" s="114" t="str">
        <f>IF(A102&lt;&gt;0,E102+H102+K102+#REF!,"")</f>
        <v/>
      </c>
    </row>
    <row r="103" spans="1:13" ht="7.5" customHeight="1">
      <c r="A103" s="20"/>
      <c r="B103" s="115"/>
      <c r="C103" s="116"/>
      <c r="D103" s="117"/>
      <c r="E103" s="115"/>
      <c r="F103" s="116"/>
      <c r="G103" s="117"/>
      <c r="H103" s="115"/>
      <c r="I103" s="116"/>
      <c r="J103" s="116"/>
      <c r="K103" s="115"/>
      <c r="L103" s="117"/>
      <c r="M103" s="117"/>
    </row>
    <row r="104" spans="1:13" ht="12.75" customHeight="1">
      <c r="A104" s="126" t="s">
        <v>374</v>
      </c>
    </row>
    <row r="105" spans="1:13" ht="13.5" customHeight="1">
      <c r="A105" s="19" t="s">
        <v>462</v>
      </c>
      <c r="D105" s="51"/>
      <c r="G105" s="51"/>
      <c r="J105" s="11"/>
    </row>
    <row r="106" spans="1:13" ht="13.5" customHeight="1">
      <c r="A106" s="34" t="s">
        <v>463</v>
      </c>
    </row>
    <row r="107" spans="1:13" ht="9.9499999999999993" customHeight="1"/>
    <row r="108" spans="1:13" ht="11.1" customHeight="1">
      <c r="A108" s="17" t="s">
        <v>464</v>
      </c>
    </row>
    <row r="109" spans="1:13" ht="13.35" customHeight="1">
      <c r="A109" s="17" t="s">
        <v>334</v>
      </c>
    </row>
    <row r="110" spans="1:13" ht="13.35" customHeight="1"/>
    <row r="111" spans="1:13" ht="13.35" customHeight="1"/>
  </sheetData>
  <mergeCells count="4">
    <mergeCell ref="B7:C7"/>
    <mergeCell ref="E7:F7"/>
    <mergeCell ref="H7:I7"/>
    <mergeCell ref="K7:L7"/>
  </mergeCells>
  <conditionalFormatting sqref="A1:XFD1048576">
    <cfRule type="cellIs" dxfId="6" priority="1" operator="equal">
      <formula>0</formula>
    </cfRule>
  </conditionalFormatting>
  <printOptions horizontalCentered="1" verticalCentered="1"/>
  <pageMargins left="0" right="0" top="0" bottom="0" header="0.31496062992125984" footer="0.31496062992125984"/>
  <pageSetup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6501B-36D0-475A-844A-DCF0F52BAD64}">
  <sheetPr>
    <tabColor theme="4" tint="-0.249977111117893"/>
  </sheetPr>
  <dimension ref="A1:M73"/>
  <sheetViews>
    <sheetView workbookViewId="0">
      <selection activeCell="A2" sqref="A2"/>
    </sheetView>
  </sheetViews>
  <sheetFormatPr baseColWidth="10" defaultColWidth="9.140625" defaultRowHeight="12.75"/>
  <cols>
    <col min="1" max="1" width="37.5703125" style="17" customWidth="1"/>
    <col min="2" max="2" width="7.7109375" style="11" customWidth="1"/>
    <col min="3" max="3" width="7.7109375" style="98" customWidth="1"/>
    <col min="4" max="4" width="2.7109375" style="11" customWidth="1"/>
    <col min="5" max="5" width="7.7109375" style="51" customWidth="1"/>
    <col min="6" max="6" width="7.7109375" style="98" customWidth="1"/>
    <col min="7" max="7" width="2.7109375" style="11" customWidth="1"/>
    <col min="8" max="8" width="7.7109375" style="51" customWidth="1"/>
    <col min="9" max="9" width="7.7109375" style="98" customWidth="1"/>
    <col min="10" max="10" width="2.7109375" style="98" customWidth="1"/>
    <col min="11" max="11" width="7.7109375" style="51" customWidth="1"/>
    <col min="12" max="12" width="7.7109375" style="11" customWidth="1"/>
    <col min="13" max="13" width="2.7109375" style="11" customWidth="1"/>
    <col min="14" max="256" width="9.140625" style="17"/>
    <col min="257" max="257" width="37.5703125" style="17" customWidth="1"/>
    <col min="258" max="259" width="7.7109375" style="17" customWidth="1"/>
    <col min="260" max="260" width="2.7109375" style="17" customWidth="1"/>
    <col min="261" max="262" width="7.7109375" style="17" customWidth="1"/>
    <col min="263" max="263" width="2.7109375" style="17" customWidth="1"/>
    <col min="264" max="265" width="7.7109375" style="17" customWidth="1"/>
    <col min="266" max="266" width="2.7109375" style="17" customWidth="1"/>
    <col min="267" max="268" width="7.7109375" style="17" customWidth="1"/>
    <col min="269" max="269" width="2.7109375" style="17" customWidth="1"/>
    <col min="270" max="512" width="9.140625" style="17"/>
    <col min="513" max="513" width="37.5703125" style="17" customWidth="1"/>
    <col min="514" max="515" width="7.7109375" style="17" customWidth="1"/>
    <col min="516" max="516" width="2.7109375" style="17" customWidth="1"/>
    <col min="517" max="518" width="7.7109375" style="17" customWidth="1"/>
    <col min="519" max="519" width="2.7109375" style="17" customWidth="1"/>
    <col min="520" max="521" width="7.7109375" style="17" customWidth="1"/>
    <col min="522" max="522" width="2.7109375" style="17" customWidth="1"/>
    <col min="523" max="524" width="7.7109375" style="17" customWidth="1"/>
    <col min="525" max="525" width="2.7109375" style="17" customWidth="1"/>
    <col min="526" max="768" width="9.140625" style="17"/>
    <col min="769" max="769" width="37.5703125" style="17" customWidth="1"/>
    <col min="770" max="771" width="7.7109375" style="17" customWidth="1"/>
    <col min="772" max="772" width="2.7109375" style="17" customWidth="1"/>
    <col min="773" max="774" width="7.7109375" style="17" customWidth="1"/>
    <col min="775" max="775" width="2.7109375" style="17" customWidth="1"/>
    <col min="776" max="777" width="7.7109375" style="17" customWidth="1"/>
    <col min="778" max="778" width="2.7109375" style="17" customWidth="1"/>
    <col min="779" max="780" width="7.7109375" style="17" customWidth="1"/>
    <col min="781" max="781" width="2.7109375" style="17" customWidth="1"/>
    <col min="782" max="1024" width="9.140625" style="17"/>
    <col min="1025" max="1025" width="37.5703125" style="17" customWidth="1"/>
    <col min="1026" max="1027" width="7.7109375" style="17" customWidth="1"/>
    <col min="1028" max="1028" width="2.7109375" style="17" customWidth="1"/>
    <col min="1029" max="1030" width="7.7109375" style="17" customWidth="1"/>
    <col min="1031" max="1031" width="2.7109375" style="17" customWidth="1"/>
    <col min="1032" max="1033" width="7.7109375" style="17" customWidth="1"/>
    <col min="1034" max="1034" width="2.7109375" style="17" customWidth="1"/>
    <col min="1035" max="1036" width="7.7109375" style="17" customWidth="1"/>
    <col min="1037" max="1037" width="2.7109375" style="17" customWidth="1"/>
    <col min="1038" max="1280" width="9.140625" style="17"/>
    <col min="1281" max="1281" width="37.5703125" style="17" customWidth="1"/>
    <col min="1282" max="1283" width="7.7109375" style="17" customWidth="1"/>
    <col min="1284" max="1284" width="2.7109375" style="17" customWidth="1"/>
    <col min="1285" max="1286" width="7.7109375" style="17" customWidth="1"/>
    <col min="1287" max="1287" width="2.7109375" style="17" customWidth="1"/>
    <col min="1288" max="1289" width="7.7109375" style="17" customWidth="1"/>
    <col min="1290" max="1290" width="2.7109375" style="17" customWidth="1"/>
    <col min="1291" max="1292" width="7.7109375" style="17" customWidth="1"/>
    <col min="1293" max="1293" width="2.7109375" style="17" customWidth="1"/>
    <col min="1294" max="1536" width="9.140625" style="17"/>
    <col min="1537" max="1537" width="37.5703125" style="17" customWidth="1"/>
    <col min="1538" max="1539" width="7.7109375" style="17" customWidth="1"/>
    <col min="1540" max="1540" width="2.7109375" style="17" customWidth="1"/>
    <col min="1541" max="1542" width="7.7109375" style="17" customWidth="1"/>
    <col min="1543" max="1543" width="2.7109375" style="17" customWidth="1"/>
    <col min="1544" max="1545" width="7.7109375" style="17" customWidth="1"/>
    <col min="1546" max="1546" width="2.7109375" style="17" customWidth="1"/>
    <col min="1547" max="1548" width="7.7109375" style="17" customWidth="1"/>
    <col min="1549" max="1549" width="2.7109375" style="17" customWidth="1"/>
    <col min="1550" max="1792" width="9.140625" style="17"/>
    <col min="1793" max="1793" width="37.5703125" style="17" customWidth="1"/>
    <col min="1794" max="1795" width="7.7109375" style="17" customWidth="1"/>
    <col min="1796" max="1796" width="2.7109375" style="17" customWidth="1"/>
    <col min="1797" max="1798" width="7.7109375" style="17" customWidth="1"/>
    <col min="1799" max="1799" width="2.7109375" style="17" customWidth="1"/>
    <col min="1800" max="1801" width="7.7109375" style="17" customWidth="1"/>
    <col min="1802" max="1802" width="2.7109375" style="17" customWidth="1"/>
    <col min="1803" max="1804" width="7.7109375" style="17" customWidth="1"/>
    <col min="1805" max="1805" width="2.7109375" style="17" customWidth="1"/>
    <col min="1806" max="2048" width="9.140625" style="17"/>
    <col min="2049" max="2049" width="37.5703125" style="17" customWidth="1"/>
    <col min="2050" max="2051" width="7.7109375" style="17" customWidth="1"/>
    <col min="2052" max="2052" width="2.7109375" style="17" customWidth="1"/>
    <col min="2053" max="2054" width="7.7109375" style="17" customWidth="1"/>
    <col min="2055" max="2055" width="2.7109375" style="17" customWidth="1"/>
    <col min="2056" max="2057" width="7.7109375" style="17" customWidth="1"/>
    <col min="2058" max="2058" width="2.7109375" style="17" customWidth="1"/>
    <col min="2059" max="2060" width="7.7109375" style="17" customWidth="1"/>
    <col min="2061" max="2061" width="2.7109375" style="17" customWidth="1"/>
    <col min="2062" max="2304" width="9.140625" style="17"/>
    <col min="2305" max="2305" width="37.5703125" style="17" customWidth="1"/>
    <col min="2306" max="2307" width="7.7109375" style="17" customWidth="1"/>
    <col min="2308" max="2308" width="2.7109375" style="17" customWidth="1"/>
    <col min="2309" max="2310" width="7.7109375" style="17" customWidth="1"/>
    <col min="2311" max="2311" width="2.7109375" style="17" customWidth="1"/>
    <col min="2312" max="2313" width="7.7109375" style="17" customWidth="1"/>
    <col min="2314" max="2314" width="2.7109375" style="17" customWidth="1"/>
    <col min="2315" max="2316" width="7.7109375" style="17" customWidth="1"/>
    <col min="2317" max="2317" width="2.7109375" style="17" customWidth="1"/>
    <col min="2318" max="2560" width="9.140625" style="17"/>
    <col min="2561" max="2561" width="37.5703125" style="17" customWidth="1"/>
    <col min="2562" max="2563" width="7.7109375" style="17" customWidth="1"/>
    <col min="2564" max="2564" width="2.7109375" style="17" customWidth="1"/>
    <col min="2565" max="2566" width="7.7109375" style="17" customWidth="1"/>
    <col min="2567" max="2567" width="2.7109375" style="17" customWidth="1"/>
    <col min="2568" max="2569" width="7.7109375" style="17" customWidth="1"/>
    <col min="2570" max="2570" width="2.7109375" style="17" customWidth="1"/>
    <col min="2571" max="2572" width="7.7109375" style="17" customWidth="1"/>
    <col min="2573" max="2573" width="2.7109375" style="17" customWidth="1"/>
    <col min="2574" max="2816" width="9.140625" style="17"/>
    <col min="2817" max="2817" width="37.5703125" style="17" customWidth="1"/>
    <col min="2818" max="2819" width="7.7109375" style="17" customWidth="1"/>
    <col min="2820" max="2820" width="2.7109375" style="17" customWidth="1"/>
    <col min="2821" max="2822" width="7.7109375" style="17" customWidth="1"/>
    <col min="2823" max="2823" width="2.7109375" style="17" customWidth="1"/>
    <col min="2824" max="2825" width="7.7109375" style="17" customWidth="1"/>
    <col min="2826" max="2826" width="2.7109375" style="17" customWidth="1"/>
    <col min="2827" max="2828" width="7.7109375" style="17" customWidth="1"/>
    <col min="2829" max="2829" width="2.7109375" style="17" customWidth="1"/>
    <col min="2830" max="3072" width="9.140625" style="17"/>
    <col min="3073" max="3073" width="37.5703125" style="17" customWidth="1"/>
    <col min="3074" max="3075" width="7.7109375" style="17" customWidth="1"/>
    <col min="3076" max="3076" width="2.7109375" style="17" customWidth="1"/>
    <col min="3077" max="3078" width="7.7109375" style="17" customWidth="1"/>
    <col min="3079" max="3079" width="2.7109375" style="17" customWidth="1"/>
    <col min="3080" max="3081" width="7.7109375" style="17" customWidth="1"/>
    <col min="3082" max="3082" width="2.7109375" style="17" customWidth="1"/>
    <col min="3083" max="3084" width="7.7109375" style="17" customWidth="1"/>
    <col min="3085" max="3085" width="2.7109375" style="17" customWidth="1"/>
    <col min="3086" max="3328" width="9.140625" style="17"/>
    <col min="3329" max="3329" width="37.5703125" style="17" customWidth="1"/>
    <col min="3330" max="3331" width="7.7109375" style="17" customWidth="1"/>
    <col min="3332" max="3332" width="2.7109375" style="17" customWidth="1"/>
    <col min="3333" max="3334" width="7.7109375" style="17" customWidth="1"/>
    <col min="3335" max="3335" width="2.7109375" style="17" customWidth="1"/>
    <col min="3336" max="3337" width="7.7109375" style="17" customWidth="1"/>
    <col min="3338" max="3338" width="2.7109375" style="17" customWidth="1"/>
    <col min="3339" max="3340" width="7.7109375" style="17" customWidth="1"/>
    <col min="3341" max="3341" width="2.7109375" style="17" customWidth="1"/>
    <col min="3342" max="3584" width="9.140625" style="17"/>
    <col min="3585" max="3585" width="37.5703125" style="17" customWidth="1"/>
    <col min="3586" max="3587" width="7.7109375" style="17" customWidth="1"/>
    <col min="3588" max="3588" width="2.7109375" style="17" customWidth="1"/>
    <col min="3589" max="3590" width="7.7109375" style="17" customWidth="1"/>
    <col min="3591" max="3591" width="2.7109375" style="17" customWidth="1"/>
    <col min="3592" max="3593" width="7.7109375" style="17" customWidth="1"/>
    <col min="3594" max="3594" width="2.7109375" style="17" customWidth="1"/>
    <col min="3595" max="3596" width="7.7109375" style="17" customWidth="1"/>
    <col min="3597" max="3597" width="2.7109375" style="17" customWidth="1"/>
    <col min="3598" max="3840" width="9.140625" style="17"/>
    <col min="3841" max="3841" width="37.5703125" style="17" customWidth="1"/>
    <col min="3842" max="3843" width="7.7109375" style="17" customWidth="1"/>
    <col min="3844" max="3844" width="2.7109375" style="17" customWidth="1"/>
    <col min="3845" max="3846" width="7.7109375" style="17" customWidth="1"/>
    <col min="3847" max="3847" width="2.7109375" style="17" customWidth="1"/>
    <col min="3848" max="3849" width="7.7109375" style="17" customWidth="1"/>
    <col min="3850" max="3850" width="2.7109375" style="17" customWidth="1"/>
    <col min="3851" max="3852" width="7.7109375" style="17" customWidth="1"/>
    <col min="3853" max="3853" width="2.7109375" style="17" customWidth="1"/>
    <col min="3854" max="4096" width="9.140625" style="17"/>
    <col min="4097" max="4097" width="37.5703125" style="17" customWidth="1"/>
    <col min="4098" max="4099" width="7.7109375" style="17" customWidth="1"/>
    <col min="4100" max="4100" width="2.7109375" style="17" customWidth="1"/>
    <col min="4101" max="4102" width="7.7109375" style="17" customWidth="1"/>
    <col min="4103" max="4103" width="2.7109375" style="17" customWidth="1"/>
    <col min="4104" max="4105" width="7.7109375" style="17" customWidth="1"/>
    <col min="4106" max="4106" width="2.7109375" style="17" customWidth="1"/>
    <col min="4107" max="4108" width="7.7109375" style="17" customWidth="1"/>
    <col min="4109" max="4109" width="2.7109375" style="17" customWidth="1"/>
    <col min="4110" max="4352" width="9.140625" style="17"/>
    <col min="4353" max="4353" width="37.5703125" style="17" customWidth="1"/>
    <col min="4354" max="4355" width="7.7109375" style="17" customWidth="1"/>
    <col min="4356" max="4356" width="2.7109375" style="17" customWidth="1"/>
    <col min="4357" max="4358" width="7.7109375" style="17" customWidth="1"/>
    <col min="4359" max="4359" width="2.7109375" style="17" customWidth="1"/>
    <col min="4360" max="4361" width="7.7109375" style="17" customWidth="1"/>
    <col min="4362" max="4362" width="2.7109375" style="17" customWidth="1"/>
    <col min="4363" max="4364" width="7.7109375" style="17" customWidth="1"/>
    <col min="4365" max="4365" width="2.7109375" style="17" customWidth="1"/>
    <col min="4366" max="4608" width="9.140625" style="17"/>
    <col min="4609" max="4609" width="37.5703125" style="17" customWidth="1"/>
    <col min="4610" max="4611" width="7.7109375" style="17" customWidth="1"/>
    <col min="4612" max="4612" width="2.7109375" style="17" customWidth="1"/>
    <col min="4613" max="4614" width="7.7109375" style="17" customWidth="1"/>
    <col min="4615" max="4615" width="2.7109375" style="17" customWidth="1"/>
    <col min="4616" max="4617" width="7.7109375" style="17" customWidth="1"/>
    <col min="4618" max="4618" width="2.7109375" style="17" customWidth="1"/>
    <col min="4619" max="4620" width="7.7109375" style="17" customWidth="1"/>
    <col min="4621" max="4621" width="2.7109375" style="17" customWidth="1"/>
    <col min="4622" max="4864" width="9.140625" style="17"/>
    <col min="4865" max="4865" width="37.5703125" style="17" customWidth="1"/>
    <col min="4866" max="4867" width="7.7109375" style="17" customWidth="1"/>
    <col min="4868" max="4868" width="2.7109375" style="17" customWidth="1"/>
    <col min="4869" max="4870" width="7.7109375" style="17" customWidth="1"/>
    <col min="4871" max="4871" width="2.7109375" style="17" customWidth="1"/>
    <col min="4872" max="4873" width="7.7109375" style="17" customWidth="1"/>
    <col min="4874" max="4874" width="2.7109375" style="17" customWidth="1"/>
    <col min="4875" max="4876" width="7.7109375" style="17" customWidth="1"/>
    <col min="4877" max="4877" width="2.7109375" style="17" customWidth="1"/>
    <col min="4878" max="5120" width="9.140625" style="17"/>
    <col min="5121" max="5121" width="37.5703125" style="17" customWidth="1"/>
    <col min="5122" max="5123" width="7.7109375" style="17" customWidth="1"/>
    <col min="5124" max="5124" width="2.7109375" style="17" customWidth="1"/>
    <col min="5125" max="5126" width="7.7109375" style="17" customWidth="1"/>
    <col min="5127" max="5127" width="2.7109375" style="17" customWidth="1"/>
    <col min="5128" max="5129" width="7.7109375" style="17" customWidth="1"/>
    <col min="5130" max="5130" width="2.7109375" style="17" customWidth="1"/>
    <col min="5131" max="5132" width="7.7109375" style="17" customWidth="1"/>
    <col min="5133" max="5133" width="2.7109375" style="17" customWidth="1"/>
    <col min="5134" max="5376" width="9.140625" style="17"/>
    <col min="5377" max="5377" width="37.5703125" style="17" customWidth="1"/>
    <col min="5378" max="5379" width="7.7109375" style="17" customWidth="1"/>
    <col min="5380" max="5380" width="2.7109375" style="17" customWidth="1"/>
    <col min="5381" max="5382" width="7.7109375" style="17" customWidth="1"/>
    <col min="5383" max="5383" width="2.7109375" style="17" customWidth="1"/>
    <col min="5384" max="5385" width="7.7109375" style="17" customWidth="1"/>
    <col min="5386" max="5386" width="2.7109375" style="17" customWidth="1"/>
    <col min="5387" max="5388" width="7.7109375" style="17" customWidth="1"/>
    <col min="5389" max="5389" width="2.7109375" style="17" customWidth="1"/>
    <col min="5390" max="5632" width="9.140625" style="17"/>
    <col min="5633" max="5633" width="37.5703125" style="17" customWidth="1"/>
    <col min="5634" max="5635" width="7.7109375" style="17" customWidth="1"/>
    <col min="5636" max="5636" width="2.7109375" style="17" customWidth="1"/>
    <col min="5637" max="5638" width="7.7109375" style="17" customWidth="1"/>
    <col min="5639" max="5639" width="2.7109375" style="17" customWidth="1"/>
    <col min="5640" max="5641" width="7.7109375" style="17" customWidth="1"/>
    <col min="5642" max="5642" width="2.7109375" style="17" customWidth="1"/>
    <col min="5643" max="5644" width="7.7109375" style="17" customWidth="1"/>
    <col min="5645" max="5645" width="2.7109375" style="17" customWidth="1"/>
    <col min="5646" max="5888" width="9.140625" style="17"/>
    <col min="5889" max="5889" width="37.5703125" style="17" customWidth="1"/>
    <col min="5890" max="5891" width="7.7109375" style="17" customWidth="1"/>
    <col min="5892" max="5892" width="2.7109375" style="17" customWidth="1"/>
    <col min="5893" max="5894" width="7.7109375" style="17" customWidth="1"/>
    <col min="5895" max="5895" width="2.7109375" style="17" customWidth="1"/>
    <col min="5896" max="5897" width="7.7109375" style="17" customWidth="1"/>
    <col min="5898" max="5898" width="2.7109375" style="17" customWidth="1"/>
    <col min="5899" max="5900" width="7.7109375" style="17" customWidth="1"/>
    <col min="5901" max="5901" width="2.7109375" style="17" customWidth="1"/>
    <col min="5902" max="6144" width="9.140625" style="17"/>
    <col min="6145" max="6145" width="37.5703125" style="17" customWidth="1"/>
    <col min="6146" max="6147" width="7.7109375" style="17" customWidth="1"/>
    <col min="6148" max="6148" width="2.7109375" style="17" customWidth="1"/>
    <col min="6149" max="6150" width="7.7109375" style="17" customWidth="1"/>
    <col min="6151" max="6151" width="2.7109375" style="17" customWidth="1"/>
    <col min="6152" max="6153" width="7.7109375" style="17" customWidth="1"/>
    <col min="6154" max="6154" width="2.7109375" style="17" customWidth="1"/>
    <col min="6155" max="6156" width="7.7109375" style="17" customWidth="1"/>
    <col min="6157" max="6157" width="2.7109375" style="17" customWidth="1"/>
    <col min="6158" max="6400" width="9.140625" style="17"/>
    <col min="6401" max="6401" width="37.5703125" style="17" customWidth="1"/>
    <col min="6402" max="6403" width="7.7109375" style="17" customWidth="1"/>
    <col min="6404" max="6404" width="2.7109375" style="17" customWidth="1"/>
    <col min="6405" max="6406" width="7.7109375" style="17" customWidth="1"/>
    <col min="6407" max="6407" width="2.7109375" style="17" customWidth="1"/>
    <col min="6408" max="6409" width="7.7109375" style="17" customWidth="1"/>
    <col min="6410" max="6410" width="2.7109375" style="17" customWidth="1"/>
    <col min="6411" max="6412" width="7.7109375" style="17" customWidth="1"/>
    <col min="6413" max="6413" width="2.7109375" style="17" customWidth="1"/>
    <col min="6414" max="6656" width="9.140625" style="17"/>
    <col min="6657" max="6657" width="37.5703125" style="17" customWidth="1"/>
    <col min="6658" max="6659" width="7.7109375" style="17" customWidth="1"/>
    <col min="6660" max="6660" width="2.7109375" style="17" customWidth="1"/>
    <col min="6661" max="6662" width="7.7109375" style="17" customWidth="1"/>
    <col min="6663" max="6663" width="2.7109375" style="17" customWidth="1"/>
    <col min="6664" max="6665" width="7.7109375" style="17" customWidth="1"/>
    <col min="6666" max="6666" width="2.7109375" style="17" customWidth="1"/>
    <col min="6667" max="6668" width="7.7109375" style="17" customWidth="1"/>
    <col min="6669" max="6669" width="2.7109375" style="17" customWidth="1"/>
    <col min="6670" max="6912" width="9.140625" style="17"/>
    <col min="6913" max="6913" width="37.5703125" style="17" customWidth="1"/>
    <col min="6914" max="6915" width="7.7109375" style="17" customWidth="1"/>
    <col min="6916" max="6916" width="2.7109375" style="17" customWidth="1"/>
    <col min="6917" max="6918" width="7.7109375" style="17" customWidth="1"/>
    <col min="6919" max="6919" width="2.7109375" style="17" customWidth="1"/>
    <col min="6920" max="6921" width="7.7109375" style="17" customWidth="1"/>
    <col min="6922" max="6922" width="2.7109375" style="17" customWidth="1"/>
    <col min="6923" max="6924" width="7.7109375" style="17" customWidth="1"/>
    <col min="6925" max="6925" width="2.7109375" style="17" customWidth="1"/>
    <col min="6926" max="7168" width="9.140625" style="17"/>
    <col min="7169" max="7169" width="37.5703125" style="17" customWidth="1"/>
    <col min="7170" max="7171" width="7.7109375" style="17" customWidth="1"/>
    <col min="7172" max="7172" width="2.7109375" style="17" customWidth="1"/>
    <col min="7173" max="7174" width="7.7109375" style="17" customWidth="1"/>
    <col min="7175" max="7175" width="2.7109375" style="17" customWidth="1"/>
    <col min="7176" max="7177" width="7.7109375" style="17" customWidth="1"/>
    <col min="7178" max="7178" width="2.7109375" style="17" customWidth="1"/>
    <col min="7179" max="7180" width="7.7109375" style="17" customWidth="1"/>
    <col min="7181" max="7181" width="2.7109375" style="17" customWidth="1"/>
    <col min="7182" max="7424" width="9.140625" style="17"/>
    <col min="7425" max="7425" width="37.5703125" style="17" customWidth="1"/>
    <col min="7426" max="7427" width="7.7109375" style="17" customWidth="1"/>
    <col min="7428" max="7428" width="2.7109375" style="17" customWidth="1"/>
    <col min="7429" max="7430" width="7.7109375" style="17" customWidth="1"/>
    <col min="7431" max="7431" width="2.7109375" style="17" customWidth="1"/>
    <col min="7432" max="7433" width="7.7109375" style="17" customWidth="1"/>
    <col min="7434" max="7434" width="2.7109375" style="17" customWidth="1"/>
    <col min="7435" max="7436" width="7.7109375" style="17" customWidth="1"/>
    <col min="7437" max="7437" width="2.7109375" style="17" customWidth="1"/>
    <col min="7438" max="7680" width="9.140625" style="17"/>
    <col min="7681" max="7681" width="37.5703125" style="17" customWidth="1"/>
    <col min="7682" max="7683" width="7.7109375" style="17" customWidth="1"/>
    <col min="7684" max="7684" width="2.7109375" style="17" customWidth="1"/>
    <col min="7685" max="7686" width="7.7109375" style="17" customWidth="1"/>
    <col min="7687" max="7687" width="2.7109375" style="17" customWidth="1"/>
    <col min="7688" max="7689" width="7.7109375" style="17" customWidth="1"/>
    <col min="7690" max="7690" width="2.7109375" style="17" customWidth="1"/>
    <col min="7691" max="7692" width="7.7109375" style="17" customWidth="1"/>
    <col min="7693" max="7693" width="2.7109375" style="17" customWidth="1"/>
    <col min="7694" max="7936" width="9.140625" style="17"/>
    <col min="7937" max="7937" width="37.5703125" style="17" customWidth="1"/>
    <col min="7938" max="7939" width="7.7109375" style="17" customWidth="1"/>
    <col min="7940" max="7940" width="2.7109375" style="17" customWidth="1"/>
    <col min="7941" max="7942" width="7.7109375" style="17" customWidth="1"/>
    <col min="7943" max="7943" width="2.7109375" style="17" customWidth="1"/>
    <col min="7944" max="7945" width="7.7109375" style="17" customWidth="1"/>
    <col min="7946" max="7946" width="2.7109375" style="17" customWidth="1"/>
    <col min="7947" max="7948" width="7.7109375" style="17" customWidth="1"/>
    <col min="7949" max="7949" width="2.7109375" style="17" customWidth="1"/>
    <col min="7950" max="8192" width="9.140625" style="17"/>
    <col min="8193" max="8193" width="37.5703125" style="17" customWidth="1"/>
    <col min="8194" max="8195" width="7.7109375" style="17" customWidth="1"/>
    <col min="8196" max="8196" width="2.7109375" style="17" customWidth="1"/>
    <col min="8197" max="8198" width="7.7109375" style="17" customWidth="1"/>
    <col min="8199" max="8199" width="2.7109375" style="17" customWidth="1"/>
    <col min="8200" max="8201" width="7.7109375" style="17" customWidth="1"/>
    <col min="8202" max="8202" width="2.7109375" style="17" customWidth="1"/>
    <col min="8203" max="8204" width="7.7109375" style="17" customWidth="1"/>
    <col min="8205" max="8205" width="2.7109375" style="17" customWidth="1"/>
    <col min="8206" max="8448" width="9.140625" style="17"/>
    <col min="8449" max="8449" width="37.5703125" style="17" customWidth="1"/>
    <col min="8450" max="8451" width="7.7109375" style="17" customWidth="1"/>
    <col min="8452" max="8452" width="2.7109375" style="17" customWidth="1"/>
    <col min="8453" max="8454" width="7.7109375" style="17" customWidth="1"/>
    <col min="8455" max="8455" width="2.7109375" style="17" customWidth="1"/>
    <col min="8456" max="8457" width="7.7109375" style="17" customWidth="1"/>
    <col min="8458" max="8458" width="2.7109375" style="17" customWidth="1"/>
    <col min="8459" max="8460" width="7.7109375" style="17" customWidth="1"/>
    <col min="8461" max="8461" width="2.7109375" style="17" customWidth="1"/>
    <col min="8462" max="8704" width="9.140625" style="17"/>
    <col min="8705" max="8705" width="37.5703125" style="17" customWidth="1"/>
    <col min="8706" max="8707" width="7.7109375" style="17" customWidth="1"/>
    <col min="8708" max="8708" width="2.7109375" style="17" customWidth="1"/>
    <col min="8709" max="8710" width="7.7109375" style="17" customWidth="1"/>
    <col min="8711" max="8711" width="2.7109375" style="17" customWidth="1"/>
    <col min="8712" max="8713" width="7.7109375" style="17" customWidth="1"/>
    <col min="8714" max="8714" width="2.7109375" style="17" customWidth="1"/>
    <col min="8715" max="8716" width="7.7109375" style="17" customWidth="1"/>
    <col min="8717" max="8717" width="2.7109375" style="17" customWidth="1"/>
    <col min="8718" max="8960" width="9.140625" style="17"/>
    <col min="8961" max="8961" width="37.5703125" style="17" customWidth="1"/>
    <col min="8962" max="8963" width="7.7109375" style="17" customWidth="1"/>
    <col min="8964" max="8964" width="2.7109375" style="17" customWidth="1"/>
    <col min="8965" max="8966" width="7.7109375" style="17" customWidth="1"/>
    <col min="8967" max="8967" width="2.7109375" style="17" customWidth="1"/>
    <col min="8968" max="8969" width="7.7109375" style="17" customWidth="1"/>
    <col min="8970" max="8970" width="2.7109375" style="17" customWidth="1"/>
    <col min="8971" max="8972" width="7.7109375" style="17" customWidth="1"/>
    <col min="8973" max="8973" width="2.7109375" style="17" customWidth="1"/>
    <col min="8974" max="9216" width="9.140625" style="17"/>
    <col min="9217" max="9217" width="37.5703125" style="17" customWidth="1"/>
    <col min="9218" max="9219" width="7.7109375" style="17" customWidth="1"/>
    <col min="9220" max="9220" width="2.7109375" style="17" customWidth="1"/>
    <col min="9221" max="9222" width="7.7109375" style="17" customWidth="1"/>
    <col min="9223" max="9223" width="2.7109375" style="17" customWidth="1"/>
    <col min="9224" max="9225" width="7.7109375" style="17" customWidth="1"/>
    <col min="9226" max="9226" width="2.7109375" style="17" customWidth="1"/>
    <col min="9227" max="9228" width="7.7109375" style="17" customWidth="1"/>
    <col min="9229" max="9229" width="2.7109375" style="17" customWidth="1"/>
    <col min="9230" max="9472" width="9.140625" style="17"/>
    <col min="9473" max="9473" width="37.5703125" style="17" customWidth="1"/>
    <col min="9474" max="9475" width="7.7109375" style="17" customWidth="1"/>
    <col min="9476" max="9476" width="2.7109375" style="17" customWidth="1"/>
    <col min="9477" max="9478" width="7.7109375" style="17" customWidth="1"/>
    <col min="9479" max="9479" width="2.7109375" style="17" customWidth="1"/>
    <col min="9480" max="9481" width="7.7109375" style="17" customWidth="1"/>
    <col min="9482" max="9482" width="2.7109375" style="17" customWidth="1"/>
    <col min="9483" max="9484" width="7.7109375" style="17" customWidth="1"/>
    <col min="9485" max="9485" width="2.7109375" style="17" customWidth="1"/>
    <col min="9486" max="9728" width="9.140625" style="17"/>
    <col min="9729" max="9729" width="37.5703125" style="17" customWidth="1"/>
    <col min="9730" max="9731" width="7.7109375" style="17" customWidth="1"/>
    <col min="9732" max="9732" width="2.7109375" style="17" customWidth="1"/>
    <col min="9733" max="9734" width="7.7109375" style="17" customWidth="1"/>
    <col min="9735" max="9735" width="2.7109375" style="17" customWidth="1"/>
    <col min="9736" max="9737" width="7.7109375" style="17" customWidth="1"/>
    <col min="9738" max="9738" width="2.7109375" style="17" customWidth="1"/>
    <col min="9739" max="9740" width="7.7109375" style="17" customWidth="1"/>
    <col min="9741" max="9741" width="2.7109375" style="17" customWidth="1"/>
    <col min="9742" max="9984" width="9.140625" style="17"/>
    <col min="9985" max="9985" width="37.5703125" style="17" customWidth="1"/>
    <col min="9986" max="9987" width="7.7109375" style="17" customWidth="1"/>
    <col min="9988" max="9988" width="2.7109375" style="17" customWidth="1"/>
    <col min="9989" max="9990" width="7.7109375" style="17" customWidth="1"/>
    <col min="9991" max="9991" width="2.7109375" style="17" customWidth="1"/>
    <col min="9992" max="9993" width="7.7109375" style="17" customWidth="1"/>
    <col min="9994" max="9994" width="2.7109375" style="17" customWidth="1"/>
    <col min="9995" max="9996" width="7.7109375" style="17" customWidth="1"/>
    <col min="9997" max="9997" width="2.7109375" style="17" customWidth="1"/>
    <col min="9998" max="10240" width="9.140625" style="17"/>
    <col min="10241" max="10241" width="37.5703125" style="17" customWidth="1"/>
    <col min="10242" max="10243" width="7.7109375" style="17" customWidth="1"/>
    <col min="10244" max="10244" width="2.7109375" style="17" customWidth="1"/>
    <col min="10245" max="10246" width="7.7109375" style="17" customWidth="1"/>
    <col min="10247" max="10247" width="2.7109375" style="17" customWidth="1"/>
    <col min="10248" max="10249" width="7.7109375" style="17" customWidth="1"/>
    <col min="10250" max="10250" width="2.7109375" style="17" customWidth="1"/>
    <col min="10251" max="10252" width="7.7109375" style="17" customWidth="1"/>
    <col min="10253" max="10253" width="2.7109375" style="17" customWidth="1"/>
    <col min="10254" max="10496" width="9.140625" style="17"/>
    <col min="10497" max="10497" width="37.5703125" style="17" customWidth="1"/>
    <col min="10498" max="10499" width="7.7109375" style="17" customWidth="1"/>
    <col min="10500" max="10500" width="2.7109375" style="17" customWidth="1"/>
    <col min="10501" max="10502" width="7.7109375" style="17" customWidth="1"/>
    <col min="10503" max="10503" width="2.7109375" style="17" customWidth="1"/>
    <col min="10504" max="10505" width="7.7109375" style="17" customWidth="1"/>
    <col min="10506" max="10506" width="2.7109375" style="17" customWidth="1"/>
    <col min="10507" max="10508" width="7.7109375" style="17" customWidth="1"/>
    <col min="10509" max="10509" width="2.7109375" style="17" customWidth="1"/>
    <col min="10510" max="10752" width="9.140625" style="17"/>
    <col min="10753" max="10753" width="37.5703125" style="17" customWidth="1"/>
    <col min="10754" max="10755" width="7.7109375" style="17" customWidth="1"/>
    <col min="10756" max="10756" width="2.7109375" style="17" customWidth="1"/>
    <col min="10757" max="10758" width="7.7109375" style="17" customWidth="1"/>
    <col min="10759" max="10759" width="2.7109375" style="17" customWidth="1"/>
    <col min="10760" max="10761" width="7.7109375" style="17" customWidth="1"/>
    <col min="10762" max="10762" width="2.7109375" style="17" customWidth="1"/>
    <col min="10763" max="10764" width="7.7109375" style="17" customWidth="1"/>
    <col min="10765" max="10765" width="2.7109375" style="17" customWidth="1"/>
    <col min="10766" max="11008" width="9.140625" style="17"/>
    <col min="11009" max="11009" width="37.5703125" style="17" customWidth="1"/>
    <col min="11010" max="11011" width="7.7109375" style="17" customWidth="1"/>
    <col min="11012" max="11012" width="2.7109375" style="17" customWidth="1"/>
    <col min="11013" max="11014" width="7.7109375" style="17" customWidth="1"/>
    <col min="11015" max="11015" width="2.7109375" style="17" customWidth="1"/>
    <col min="11016" max="11017" width="7.7109375" style="17" customWidth="1"/>
    <col min="11018" max="11018" width="2.7109375" style="17" customWidth="1"/>
    <col min="11019" max="11020" width="7.7109375" style="17" customWidth="1"/>
    <col min="11021" max="11021" width="2.7109375" style="17" customWidth="1"/>
    <col min="11022" max="11264" width="9.140625" style="17"/>
    <col min="11265" max="11265" width="37.5703125" style="17" customWidth="1"/>
    <col min="11266" max="11267" width="7.7109375" style="17" customWidth="1"/>
    <col min="11268" max="11268" width="2.7109375" style="17" customWidth="1"/>
    <col min="11269" max="11270" width="7.7109375" style="17" customWidth="1"/>
    <col min="11271" max="11271" width="2.7109375" style="17" customWidth="1"/>
    <col min="11272" max="11273" width="7.7109375" style="17" customWidth="1"/>
    <col min="11274" max="11274" width="2.7109375" style="17" customWidth="1"/>
    <col min="11275" max="11276" width="7.7109375" style="17" customWidth="1"/>
    <col min="11277" max="11277" width="2.7109375" style="17" customWidth="1"/>
    <col min="11278" max="11520" width="9.140625" style="17"/>
    <col min="11521" max="11521" width="37.5703125" style="17" customWidth="1"/>
    <col min="11522" max="11523" width="7.7109375" style="17" customWidth="1"/>
    <col min="11524" max="11524" width="2.7109375" style="17" customWidth="1"/>
    <col min="11525" max="11526" width="7.7109375" style="17" customWidth="1"/>
    <col min="11527" max="11527" width="2.7109375" style="17" customWidth="1"/>
    <col min="11528" max="11529" width="7.7109375" style="17" customWidth="1"/>
    <col min="11530" max="11530" width="2.7109375" style="17" customWidth="1"/>
    <col min="11531" max="11532" width="7.7109375" style="17" customWidth="1"/>
    <col min="11533" max="11533" width="2.7109375" style="17" customWidth="1"/>
    <col min="11534" max="11776" width="9.140625" style="17"/>
    <col min="11777" max="11777" width="37.5703125" style="17" customWidth="1"/>
    <col min="11778" max="11779" width="7.7109375" style="17" customWidth="1"/>
    <col min="11780" max="11780" width="2.7109375" style="17" customWidth="1"/>
    <col min="11781" max="11782" width="7.7109375" style="17" customWidth="1"/>
    <col min="11783" max="11783" width="2.7109375" style="17" customWidth="1"/>
    <col min="11784" max="11785" width="7.7109375" style="17" customWidth="1"/>
    <col min="11786" max="11786" width="2.7109375" style="17" customWidth="1"/>
    <col min="11787" max="11788" width="7.7109375" style="17" customWidth="1"/>
    <col min="11789" max="11789" width="2.7109375" style="17" customWidth="1"/>
    <col min="11790" max="12032" width="9.140625" style="17"/>
    <col min="12033" max="12033" width="37.5703125" style="17" customWidth="1"/>
    <col min="12034" max="12035" width="7.7109375" style="17" customWidth="1"/>
    <col min="12036" max="12036" width="2.7109375" style="17" customWidth="1"/>
    <col min="12037" max="12038" width="7.7109375" style="17" customWidth="1"/>
    <col min="12039" max="12039" width="2.7109375" style="17" customWidth="1"/>
    <col min="12040" max="12041" width="7.7109375" style="17" customWidth="1"/>
    <col min="12042" max="12042" width="2.7109375" style="17" customWidth="1"/>
    <col min="12043" max="12044" width="7.7109375" style="17" customWidth="1"/>
    <col min="12045" max="12045" width="2.7109375" style="17" customWidth="1"/>
    <col min="12046" max="12288" width="9.140625" style="17"/>
    <col min="12289" max="12289" width="37.5703125" style="17" customWidth="1"/>
    <col min="12290" max="12291" width="7.7109375" style="17" customWidth="1"/>
    <col min="12292" max="12292" width="2.7109375" style="17" customWidth="1"/>
    <col min="12293" max="12294" width="7.7109375" style="17" customWidth="1"/>
    <col min="12295" max="12295" width="2.7109375" style="17" customWidth="1"/>
    <col min="12296" max="12297" width="7.7109375" style="17" customWidth="1"/>
    <col min="12298" max="12298" width="2.7109375" style="17" customWidth="1"/>
    <col min="12299" max="12300" width="7.7109375" style="17" customWidth="1"/>
    <col min="12301" max="12301" width="2.7109375" style="17" customWidth="1"/>
    <col min="12302" max="12544" width="9.140625" style="17"/>
    <col min="12545" max="12545" width="37.5703125" style="17" customWidth="1"/>
    <col min="12546" max="12547" width="7.7109375" style="17" customWidth="1"/>
    <col min="12548" max="12548" width="2.7109375" style="17" customWidth="1"/>
    <col min="12549" max="12550" width="7.7109375" style="17" customWidth="1"/>
    <col min="12551" max="12551" width="2.7109375" style="17" customWidth="1"/>
    <col min="12552" max="12553" width="7.7109375" style="17" customWidth="1"/>
    <col min="12554" max="12554" width="2.7109375" style="17" customWidth="1"/>
    <col min="12555" max="12556" width="7.7109375" style="17" customWidth="1"/>
    <col min="12557" max="12557" width="2.7109375" style="17" customWidth="1"/>
    <col min="12558" max="12800" width="9.140625" style="17"/>
    <col min="12801" max="12801" width="37.5703125" style="17" customWidth="1"/>
    <col min="12802" max="12803" width="7.7109375" style="17" customWidth="1"/>
    <col min="12804" max="12804" width="2.7109375" style="17" customWidth="1"/>
    <col min="12805" max="12806" width="7.7109375" style="17" customWidth="1"/>
    <col min="12807" max="12807" width="2.7109375" style="17" customWidth="1"/>
    <col min="12808" max="12809" width="7.7109375" style="17" customWidth="1"/>
    <col min="12810" max="12810" width="2.7109375" style="17" customWidth="1"/>
    <col min="12811" max="12812" width="7.7109375" style="17" customWidth="1"/>
    <col min="12813" max="12813" width="2.7109375" style="17" customWidth="1"/>
    <col min="12814" max="13056" width="9.140625" style="17"/>
    <col min="13057" max="13057" width="37.5703125" style="17" customWidth="1"/>
    <col min="13058" max="13059" width="7.7109375" style="17" customWidth="1"/>
    <col min="13060" max="13060" width="2.7109375" style="17" customWidth="1"/>
    <col min="13061" max="13062" width="7.7109375" style="17" customWidth="1"/>
    <col min="13063" max="13063" width="2.7109375" style="17" customWidth="1"/>
    <col min="13064" max="13065" width="7.7109375" style="17" customWidth="1"/>
    <col min="13066" max="13066" width="2.7109375" style="17" customWidth="1"/>
    <col min="13067" max="13068" width="7.7109375" style="17" customWidth="1"/>
    <col min="13069" max="13069" width="2.7109375" style="17" customWidth="1"/>
    <col min="13070" max="13312" width="9.140625" style="17"/>
    <col min="13313" max="13313" width="37.5703125" style="17" customWidth="1"/>
    <col min="13314" max="13315" width="7.7109375" style="17" customWidth="1"/>
    <col min="13316" max="13316" width="2.7109375" style="17" customWidth="1"/>
    <col min="13317" max="13318" width="7.7109375" style="17" customWidth="1"/>
    <col min="13319" max="13319" width="2.7109375" style="17" customWidth="1"/>
    <col min="13320" max="13321" width="7.7109375" style="17" customWidth="1"/>
    <col min="13322" max="13322" width="2.7109375" style="17" customWidth="1"/>
    <col min="13323" max="13324" width="7.7109375" style="17" customWidth="1"/>
    <col min="13325" max="13325" width="2.7109375" style="17" customWidth="1"/>
    <col min="13326" max="13568" width="9.140625" style="17"/>
    <col min="13569" max="13569" width="37.5703125" style="17" customWidth="1"/>
    <col min="13570" max="13571" width="7.7109375" style="17" customWidth="1"/>
    <col min="13572" max="13572" width="2.7109375" style="17" customWidth="1"/>
    <col min="13573" max="13574" width="7.7109375" style="17" customWidth="1"/>
    <col min="13575" max="13575" width="2.7109375" style="17" customWidth="1"/>
    <col min="13576" max="13577" width="7.7109375" style="17" customWidth="1"/>
    <col min="13578" max="13578" width="2.7109375" style="17" customWidth="1"/>
    <col min="13579" max="13580" width="7.7109375" style="17" customWidth="1"/>
    <col min="13581" max="13581" width="2.7109375" style="17" customWidth="1"/>
    <col min="13582" max="13824" width="9.140625" style="17"/>
    <col min="13825" max="13825" width="37.5703125" style="17" customWidth="1"/>
    <col min="13826" max="13827" width="7.7109375" style="17" customWidth="1"/>
    <col min="13828" max="13828" width="2.7109375" style="17" customWidth="1"/>
    <col min="13829" max="13830" width="7.7109375" style="17" customWidth="1"/>
    <col min="13831" max="13831" width="2.7109375" style="17" customWidth="1"/>
    <col min="13832" max="13833" width="7.7109375" style="17" customWidth="1"/>
    <col min="13834" max="13834" width="2.7109375" style="17" customWidth="1"/>
    <col min="13835" max="13836" width="7.7109375" style="17" customWidth="1"/>
    <col min="13837" max="13837" width="2.7109375" style="17" customWidth="1"/>
    <col min="13838" max="14080" width="9.140625" style="17"/>
    <col min="14081" max="14081" width="37.5703125" style="17" customWidth="1"/>
    <col min="14082" max="14083" width="7.7109375" style="17" customWidth="1"/>
    <col min="14084" max="14084" width="2.7109375" style="17" customWidth="1"/>
    <col min="14085" max="14086" width="7.7109375" style="17" customWidth="1"/>
    <col min="14087" max="14087" width="2.7109375" style="17" customWidth="1"/>
    <col min="14088" max="14089" width="7.7109375" style="17" customWidth="1"/>
    <col min="14090" max="14090" width="2.7109375" style="17" customWidth="1"/>
    <col min="14091" max="14092" width="7.7109375" style="17" customWidth="1"/>
    <col min="14093" max="14093" width="2.7109375" style="17" customWidth="1"/>
    <col min="14094" max="14336" width="9.140625" style="17"/>
    <col min="14337" max="14337" width="37.5703125" style="17" customWidth="1"/>
    <col min="14338" max="14339" width="7.7109375" style="17" customWidth="1"/>
    <col min="14340" max="14340" width="2.7109375" style="17" customWidth="1"/>
    <col min="14341" max="14342" width="7.7109375" style="17" customWidth="1"/>
    <col min="14343" max="14343" width="2.7109375" style="17" customWidth="1"/>
    <col min="14344" max="14345" width="7.7109375" style="17" customWidth="1"/>
    <col min="14346" max="14346" width="2.7109375" style="17" customWidth="1"/>
    <col min="14347" max="14348" width="7.7109375" style="17" customWidth="1"/>
    <col min="14349" max="14349" width="2.7109375" style="17" customWidth="1"/>
    <col min="14350" max="14592" width="9.140625" style="17"/>
    <col min="14593" max="14593" width="37.5703125" style="17" customWidth="1"/>
    <col min="14594" max="14595" width="7.7109375" style="17" customWidth="1"/>
    <col min="14596" max="14596" width="2.7109375" style="17" customWidth="1"/>
    <col min="14597" max="14598" width="7.7109375" style="17" customWidth="1"/>
    <col min="14599" max="14599" width="2.7109375" style="17" customWidth="1"/>
    <col min="14600" max="14601" width="7.7109375" style="17" customWidth="1"/>
    <col min="14602" max="14602" width="2.7109375" style="17" customWidth="1"/>
    <col min="14603" max="14604" width="7.7109375" style="17" customWidth="1"/>
    <col min="14605" max="14605" width="2.7109375" style="17" customWidth="1"/>
    <col min="14606" max="14848" width="9.140625" style="17"/>
    <col min="14849" max="14849" width="37.5703125" style="17" customWidth="1"/>
    <col min="14850" max="14851" width="7.7109375" style="17" customWidth="1"/>
    <col min="14852" max="14852" width="2.7109375" style="17" customWidth="1"/>
    <col min="14853" max="14854" width="7.7109375" style="17" customWidth="1"/>
    <col min="14855" max="14855" width="2.7109375" style="17" customWidth="1"/>
    <col min="14856" max="14857" width="7.7109375" style="17" customWidth="1"/>
    <col min="14858" max="14858" width="2.7109375" style="17" customWidth="1"/>
    <col min="14859" max="14860" width="7.7109375" style="17" customWidth="1"/>
    <col min="14861" max="14861" width="2.7109375" style="17" customWidth="1"/>
    <col min="14862" max="15104" width="9.140625" style="17"/>
    <col min="15105" max="15105" width="37.5703125" style="17" customWidth="1"/>
    <col min="15106" max="15107" width="7.7109375" style="17" customWidth="1"/>
    <col min="15108" max="15108" width="2.7109375" style="17" customWidth="1"/>
    <col min="15109" max="15110" width="7.7109375" style="17" customWidth="1"/>
    <col min="15111" max="15111" width="2.7109375" style="17" customWidth="1"/>
    <col min="15112" max="15113" width="7.7109375" style="17" customWidth="1"/>
    <col min="15114" max="15114" width="2.7109375" style="17" customWidth="1"/>
    <col min="15115" max="15116" width="7.7109375" style="17" customWidth="1"/>
    <col min="15117" max="15117" width="2.7109375" style="17" customWidth="1"/>
    <col min="15118" max="15360" width="9.140625" style="17"/>
    <col min="15361" max="15361" width="37.5703125" style="17" customWidth="1"/>
    <col min="15362" max="15363" width="7.7109375" style="17" customWidth="1"/>
    <col min="15364" max="15364" width="2.7109375" style="17" customWidth="1"/>
    <col min="15365" max="15366" width="7.7109375" style="17" customWidth="1"/>
    <col min="15367" max="15367" width="2.7109375" style="17" customWidth="1"/>
    <col min="15368" max="15369" width="7.7109375" style="17" customWidth="1"/>
    <col min="15370" max="15370" width="2.7109375" style="17" customWidth="1"/>
    <col min="15371" max="15372" width="7.7109375" style="17" customWidth="1"/>
    <col min="15373" max="15373" width="2.7109375" style="17" customWidth="1"/>
    <col min="15374" max="15616" width="9.140625" style="17"/>
    <col min="15617" max="15617" width="37.5703125" style="17" customWidth="1"/>
    <col min="15618" max="15619" width="7.7109375" style="17" customWidth="1"/>
    <col min="15620" max="15620" width="2.7109375" style="17" customWidth="1"/>
    <col min="15621" max="15622" width="7.7109375" style="17" customWidth="1"/>
    <col min="15623" max="15623" width="2.7109375" style="17" customWidth="1"/>
    <col min="15624" max="15625" width="7.7109375" style="17" customWidth="1"/>
    <col min="15626" max="15626" width="2.7109375" style="17" customWidth="1"/>
    <col min="15627" max="15628" width="7.7109375" style="17" customWidth="1"/>
    <col min="15629" max="15629" width="2.7109375" style="17" customWidth="1"/>
    <col min="15630" max="15872" width="9.140625" style="17"/>
    <col min="15873" max="15873" width="37.5703125" style="17" customWidth="1"/>
    <col min="15874" max="15875" width="7.7109375" style="17" customWidth="1"/>
    <col min="15876" max="15876" width="2.7109375" style="17" customWidth="1"/>
    <col min="15877" max="15878" width="7.7109375" style="17" customWidth="1"/>
    <col min="15879" max="15879" width="2.7109375" style="17" customWidth="1"/>
    <col min="15880" max="15881" width="7.7109375" style="17" customWidth="1"/>
    <col min="15882" max="15882" width="2.7109375" style="17" customWidth="1"/>
    <col min="15883" max="15884" width="7.7109375" style="17" customWidth="1"/>
    <col min="15885" max="15885" width="2.7109375" style="17" customWidth="1"/>
    <col min="15886" max="16128" width="9.140625" style="17"/>
    <col min="16129" max="16129" width="37.5703125" style="17" customWidth="1"/>
    <col min="16130" max="16131" width="7.7109375" style="17" customWidth="1"/>
    <col min="16132" max="16132" width="2.7109375" style="17" customWidth="1"/>
    <col min="16133" max="16134" width="7.7109375" style="17" customWidth="1"/>
    <col min="16135" max="16135" width="2.7109375" style="17" customWidth="1"/>
    <col min="16136" max="16137" width="7.7109375" style="17" customWidth="1"/>
    <col min="16138" max="16138" width="2.7109375" style="17" customWidth="1"/>
    <col min="16139" max="16140" width="7.7109375" style="17" customWidth="1"/>
    <col min="16141" max="16141" width="2.7109375" style="17" customWidth="1"/>
    <col min="16142" max="16384" width="9.140625" style="17"/>
  </cols>
  <sheetData>
    <row r="1" spans="1:13" ht="13.15" customHeight="1">
      <c r="A1" s="17" t="s">
        <v>465</v>
      </c>
    </row>
    <row r="2" spans="1:13" ht="13.15" customHeight="1">
      <c r="A2" s="17" t="s">
        <v>466</v>
      </c>
    </row>
    <row r="3" spans="1:13" ht="10.5" customHeight="1"/>
    <row r="4" spans="1:13" ht="13.15" customHeight="1">
      <c r="A4" s="19" t="s">
        <v>467</v>
      </c>
    </row>
    <row r="5" spans="1:13" ht="13.15" customHeight="1" thickBot="1"/>
    <row r="6" spans="1:13" ht="15" customHeight="1">
      <c r="A6" s="20"/>
      <c r="B6" s="117"/>
      <c r="C6" s="116"/>
      <c r="D6" s="117"/>
      <c r="E6" s="127"/>
      <c r="F6" s="116"/>
      <c r="G6" s="117"/>
      <c r="H6" s="127"/>
      <c r="I6" s="116"/>
      <c r="J6" s="116"/>
      <c r="K6" s="127"/>
      <c r="L6" s="117"/>
      <c r="M6" s="117"/>
    </row>
    <row r="7" spans="1:13" ht="15" customHeight="1">
      <c r="A7" s="17" t="s">
        <v>468</v>
      </c>
      <c r="B7" s="128" t="s">
        <v>469</v>
      </c>
      <c r="C7" s="129"/>
      <c r="E7" s="47" t="s">
        <v>454</v>
      </c>
      <c r="F7" s="47"/>
      <c r="H7" s="47" t="s">
        <v>455</v>
      </c>
      <c r="I7" s="47"/>
      <c r="K7" s="62" t="s">
        <v>470</v>
      </c>
      <c r="L7" s="47"/>
    </row>
    <row r="8" spans="1:13" ht="15" customHeight="1">
      <c r="A8" s="17" t="s">
        <v>471</v>
      </c>
      <c r="B8" s="130" t="s">
        <v>254</v>
      </c>
      <c r="C8" s="49" t="s">
        <v>472</v>
      </c>
      <c r="E8" s="48" t="s">
        <v>254</v>
      </c>
      <c r="F8" s="49" t="s">
        <v>472</v>
      </c>
      <c r="H8" s="48" t="s">
        <v>254</v>
      </c>
      <c r="I8" s="49" t="s">
        <v>473</v>
      </c>
      <c r="K8" s="48" t="s">
        <v>254</v>
      </c>
      <c r="L8" s="49" t="s">
        <v>472</v>
      </c>
    </row>
    <row r="9" spans="1:13" ht="15" customHeight="1" thickBot="1">
      <c r="A9" s="29"/>
      <c r="B9" s="121"/>
      <c r="C9" s="120"/>
      <c r="D9" s="121"/>
      <c r="E9" s="131"/>
      <c r="F9" s="120"/>
      <c r="G9" s="121"/>
      <c r="H9" s="131"/>
      <c r="I9" s="120"/>
      <c r="J9" s="120"/>
      <c r="K9" s="131"/>
      <c r="L9" s="121"/>
    </row>
    <row r="10" spans="1:13" ht="9.9499999999999993" customHeight="1">
      <c r="M10" s="117"/>
    </row>
    <row r="11" spans="1:13" ht="15" customHeight="1">
      <c r="A11" s="23" t="s">
        <v>339</v>
      </c>
      <c r="B11" s="132">
        <f>IF($A11&lt;&gt;0,E11+H11+K11,"")</f>
        <v>153</v>
      </c>
      <c r="C11" s="26">
        <f>SUM(C13:C46)</f>
        <v>99.999999999999972</v>
      </c>
      <c r="D11" s="132"/>
      <c r="E11" s="63">
        <f>SUM(E13:E46)</f>
        <v>147</v>
      </c>
      <c r="F11" s="65">
        <f>IF($A11&lt;&gt;0,E11/$B11*100,"")</f>
        <v>96.078431372549019</v>
      </c>
      <c r="G11" s="132"/>
      <c r="H11" s="63">
        <f>SUM(H13:H46)</f>
        <v>1</v>
      </c>
      <c r="I11" s="65">
        <f>IF($A11&lt;&gt;0,H11/$B11*100,"")</f>
        <v>0.65359477124183007</v>
      </c>
      <c r="J11" s="65"/>
      <c r="K11" s="63">
        <f>SUM(K13:K46)</f>
        <v>5</v>
      </c>
      <c r="L11" s="133">
        <f>IF($A11&lt;&gt;0,K11/$B11*100,"")</f>
        <v>3.2679738562091507</v>
      </c>
    </row>
    <row r="12" spans="1:13" ht="12" customHeight="1">
      <c r="B12" s="132" t="str">
        <f t="shared" ref="B12:B46" si="0">IF($A12&lt;&gt;0,E12+H12+K12,"")</f>
        <v/>
      </c>
      <c r="C12" s="42"/>
      <c r="D12" s="99"/>
      <c r="E12" s="41"/>
      <c r="F12" s="61" t="str">
        <f t="shared" ref="F12:F46" si="1">IF($A12&lt;&gt;0,E12/$B12*100,"")</f>
        <v/>
      </c>
      <c r="G12" s="99"/>
      <c r="H12" s="41"/>
      <c r="I12" s="61" t="str">
        <f t="shared" ref="I12:I46" si="2">IF($A12&lt;&gt;0,H12/$B12*100,"")</f>
        <v/>
      </c>
      <c r="J12" s="42"/>
      <c r="K12" s="134">
        <v>0</v>
      </c>
      <c r="L12" s="98"/>
    </row>
    <row r="13" spans="1:13" ht="14.25" customHeight="1">
      <c r="A13" s="100" t="s">
        <v>411</v>
      </c>
      <c r="B13" s="87">
        <f t="shared" si="0"/>
        <v>2</v>
      </c>
      <c r="C13" s="42">
        <f t="shared" ref="C13:C46" si="3">IF($A13&lt;&gt;0,B13/$B$11*100,"")</f>
        <v>1.3071895424836601</v>
      </c>
      <c r="D13" s="99"/>
      <c r="E13" s="135">
        <v>2</v>
      </c>
      <c r="F13" s="61">
        <f t="shared" si="1"/>
        <v>100</v>
      </c>
      <c r="G13" s="136"/>
      <c r="H13" s="135">
        <v>0</v>
      </c>
      <c r="I13" s="61">
        <f t="shared" si="2"/>
        <v>0</v>
      </c>
      <c r="J13" s="136"/>
      <c r="K13" s="135">
        <v>0</v>
      </c>
      <c r="L13" s="98">
        <f>IF($A13&lt;&gt;0,K13/$B13*100,"")</f>
        <v>0</v>
      </c>
    </row>
    <row r="14" spans="1:13" ht="14.25" customHeight="1">
      <c r="A14" s="100" t="s">
        <v>412</v>
      </c>
      <c r="B14" s="87">
        <f t="shared" si="0"/>
        <v>1</v>
      </c>
      <c r="C14" s="42">
        <f t="shared" si="3"/>
        <v>0.65359477124183007</v>
      </c>
      <c r="D14" s="99"/>
      <c r="E14" s="135">
        <v>1</v>
      </c>
      <c r="F14" s="61">
        <f t="shared" si="1"/>
        <v>100</v>
      </c>
      <c r="G14" s="136"/>
      <c r="H14" s="135">
        <v>0</v>
      </c>
      <c r="I14" s="61">
        <f t="shared" si="2"/>
        <v>0</v>
      </c>
      <c r="J14" s="136"/>
      <c r="K14" s="135">
        <v>0</v>
      </c>
      <c r="L14" s="98">
        <f t="shared" ref="L14:L46" si="4">IF($A14&lt;&gt;0,K14/$B14*100,"")</f>
        <v>0</v>
      </c>
    </row>
    <row r="15" spans="1:13" ht="14.25" customHeight="1">
      <c r="A15" s="100" t="s">
        <v>413</v>
      </c>
      <c r="B15" s="87">
        <f t="shared" si="0"/>
        <v>11</v>
      </c>
      <c r="C15" s="42">
        <f t="shared" si="3"/>
        <v>7.18954248366013</v>
      </c>
      <c r="D15" s="99"/>
      <c r="E15" s="135">
        <v>11</v>
      </c>
      <c r="F15" s="61">
        <f t="shared" si="1"/>
        <v>100</v>
      </c>
      <c r="G15" s="136"/>
      <c r="H15" s="135">
        <v>0</v>
      </c>
      <c r="I15" s="61">
        <f t="shared" si="2"/>
        <v>0</v>
      </c>
      <c r="J15" s="136"/>
      <c r="K15" s="135">
        <v>0</v>
      </c>
      <c r="L15" s="98">
        <f t="shared" si="4"/>
        <v>0</v>
      </c>
    </row>
    <row r="16" spans="1:13" ht="14.25" customHeight="1">
      <c r="A16" s="100" t="s">
        <v>414</v>
      </c>
      <c r="B16" s="87">
        <f t="shared" si="0"/>
        <v>5</v>
      </c>
      <c r="C16" s="42">
        <f t="shared" si="3"/>
        <v>3.2679738562091507</v>
      </c>
      <c r="D16" s="99"/>
      <c r="E16" s="135">
        <v>5</v>
      </c>
      <c r="F16" s="61">
        <f t="shared" si="1"/>
        <v>100</v>
      </c>
      <c r="G16" s="136"/>
      <c r="H16" s="135">
        <v>0</v>
      </c>
      <c r="I16" s="61">
        <f t="shared" si="2"/>
        <v>0</v>
      </c>
      <c r="J16" s="136"/>
      <c r="K16" s="135">
        <v>0</v>
      </c>
      <c r="L16" s="98">
        <f t="shared" si="4"/>
        <v>0</v>
      </c>
    </row>
    <row r="17" spans="1:12" ht="14.25" customHeight="1">
      <c r="A17" s="100" t="s">
        <v>415</v>
      </c>
      <c r="B17" s="87">
        <f t="shared" si="0"/>
        <v>7</v>
      </c>
      <c r="C17" s="42">
        <f t="shared" si="3"/>
        <v>4.5751633986928102</v>
      </c>
      <c r="D17" s="99"/>
      <c r="E17" s="135">
        <v>7</v>
      </c>
      <c r="F17" s="61">
        <f t="shared" si="1"/>
        <v>100</v>
      </c>
      <c r="G17" s="136"/>
      <c r="H17" s="135">
        <v>0</v>
      </c>
      <c r="I17" s="61">
        <f t="shared" si="2"/>
        <v>0</v>
      </c>
      <c r="J17" s="136"/>
      <c r="K17" s="135">
        <v>0</v>
      </c>
      <c r="L17" s="98">
        <f t="shared" si="4"/>
        <v>0</v>
      </c>
    </row>
    <row r="18" spans="1:12" ht="14.25" customHeight="1">
      <c r="A18" s="100" t="s">
        <v>416</v>
      </c>
      <c r="B18" s="87">
        <f t="shared" si="0"/>
        <v>4</v>
      </c>
      <c r="C18" s="42">
        <f t="shared" si="3"/>
        <v>2.6143790849673203</v>
      </c>
      <c r="D18" s="99"/>
      <c r="E18" s="135">
        <v>4</v>
      </c>
      <c r="F18" s="61">
        <f t="shared" si="1"/>
        <v>100</v>
      </c>
      <c r="G18" s="136"/>
      <c r="H18" s="135">
        <v>0</v>
      </c>
      <c r="I18" s="61">
        <f t="shared" si="2"/>
        <v>0</v>
      </c>
      <c r="J18" s="136"/>
      <c r="K18" s="135">
        <v>0</v>
      </c>
      <c r="L18" s="98">
        <f t="shared" si="4"/>
        <v>0</v>
      </c>
    </row>
    <row r="19" spans="1:12" ht="14.25" customHeight="1">
      <c r="A19" s="103" t="s">
        <v>417</v>
      </c>
      <c r="B19" s="87">
        <f t="shared" si="0"/>
        <v>5</v>
      </c>
      <c r="C19" s="42">
        <f>IF($A20&lt;&gt;0,B19/$B$11*100,"")</f>
        <v>3.2679738562091507</v>
      </c>
      <c r="D19" s="99"/>
      <c r="E19" s="135">
        <v>5</v>
      </c>
      <c r="F19" s="61">
        <f t="shared" si="1"/>
        <v>100</v>
      </c>
      <c r="G19" s="136"/>
      <c r="H19" s="135">
        <v>0</v>
      </c>
      <c r="I19" s="61">
        <f t="shared" si="2"/>
        <v>0</v>
      </c>
      <c r="J19" s="136"/>
      <c r="K19" s="135">
        <v>0</v>
      </c>
      <c r="L19" s="98">
        <f>IF($A20&lt;&gt;0,K19/$B19*100,"")</f>
        <v>0</v>
      </c>
    </row>
    <row r="20" spans="1:12" ht="14.25" customHeight="1">
      <c r="A20" s="100" t="s">
        <v>418</v>
      </c>
      <c r="B20" s="87">
        <f t="shared" si="0"/>
        <v>6</v>
      </c>
      <c r="C20" s="42">
        <f>IF($A19&lt;&gt;0,B20/$B$11*100,"")</f>
        <v>3.9215686274509802</v>
      </c>
      <c r="D20" s="99"/>
      <c r="E20" s="135">
        <v>6</v>
      </c>
      <c r="F20" s="61">
        <f t="shared" si="1"/>
        <v>100</v>
      </c>
      <c r="G20" s="136"/>
      <c r="H20" s="135">
        <v>0</v>
      </c>
      <c r="I20" s="61">
        <f t="shared" si="2"/>
        <v>0</v>
      </c>
      <c r="J20" s="136"/>
      <c r="K20" s="135">
        <v>0</v>
      </c>
      <c r="L20" s="98">
        <f>IF($A19&lt;&gt;0,K20/$B20*100,"")</f>
        <v>0</v>
      </c>
    </row>
    <row r="21" spans="1:12" ht="14.25" customHeight="1">
      <c r="A21" s="100" t="s">
        <v>419</v>
      </c>
      <c r="B21" s="87">
        <f t="shared" si="0"/>
        <v>4</v>
      </c>
      <c r="C21" s="42">
        <f t="shared" si="3"/>
        <v>2.6143790849673203</v>
      </c>
      <c r="D21" s="99"/>
      <c r="E21" s="135">
        <v>3</v>
      </c>
      <c r="F21" s="61">
        <f t="shared" si="1"/>
        <v>75</v>
      </c>
      <c r="G21" s="136"/>
      <c r="H21" s="135">
        <v>0</v>
      </c>
      <c r="I21" s="61">
        <f t="shared" si="2"/>
        <v>0</v>
      </c>
      <c r="J21" s="136"/>
      <c r="K21" s="135">
        <v>1</v>
      </c>
      <c r="L21" s="98">
        <f t="shared" si="4"/>
        <v>25</v>
      </c>
    </row>
    <row r="22" spans="1:12" ht="14.25" customHeight="1">
      <c r="A22" s="100" t="s">
        <v>420</v>
      </c>
      <c r="B22" s="87">
        <f t="shared" si="0"/>
        <v>1</v>
      </c>
      <c r="C22" s="42">
        <f t="shared" si="3"/>
        <v>0.65359477124183007</v>
      </c>
      <c r="D22" s="99"/>
      <c r="E22" s="135">
        <v>1</v>
      </c>
      <c r="F22" s="61">
        <f t="shared" si="1"/>
        <v>100</v>
      </c>
      <c r="G22" s="136"/>
      <c r="H22" s="135">
        <v>0</v>
      </c>
      <c r="I22" s="61">
        <f t="shared" si="2"/>
        <v>0</v>
      </c>
      <c r="J22" s="136"/>
      <c r="K22" s="135">
        <v>0</v>
      </c>
      <c r="L22" s="98">
        <f t="shared" si="4"/>
        <v>0</v>
      </c>
    </row>
    <row r="23" spans="1:12" ht="14.25" customHeight="1">
      <c r="A23" s="100" t="s">
        <v>421</v>
      </c>
      <c r="B23" s="87">
        <f t="shared" si="0"/>
        <v>8</v>
      </c>
      <c r="C23" s="42">
        <f t="shared" si="3"/>
        <v>5.2287581699346406</v>
      </c>
      <c r="D23" s="99"/>
      <c r="E23" s="135">
        <v>8</v>
      </c>
      <c r="F23" s="61">
        <f t="shared" si="1"/>
        <v>100</v>
      </c>
      <c r="G23" s="136"/>
      <c r="H23" s="135">
        <v>0</v>
      </c>
      <c r="I23" s="61">
        <f t="shared" si="2"/>
        <v>0</v>
      </c>
      <c r="J23" s="136"/>
      <c r="K23" s="135">
        <v>0</v>
      </c>
      <c r="L23" s="98">
        <f t="shared" si="4"/>
        <v>0</v>
      </c>
    </row>
    <row r="24" spans="1:12" ht="14.25" customHeight="1">
      <c r="A24" s="100" t="s">
        <v>422</v>
      </c>
      <c r="B24" s="87">
        <f t="shared" si="0"/>
        <v>3</v>
      </c>
      <c r="C24" s="42">
        <f t="shared" si="3"/>
        <v>1.9607843137254901</v>
      </c>
      <c r="D24" s="99"/>
      <c r="E24" s="135">
        <v>3</v>
      </c>
      <c r="F24" s="61">
        <f t="shared" si="1"/>
        <v>100</v>
      </c>
      <c r="G24" s="136"/>
      <c r="H24" s="135">
        <v>0</v>
      </c>
      <c r="I24" s="61">
        <f t="shared" si="2"/>
        <v>0</v>
      </c>
      <c r="J24" s="136"/>
      <c r="K24" s="135">
        <v>0</v>
      </c>
      <c r="L24" s="98">
        <f t="shared" si="4"/>
        <v>0</v>
      </c>
    </row>
    <row r="25" spans="1:12" ht="14.25" customHeight="1">
      <c r="A25" s="100" t="s">
        <v>423</v>
      </c>
      <c r="B25" s="87">
        <f t="shared" si="0"/>
        <v>5</v>
      </c>
      <c r="C25" s="42">
        <f t="shared" si="3"/>
        <v>3.2679738562091507</v>
      </c>
      <c r="D25" s="99"/>
      <c r="E25" s="135">
        <v>5</v>
      </c>
      <c r="F25" s="61">
        <f t="shared" si="1"/>
        <v>100</v>
      </c>
      <c r="G25" s="136"/>
      <c r="H25" s="135">
        <v>0</v>
      </c>
      <c r="I25" s="61">
        <f t="shared" si="2"/>
        <v>0</v>
      </c>
      <c r="J25" s="136"/>
      <c r="K25" s="135">
        <v>0</v>
      </c>
      <c r="L25" s="98">
        <f t="shared" si="4"/>
        <v>0</v>
      </c>
    </row>
    <row r="26" spans="1:12" ht="14.25" customHeight="1">
      <c r="A26" s="100" t="s">
        <v>424</v>
      </c>
      <c r="B26" s="87">
        <f t="shared" si="0"/>
        <v>2</v>
      </c>
      <c r="C26" s="42">
        <f t="shared" si="3"/>
        <v>1.3071895424836601</v>
      </c>
      <c r="D26" s="99"/>
      <c r="E26" s="135">
        <v>2</v>
      </c>
      <c r="F26" s="61">
        <f t="shared" si="1"/>
        <v>100</v>
      </c>
      <c r="G26" s="136"/>
      <c r="H26" s="135">
        <v>0</v>
      </c>
      <c r="I26" s="61">
        <f t="shared" si="2"/>
        <v>0</v>
      </c>
      <c r="J26" s="136"/>
      <c r="K26" s="135">
        <v>0</v>
      </c>
      <c r="L26" s="98">
        <f t="shared" si="4"/>
        <v>0</v>
      </c>
    </row>
    <row r="27" spans="1:12" ht="14.25" customHeight="1">
      <c r="A27" s="100" t="s">
        <v>425</v>
      </c>
      <c r="B27" s="87">
        <f t="shared" si="0"/>
        <v>4</v>
      </c>
      <c r="C27" s="42">
        <f t="shared" si="3"/>
        <v>2.6143790849673203</v>
      </c>
      <c r="D27" s="99"/>
      <c r="E27" s="135">
        <v>4</v>
      </c>
      <c r="F27" s="61">
        <f t="shared" si="1"/>
        <v>100</v>
      </c>
      <c r="G27" s="136"/>
      <c r="H27" s="135">
        <v>0</v>
      </c>
      <c r="I27" s="61">
        <f t="shared" si="2"/>
        <v>0</v>
      </c>
      <c r="J27" s="136"/>
      <c r="K27" s="135">
        <v>0</v>
      </c>
      <c r="L27" s="98">
        <f t="shared" si="4"/>
        <v>0</v>
      </c>
    </row>
    <row r="28" spans="1:12" ht="14.25" customHeight="1">
      <c r="A28" s="103" t="s">
        <v>426</v>
      </c>
      <c r="B28" s="87">
        <f t="shared" si="0"/>
        <v>2</v>
      </c>
      <c r="C28" s="42">
        <f t="shared" si="3"/>
        <v>1.3071895424836601</v>
      </c>
      <c r="D28" s="99"/>
      <c r="E28" s="135">
        <v>2</v>
      </c>
      <c r="F28" s="61">
        <f t="shared" si="1"/>
        <v>100</v>
      </c>
      <c r="G28" s="136"/>
      <c r="H28" s="135">
        <v>0</v>
      </c>
      <c r="I28" s="61">
        <f t="shared" si="2"/>
        <v>0</v>
      </c>
      <c r="J28" s="136"/>
      <c r="K28" s="135">
        <v>0</v>
      </c>
      <c r="L28" s="98">
        <f t="shared" si="4"/>
        <v>0</v>
      </c>
    </row>
    <row r="29" spans="1:12" ht="14.25" customHeight="1">
      <c r="A29" s="104" t="s">
        <v>427</v>
      </c>
      <c r="B29" s="87">
        <f t="shared" si="0"/>
        <v>1</v>
      </c>
      <c r="C29" s="42">
        <f t="shared" si="3"/>
        <v>0.65359477124183007</v>
      </c>
      <c r="D29" s="99"/>
      <c r="E29" s="135">
        <v>1</v>
      </c>
      <c r="F29" s="61">
        <f t="shared" si="1"/>
        <v>100</v>
      </c>
      <c r="G29" s="136"/>
      <c r="H29" s="135">
        <v>0</v>
      </c>
      <c r="I29" s="61">
        <f t="shared" si="2"/>
        <v>0</v>
      </c>
      <c r="J29" s="136"/>
      <c r="K29" s="135">
        <v>0</v>
      </c>
      <c r="L29" s="98">
        <f t="shared" si="4"/>
        <v>0</v>
      </c>
    </row>
    <row r="30" spans="1:12" ht="14.25" customHeight="1">
      <c r="A30" s="104" t="s">
        <v>428</v>
      </c>
      <c r="B30" s="87">
        <f>IF($A30&lt;&gt;0,E30+H30+K30,"")</f>
        <v>1</v>
      </c>
      <c r="C30" s="42">
        <f>IF($A30&lt;&gt;0,B30/$B$11*100,"")</f>
        <v>0.65359477124183007</v>
      </c>
      <c r="D30" s="99"/>
      <c r="E30" s="135">
        <v>1</v>
      </c>
      <c r="F30" s="61">
        <f t="shared" si="1"/>
        <v>100</v>
      </c>
      <c r="G30" s="136"/>
      <c r="H30" s="135">
        <v>0</v>
      </c>
      <c r="I30" s="61">
        <f t="shared" si="2"/>
        <v>0</v>
      </c>
      <c r="J30" s="136"/>
      <c r="K30" s="135">
        <v>0</v>
      </c>
      <c r="L30" s="98"/>
    </row>
    <row r="31" spans="1:12" ht="14.25" customHeight="1">
      <c r="A31" s="100" t="s">
        <v>429</v>
      </c>
      <c r="B31" s="87">
        <f t="shared" si="0"/>
        <v>6</v>
      </c>
      <c r="C31" s="42">
        <f t="shared" si="3"/>
        <v>3.9215686274509802</v>
      </c>
      <c r="D31" s="99"/>
      <c r="E31" s="135">
        <v>6</v>
      </c>
      <c r="F31" s="61">
        <f t="shared" si="1"/>
        <v>100</v>
      </c>
      <c r="G31" s="136"/>
      <c r="H31" s="135">
        <v>0</v>
      </c>
      <c r="I31" s="61">
        <f t="shared" si="2"/>
        <v>0</v>
      </c>
      <c r="J31" s="136"/>
      <c r="K31" s="135">
        <v>0</v>
      </c>
      <c r="L31" s="98">
        <f t="shared" si="4"/>
        <v>0</v>
      </c>
    </row>
    <row r="32" spans="1:12" ht="14.25" customHeight="1">
      <c r="A32" s="100" t="s">
        <v>430</v>
      </c>
      <c r="B32" s="87">
        <f t="shared" si="0"/>
        <v>7</v>
      </c>
      <c r="C32" s="42">
        <f t="shared" si="3"/>
        <v>4.5751633986928102</v>
      </c>
      <c r="D32" s="99"/>
      <c r="E32" s="135">
        <v>6</v>
      </c>
      <c r="F32" s="61">
        <f t="shared" si="1"/>
        <v>85.714285714285708</v>
      </c>
      <c r="G32" s="136"/>
      <c r="H32" s="135">
        <v>1</v>
      </c>
      <c r="I32" s="61">
        <f t="shared" si="2"/>
        <v>14.285714285714285</v>
      </c>
      <c r="J32" s="136"/>
      <c r="K32" s="135">
        <v>0</v>
      </c>
      <c r="L32" s="98">
        <f t="shared" si="4"/>
        <v>0</v>
      </c>
    </row>
    <row r="33" spans="1:13" ht="14.25" customHeight="1">
      <c r="A33" s="100" t="s">
        <v>431</v>
      </c>
      <c r="B33" s="87">
        <f>IF($A33&lt;&gt;0,E33+H33+K33,"")</f>
        <v>5</v>
      </c>
      <c r="C33" s="42">
        <f>IF($A33&lt;&gt;0,B33/$B$11*100,"")</f>
        <v>3.2679738562091507</v>
      </c>
      <c r="D33" s="99"/>
      <c r="E33" s="135">
        <v>5</v>
      </c>
      <c r="F33" s="61">
        <f t="shared" si="1"/>
        <v>100</v>
      </c>
      <c r="G33" s="136"/>
      <c r="H33" s="135">
        <v>0</v>
      </c>
      <c r="I33" s="61">
        <f t="shared" si="2"/>
        <v>0</v>
      </c>
      <c r="J33" s="136"/>
      <c r="K33" s="135">
        <v>0</v>
      </c>
      <c r="L33" s="98"/>
    </row>
    <row r="34" spans="1:13" ht="14.25" customHeight="1">
      <c r="A34" s="100" t="s">
        <v>432</v>
      </c>
      <c r="B34" s="87">
        <f>IF($A34&lt;&gt;0,E34+H34+K34,"")</f>
        <v>2</v>
      </c>
      <c r="C34" s="42">
        <f>IF($A34&lt;&gt;0,B34/$B$11*100,"")</f>
        <v>1.3071895424836601</v>
      </c>
      <c r="D34" s="99"/>
      <c r="E34" s="135">
        <v>2</v>
      </c>
      <c r="F34" s="61">
        <f t="shared" si="1"/>
        <v>100</v>
      </c>
      <c r="G34" s="136"/>
      <c r="H34" s="135">
        <v>0</v>
      </c>
      <c r="I34" s="61">
        <f t="shared" si="2"/>
        <v>0</v>
      </c>
      <c r="J34" s="136"/>
      <c r="K34" s="135">
        <v>0</v>
      </c>
      <c r="L34" s="98">
        <f t="shared" si="4"/>
        <v>0</v>
      </c>
    </row>
    <row r="35" spans="1:13" ht="14.25" customHeight="1">
      <c r="A35" s="103" t="s">
        <v>433</v>
      </c>
      <c r="B35" s="87">
        <f t="shared" si="0"/>
        <v>1</v>
      </c>
      <c r="C35" s="42">
        <f t="shared" si="3"/>
        <v>0.65359477124183007</v>
      </c>
      <c r="D35" s="99"/>
      <c r="E35" s="135">
        <v>1</v>
      </c>
      <c r="F35" s="61">
        <f t="shared" si="1"/>
        <v>100</v>
      </c>
      <c r="G35" s="136"/>
      <c r="H35" s="135">
        <v>0</v>
      </c>
      <c r="I35" s="61">
        <f t="shared" si="2"/>
        <v>0</v>
      </c>
      <c r="J35" s="136"/>
      <c r="K35" s="135">
        <v>0</v>
      </c>
      <c r="L35" s="98">
        <f t="shared" si="4"/>
        <v>0</v>
      </c>
    </row>
    <row r="36" spans="1:13" ht="14.25" customHeight="1">
      <c r="A36" s="100" t="s">
        <v>434</v>
      </c>
      <c r="B36" s="87">
        <f t="shared" si="0"/>
        <v>4</v>
      </c>
      <c r="C36" s="42">
        <f t="shared" si="3"/>
        <v>2.6143790849673203</v>
      </c>
      <c r="D36" s="99"/>
      <c r="E36" s="135">
        <v>4</v>
      </c>
      <c r="F36" s="61">
        <f t="shared" si="1"/>
        <v>100</v>
      </c>
      <c r="G36" s="136"/>
      <c r="H36" s="135">
        <v>0</v>
      </c>
      <c r="I36" s="61">
        <f t="shared" si="2"/>
        <v>0</v>
      </c>
      <c r="J36" s="136"/>
      <c r="K36" s="135">
        <v>0</v>
      </c>
      <c r="L36" s="98">
        <f t="shared" si="4"/>
        <v>0</v>
      </c>
    </row>
    <row r="37" spans="1:13" ht="14.25" customHeight="1">
      <c r="A37" s="100" t="s">
        <v>435</v>
      </c>
      <c r="B37" s="87">
        <f>IF($A37&lt;&gt;0,E37+H37+K37,"")</f>
        <v>8</v>
      </c>
      <c r="C37" s="42">
        <f>IF($A37&lt;&gt;0,B37/$B$11*100,"")</f>
        <v>5.2287581699346406</v>
      </c>
      <c r="D37" s="99"/>
      <c r="E37" s="135">
        <v>7</v>
      </c>
      <c r="F37" s="61">
        <f t="shared" si="1"/>
        <v>87.5</v>
      </c>
      <c r="G37" s="136"/>
      <c r="H37" s="135">
        <v>0</v>
      </c>
      <c r="I37" s="61">
        <f t="shared" si="2"/>
        <v>0</v>
      </c>
      <c r="J37" s="136"/>
      <c r="K37" s="135">
        <v>1</v>
      </c>
      <c r="L37" s="98">
        <f t="shared" si="4"/>
        <v>12.5</v>
      </c>
    </row>
    <row r="38" spans="1:13" ht="14.25" customHeight="1">
      <c r="A38" s="100" t="s">
        <v>436</v>
      </c>
      <c r="B38" s="87">
        <f t="shared" si="0"/>
        <v>3</v>
      </c>
      <c r="C38" s="42">
        <f t="shared" si="3"/>
        <v>1.9607843137254901</v>
      </c>
      <c r="D38" s="99"/>
      <c r="E38" s="135">
        <v>2</v>
      </c>
      <c r="F38" s="61">
        <f t="shared" si="1"/>
        <v>66.666666666666657</v>
      </c>
      <c r="G38" s="136"/>
      <c r="H38" s="135">
        <v>0</v>
      </c>
      <c r="I38" s="61">
        <f t="shared" si="2"/>
        <v>0</v>
      </c>
      <c r="J38" s="136"/>
      <c r="K38" s="135">
        <v>1</v>
      </c>
      <c r="L38" s="98">
        <f t="shared" si="4"/>
        <v>33.333333333333329</v>
      </c>
    </row>
    <row r="39" spans="1:13" ht="14.25" customHeight="1">
      <c r="A39" s="105" t="s">
        <v>437</v>
      </c>
      <c r="B39" s="87">
        <f t="shared" si="0"/>
        <v>1</v>
      </c>
      <c r="C39" s="42">
        <f t="shared" si="3"/>
        <v>0.65359477124183007</v>
      </c>
      <c r="D39" s="99"/>
      <c r="E39" s="135">
        <v>1</v>
      </c>
      <c r="F39" s="61">
        <f t="shared" si="1"/>
        <v>100</v>
      </c>
      <c r="G39" s="136"/>
      <c r="H39" s="135">
        <v>0</v>
      </c>
      <c r="I39" s="61">
        <f t="shared" si="2"/>
        <v>0</v>
      </c>
      <c r="J39" s="136"/>
      <c r="K39" s="135">
        <v>0</v>
      </c>
      <c r="L39" s="98">
        <f t="shared" si="4"/>
        <v>0</v>
      </c>
    </row>
    <row r="40" spans="1:13" ht="14.25" customHeight="1">
      <c r="A40" s="105" t="s">
        <v>438</v>
      </c>
      <c r="B40" s="87">
        <f t="shared" si="0"/>
        <v>1</v>
      </c>
      <c r="C40" s="42">
        <f t="shared" si="3"/>
        <v>0.65359477124183007</v>
      </c>
      <c r="D40" s="99"/>
      <c r="E40" s="135">
        <v>1</v>
      </c>
      <c r="F40" s="61">
        <f t="shared" si="1"/>
        <v>100</v>
      </c>
      <c r="G40" s="136"/>
      <c r="H40" s="135">
        <v>0</v>
      </c>
      <c r="I40" s="61">
        <f t="shared" si="2"/>
        <v>0</v>
      </c>
      <c r="J40" s="136"/>
      <c r="K40" s="135">
        <v>0</v>
      </c>
      <c r="L40" s="98">
        <f t="shared" si="4"/>
        <v>0</v>
      </c>
    </row>
    <row r="41" spans="1:13" ht="14.25" customHeight="1">
      <c r="A41" s="100" t="s">
        <v>439</v>
      </c>
      <c r="B41" s="87">
        <f t="shared" si="0"/>
        <v>11</v>
      </c>
      <c r="C41" s="42">
        <f t="shared" si="3"/>
        <v>7.18954248366013</v>
      </c>
      <c r="D41" s="99"/>
      <c r="E41" s="135">
        <v>11</v>
      </c>
      <c r="F41" s="61">
        <f t="shared" si="1"/>
        <v>100</v>
      </c>
      <c r="G41" s="136"/>
      <c r="H41" s="135">
        <v>0</v>
      </c>
      <c r="I41" s="61">
        <f t="shared" si="2"/>
        <v>0</v>
      </c>
      <c r="J41" s="136"/>
      <c r="K41" s="135">
        <v>0</v>
      </c>
      <c r="L41" s="98">
        <f t="shared" si="4"/>
        <v>0</v>
      </c>
    </row>
    <row r="42" spans="1:13" ht="14.25" customHeight="1">
      <c r="A42" s="100" t="s">
        <v>440</v>
      </c>
      <c r="B42" s="87">
        <f t="shared" si="0"/>
        <v>16</v>
      </c>
      <c r="C42" s="42">
        <f t="shared" si="3"/>
        <v>10.457516339869281</v>
      </c>
      <c r="D42" s="99"/>
      <c r="E42" s="135">
        <v>16</v>
      </c>
      <c r="F42" s="61">
        <f t="shared" si="1"/>
        <v>100</v>
      </c>
      <c r="G42" s="136"/>
      <c r="H42" s="135">
        <v>0</v>
      </c>
      <c r="I42" s="61">
        <f t="shared" si="2"/>
        <v>0</v>
      </c>
      <c r="J42" s="136"/>
      <c r="K42" s="135">
        <v>0</v>
      </c>
      <c r="L42" s="98">
        <f t="shared" si="4"/>
        <v>0</v>
      </c>
    </row>
    <row r="43" spans="1:13" ht="14.25" customHeight="1">
      <c r="A43" s="106" t="s">
        <v>441</v>
      </c>
      <c r="B43" s="87">
        <f t="shared" si="0"/>
        <v>2</v>
      </c>
      <c r="C43" s="42">
        <f t="shared" si="3"/>
        <v>1.3071895424836601</v>
      </c>
      <c r="D43" s="99"/>
      <c r="E43" s="135">
        <v>1</v>
      </c>
      <c r="F43" s="61">
        <f t="shared" si="1"/>
        <v>50</v>
      </c>
      <c r="G43" s="136"/>
      <c r="H43" s="135">
        <v>0</v>
      </c>
      <c r="I43" s="61">
        <f t="shared" si="2"/>
        <v>0</v>
      </c>
      <c r="J43" s="136"/>
      <c r="K43" s="135">
        <v>1</v>
      </c>
      <c r="L43" s="98">
        <f t="shared" si="4"/>
        <v>50</v>
      </c>
    </row>
    <row r="44" spans="1:13" ht="14.25" customHeight="1">
      <c r="A44" s="104" t="s">
        <v>442</v>
      </c>
      <c r="B44" s="87">
        <f t="shared" si="0"/>
        <v>3</v>
      </c>
      <c r="C44" s="42">
        <f t="shared" si="3"/>
        <v>1.9607843137254901</v>
      </c>
      <c r="D44" s="99"/>
      <c r="E44" s="135">
        <v>3</v>
      </c>
      <c r="F44" s="61">
        <f t="shared" si="1"/>
        <v>100</v>
      </c>
      <c r="G44" s="136"/>
      <c r="H44" s="135">
        <v>0</v>
      </c>
      <c r="I44" s="61">
        <f t="shared" si="2"/>
        <v>0</v>
      </c>
      <c r="J44" s="136"/>
      <c r="K44" s="135">
        <v>0</v>
      </c>
      <c r="L44" s="98">
        <f t="shared" si="4"/>
        <v>0</v>
      </c>
    </row>
    <row r="45" spans="1:13" ht="14.25" customHeight="1">
      <c r="A45" s="104" t="s">
        <v>443</v>
      </c>
      <c r="B45" s="87">
        <f t="shared" si="0"/>
        <v>2</v>
      </c>
      <c r="C45" s="42">
        <f t="shared" si="3"/>
        <v>1.3071895424836601</v>
      </c>
      <c r="D45" s="99"/>
      <c r="E45" s="135">
        <v>2</v>
      </c>
      <c r="F45" s="61">
        <f t="shared" si="1"/>
        <v>100</v>
      </c>
      <c r="G45" s="136"/>
      <c r="H45" s="135">
        <v>0</v>
      </c>
      <c r="I45" s="61">
        <f t="shared" si="2"/>
        <v>0</v>
      </c>
      <c r="J45" s="136"/>
      <c r="K45" s="135">
        <v>0</v>
      </c>
      <c r="L45" s="98">
        <f t="shared" si="4"/>
        <v>0</v>
      </c>
    </row>
    <row r="46" spans="1:13" ht="14.25" customHeight="1">
      <c r="A46" s="100" t="s">
        <v>444</v>
      </c>
      <c r="B46" s="87">
        <f t="shared" si="0"/>
        <v>9</v>
      </c>
      <c r="C46" s="42">
        <f t="shared" si="3"/>
        <v>5.8823529411764701</v>
      </c>
      <c r="D46" s="99"/>
      <c r="E46" s="135">
        <v>8</v>
      </c>
      <c r="F46" s="61">
        <f t="shared" si="1"/>
        <v>88.888888888888886</v>
      </c>
      <c r="G46" s="136"/>
      <c r="H46" s="135">
        <v>0</v>
      </c>
      <c r="I46" s="61">
        <f t="shared" si="2"/>
        <v>0</v>
      </c>
      <c r="J46" s="136"/>
      <c r="K46" s="135">
        <v>1</v>
      </c>
      <c r="L46" s="98">
        <f t="shared" si="4"/>
        <v>11.111111111111111</v>
      </c>
    </row>
    <row r="47" spans="1:13" ht="8.25" customHeight="1" thickBot="1">
      <c r="K47" s="11"/>
    </row>
    <row r="48" spans="1:13" ht="8.4499999999999993" customHeight="1">
      <c r="A48" s="20"/>
      <c r="B48" s="117"/>
      <c r="C48" s="116"/>
      <c r="D48" s="117"/>
      <c r="E48" s="127"/>
      <c r="F48" s="116"/>
      <c r="G48" s="117"/>
      <c r="H48" s="127"/>
      <c r="I48" s="116"/>
      <c r="J48" s="116"/>
      <c r="K48" s="127"/>
      <c r="L48" s="117"/>
      <c r="M48" s="117"/>
    </row>
    <row r="49" spans="1:11" ht="14.25">
      <c r="A49" s="19" t="s">
        <v>474</v>
      </c>
    </row>
    <row r="50" spans="1:11" ht="14.25">
      <c r="A50" s="34" t="s">
        <v>475</v>
      </c>
      <c r="B50" s="51"/>
      <c r="D50" s="51"/>
      <c r="G50" s="51"/>
      <c r="J50" s="11"/>
      <c r="K50" s="11"/>
    </row>
    <row r="51" spans="1:11" ht="14.25">
      <c r="A51" s="34" t="s">
        <v>476</v>
      </c>
    </row>
    <row r="52" spans="1:11" ht="12.95" customHeight="1"/>
    <row r="53" spans="1:11" ht="12.95" customHeight="1">
      <c r="A53" s="17" t="s">
        <v>477</v>
      </c>
    </row>
    <row r="54" spans="1:11" ht="12.95" customHeight="1">
      <c r="A54" s="17" t="s">
        <v>478</v>
      </c>
    </row>
    <row r="55" spans="1:11" ht="12.95" customHeight="1"/>
    <row r="56" spans="1:11" ht="12.95" customHeight="1"/>
    <row r="57" spans="1:11" ht="12.95" customHeight="1"/>
    <row r="58" spans="1:11" ht="12.95" customHeight="1"/>
    <row r="59" spans="1:11" ht="12.95" customHeight="1"/>
    <row r="60" spans="1:11" ht="15" customHeight="1"/>
    <row r="61" spans="1:11" ht="9.9499999999999993" customHeight="1"/>
    <row r="62" spans="1:11" ht="15" customHeight="1"/>
    <row r="63" spans="1:11" ht="15" customHeight="1"/>
    <row r="64" spans="1:11" ht="15" customHeight="1"/>
    <row r="65" ht="9.9499999999999993" customHeight="1"/>
    <row r="66" ht="13.15" customHeight="1"/>
    <row r="67" ht="13.35" customHeight="1"/>
    <row r="68" ht="13.35" customHeight="1"/>
    <row r="69" ht="13.35" customHeight="1"/>
    <row r="70" ht="13.15" customHeight="1"/>
    <row r="71" ht="13.15" customHeight="1"/>
    <row r="72" ht="13.15" customHeight="1"/>
    <row r="73" ht="13.15" customHeight="1"/>
  </sheetData>
  <mergeCells count="4">
    <mergeCell ref="B7:C7"/>
    <mergeCell ref="E7:F7"/>
    <mergeCell ref="H7:I7"/>
    <mergeCell ref="K7:L7"/>
  </mergeCells>
  <conditionalFormatting sqref="A1:XFD1048576">
    <cfRule type="cellIs" dxfId="5" priority="1" operator="equal">
      <formula>0</formula>
    </cfRule>
  </conditionalFormatting>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21C0A-3F4A-439D-A355-8F11D29086AE}">
  <sheetPr>
    <tabColor rgb="FFFFC000"/>
  </sheetPr>
  <dimension ref="A2:K42"/>
  <sheetViews>
    <sheetView workbookViewId="0">
      <selection activeCell="K9" sqref="K9"/>
    </sheetView>
  </sheetViews>
  <sheetFormatPr baseColWidth="10" defaultRowHeight="15"/>
  <sheetData>
    <row r="2" spans="1:11" ht="12.75" customHeight="1">
      <c r="B2" s="19"/>
      <c r="C2" s="19"/>
      <c r="D2" s="19"/>
    </row>
    <row r="3" spans="1:11" ht="12.75" customHeight="1">
      <c r="B3" s="113"/>
      <c r="C3" s="113"/>
      <c r="D3" s="113"/>
      <c r="K3" s="35"/>
    </row>
    <row r="4" spans="1:11" ht="12.75" customHeight="1">
      <c r="I4" s="36"/>
    </row>
    <row r="5" spans="1:11" ht="12.75" customHeight="1">
      <c r="I5" s="36"/>
    </row>
    <row r="6" spans="1:11" ht="12.75" customHeight="1">
      <c r="B6" s="72"/>
      <c r="C6" s="72"/>
      <c r="D6" s="72"/>
      <c r="E6" s="72"/>
      <c r="F6" s="137"/>
      <c r="G6" s="137"/>
      <c r="H6" s="138"/>
      <c r="I6" s="36"/>
    </row>
    <row r="7" spans="1:11" ht="12.75" customHeight="1">
      <c r="B7" s="72"/>
      <c r="C7" s="63"/>
      <c r="D7" s="63"/>
      <c r="E7" s="63"/>
      <c r="F7" s="139"/>
      <c r="G7" s="139"/>
      <c r="H7" s="139"/>
      <c r="I7" s="38"/>
    </row>
    <row r="8" spans="1:11">
      <c r="B8" s="72"/>
      <c r="C8" s="112"/>
      <c r="D8" s="112"/>
      <c r="E8" s="112"/>
      <c r="F8" s="37"/>
      <c r="G8" s="37"/>
      <c r="H8" s="37"/>
    </row>
    <row r="9" spans="1:11" ht="23.25">
      <c r="D9" s="39"/>
      <c r="F9" s="37"/>
      <c r="G9" s="37"/>
      <c r="H9" s="37"/>
    </row>
    <row r="10" spans="1:11">
      <c r="C10" s="37"/>
      <c r="D10" s="37"/>
      <c r="E10" s="37"/>
    </row>
    <row r="11" spans="1:11">
      <c r="B11" s="113"/>
      <c r="C11" s="113"/>
      <c r="D11" s="113"/>
    </row>
    <row r="12" spans="1:11">
      <c r="B12" s="113"/>
      <c r="C12" s="113"/>
      <c r="D12" s="113"/>
    </row>
    <row r="13" spans="1:11">
      <c r="A13" s="111"/>
      <c r="B13" s="140"/>
      <c r="C13" s="140"/>
      <c r="D13" s="140"/>
    </row>
    <row r="14" spans="1:11">
      <c r="A14" s="111"/>
      <c r="B14" s="63"/>
      <c r="C14" s="63"/>
      <c r="D14" s="63"/>
    </row>
    <row r="15" spans="1:11">
      <c r="A15" s="111"/>
      <c r="B15" s="111"/>
      <c r="C15" s="111"/>
      <c r="D15" s="111"/>
    </row>
    <row r="17" spans="2:4">
      <c r="B17" s="113"/>
      <c r="C17" s="113"/>
      <c r="D17" s="113"/>
    </row>
    <row r="36" spans="2:5">
      <c r="B36" s="72"/>
      <c r="C36" s="72"/>
      <c r="D36" s="72"/>
    </row>
    <row r="39" spans="2:5">
      <c r="E39" s="113"/>
    </row>
    <row r="40" spans="2:5">
      <c r="E40" s="113"/>
    </row>
    <row r="41" spans="2:5">
      <c r="E41" s="113"/>
    </row>
    <row r="42" spans="2:5">
      <c r="E42" s="113"/>
    </row>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1F029-857A-4AE1-9725-18D34D94920C}">
  <sheetPr>
    <tabColor theme="4" tint="-0.249977111117893"/>
  </sheetPr>
  <dimension ref="A1:N108"/>
  <sheetViews>
    <sheetView workbookViewId="0"/>
  </sheetViews>
  <sheetFormatPr baseColWidth="10" defaultRowHeight="15"/>
  <cols>
    <col min="1" max="1" width="39.42578125" bestFit="1" customWidth="1"/>
    <col min="2" max="2" width="10.5703125" style="125" customWidth="1"/>
    <col min="3" max="3" width="10.5703125" style="173" customWidth="1"/>
    <col min="4" max="4" width="1.5703125" style="70" customWidth="1"/>
    <col min="5" max="5" width="10.5703125" style="141" customWidth="1"/>
    <col min="6" max="6" width="10.5703125" style="70" customWidth="1"/>
    <col min="7" max="7" width="1.5703125" style="70" customWidth="1"/>
    <col min="8" max="8" width="10.5703125" style="141" customWidth="1"/>
    <col min="9" max="9" width="11.5703125" style="70" customWidth="1"/>
    <col min="10" max="10" width="1.5703125" style="70" customWidth="1"/>
    <col min="11" max="11" width="10.5703125" style="141" customWidth="1"/>
    <col min="12" max="12" width="10.5703125" style="70" customWidth="1"/>
    <col min="13" max="13" width="2.42578125" customWidth="1"/>
    <col min="257" max="257" width="39.42578125" bestFit="1" customWidth="1"/>
    <col min="258" max="259" width="10.5703125" customWidth="1"/>
    <col min="260" max="260" width="1.5703125" customWidth="1"/>
    <col min="261" max="262" width="10.5703125" customWidth="1"/>
    <col min="263" max="263" width="1.5703125" customWidth="1"/>
    <col min="264" max="264" width="10.5703125" customWidth="1"/>
    <col min="265" max="265" width="11.5703125" customWidth="1"/>
    <col min="266" max="266" width="1.5703125" customWidth="1"/>
    <col min="267" max="268" width="10.5703125" customWidth="1"/>
    <col min="269" max="269" width="2.42578125" customWidth="1"/>
    <col min="513" max="513" width="39.42578125" bestFit="1" customWidth="1"/>
    <col min="514" max="515" width="10.5703125" customWidth="1"/>
    <col min="516" max="516" width="1.5703125" customWidth="1"/>
    <col min="517" max="518" width="10.5703125" customWidth="1"/>
    <col min="519" max="519" width="1.5703125" customWidth="1"/>
    <col min="520" max="520" width="10.5703125" customWidth="1"/>
    <col min="521" max="521" width="11.5703125" customWidth="1"/>
    <col min="522" max="522" width="1.5703125" customWidth="1"/>
    <col min="523" max="524" width="10.5703125" customWidth="1"/>
    <col min="525" max="525" width="2.42578125" customWidth="1"/>
    <col min="769" max="769" width="39.42578125" bestFit="1" customWidth="1"/>
    <col min="770" max="771" width="10.5703125" customWidth="1"/>
    <col min="772" max="772" width="1.5703125" customWidth="1"/>
    <col min="773" max="774" width="10.5703125" customWidth="1"/>
    <col min="775" max="775" width="1.5703125" customWidth="1"/>
    <col min="776" max="776" width="10.5703125" customWidth="1"/>
    <col min="777" max="777" width="11.5703125" customWidth="1"/>
    <col min="778" max="778" width="1.5703125" customWidth="1"/>
    <col min="779" max="780" width="10.5703125" customWidth="1"/>
    <col min="781" max="781" width="2.42578125" customWidth="1"/>
    <col min="1025" max="1025" width="39.42578125" bestFit="1" customWidth="1"/>
    <col min="1026" max="1027" width="10.5703125" customWidth="1"/>
    <col min="1028" max="1028" width="1.5703125" customWidth="1"/>
    <col min="1029" max="1030" width="10.5703125" customWidth="1"/>
    <col min="1031" max="1031" width="1.5703125" customWidth="1"/>
    <col min="1032" max="1032" width="10.5703125" customWidth="1"/>
    <col min="1033" max="1033" width="11.5703125" customWidth="1"/>
    <col min="1034" max="1034" width="1.5703125" customWidth="1"/>
    <col min="1035" max="1036" width="10.5703125" customWidth="1"/>
    <col min="1037" max="1037" width="2.42578125" customWidth="1"/>
    <col min="1281" max="1281" width="39.42578125" bestFit="1" customWidth="1"/>
    <col min="1282" max="1283" width="10.5703125" customWidth="1"/>
    <col min="1284" max="1284" width="1.5703125" customWidth="1"/>
    <col min="1285" max="1286" width="10.5703125" customWidth="1"/>
    <col min="1287" max="1287" width="1.5703125" customWidth="1"/>
    <col min="1288" max="1288" width="10.5703125" customWidth="1"/>
    <col min="1289" max="1289" width="11.5703125" customWidth="1"/>
    <col min="1290" max="1290" width="1.5703125" customWidth="1"/>
    <col min="1291" max="1292" width="10.5703125" customWidth="1"/>
    <col min="1293" max="1293" width="2.42578125" customWidth="1"/>
    <col min="1537" max="1537" width="39.42578125" bestFit="1" customWidth="1"/>
    <col min="1538" max="1539" width="10.5703125" customWidth="1"/>
    <col min="1540" max="1540" width="1.5703125" customWidth="1"/>
    <col min="1541" max="1542" width="10.5703125" customWidth="1"/>
    <col min="1543" max="1543" width="1.5703125" customWidth="1"/>
    <col min="1544" max="1544" width="10.5703125" customWidth="1"/>
    <col min="1545" max="1545" width="11.5703125" customWidth="1"/>
    <col min="1546" max="1546" width="1.5703125" customWidth="1"/>
    <col min="1547" max="1548" width="10.5703125" customWidth="1"/>
    <col min="1549" max="1549" width="2.42578125" customWidth="1"/>
    <col min="1793" max="1793" width="39.42578125" bestFit="1" customWidth="1"/>
    <col min="1794" max="1795" width="10.5703125" customWidth="1"/>
    <col min="1796" max="1796" width="1.5703125" customWidth="1"/>
    <col min="1797" max="1798" width="10.5703125" customWidth="1"/>
    <col min="1799" max="1799" width="1.5703125" customWidth="1"/>
    <col min="1800" max="1800" width="10.5703125" customWidth="1"/>
    <col min="1801" max="1801" width="11.5703125" customWidth="1"/>
    <col min="1802" max="1802" width="1.5703125" customWidth="1"/>
    <col min="1803" max="1804" width="10.5703125" customWidth="1"/>
    <col min="1805" max="1805" width="2.42578125" customWidth="1"/>
    <col min="2049" max="2049" width="39.42578125" bestFit="1" customWidth="1"/>
    <col min="2050" max="2051" width="10.5703125" customWidth="1"/>
    <col min="2052" max="2052" width="1.5703125" customWidth="1"/>
    <col min="2053" max="2054" width="10.5703125" customWidth="1"/>
    <col min="2055" max="2055" width="1.5703125" customWidth="1"/>
    <col min="2056" max="2056" width="10.5703125" customWidth="1"/>
    <col min="2057" max="2057" width="11.5703125" customWidth="1"/>
    <col min="2058" max="2058" width="1.5703125" customWidth="1"/>
    <col min="2059" max="2060" width="10.5703125" customWidth="1"/>
    <col min="2061" max="2061" width="2.42578125" customWidth="1"/>
    <col min="2305" max="2305" width="39.42578125" bestFit="1" customWidth="1"/>
    <col min="2306" max="2307" width="10.5703125" customWidth="1"/>
    <col min="2308" max="2308" width="1.5703125" customWidth="1"/>
    <col min="2309" max="2310" width="10.5703125" customWidth="1"/>
    <col min="2311" max="2311" width="1.5703125" customWidth="1"/>
    <col min="2312" max="2312" width="10.5703125" customWidth="1"/>
    <col min="2313" max="2313" width="11.5703125" customWidth="1"/>
    <col min="2314" max="2314" width="1.5703125" customWidth="1"/>
    <col min="2315" max="2316" width="10.5703125" customWidth="1"/>
    <col min="2317" max="2317" width="2.42578125" customWidth="1"/>
    <col min="2561" max="2561" width="39.42578125" bestFit="1" customWidth="1"/>
    <col min="2562" max="2563" width="10.5703125" customWidth="1"/>
    <col min="2564" max="2564" width="1.5703125" customWidth="1"/>
    <col min="2565" max="2566" width="10.5703125" customWidth="1"/>
    <col min="2567" max="2567" width="1.5703125" customWidth="1"/>
    <col min="2568" max="2568" width="10.5703125" customWidth="1"/>
    <col min="2569" max="2569" width="11.5703125" customWidth="1"/>
    <col min="2570" max="2570" width="1.5703125" customWidth="1"/>
    <col min="2571" max="2572" width="10.5703125" customWidth="1"/>
    <col min="2573" max="2573" width="2.42578125" customWidth="1"/>
    <col min="2817" max="2817" width="39.42578125" bestFit="1" customWidth="1"/>
    <col min="2818" max="2819" width="10.5703125" customWidth="1"/>
    <col min="2820" max="2820" width="1.5703125" customWidth="1"/>
    <col min="2821" max="2822" width="10.5703125" customWidth="1"/>
    <col min="2823" max="2823" width="1.5703125" customWidth="1"/>
    <col min="2824" max="2824" width="10.5703125" customWidth="1"/>
    <col min="2825" max="2825" width="11.5703125" customWidth="1"/>
    <col min="2826" max="2826" width="1.5703125" customWidth="1"/>
    <col min="2827" max="2828" width="10.5703125" customWidth="1"/>
    <col min="2829" max="2829" width="2.42578125" customWidth="1"/>
    <col min="3073" max="3073" width="39.42578125" bestFit="1" customWidth="1"/>
    <col min="3074" max="3075" width="10.5703125" customWidth="1"/>
    <col min="3076" max="3076" width="1.5703125" customWidth="1"/>
    <col min="3077" max="3078" width="10.5703125" customWidth="1"/>
    <col min="3079" max="3079" width="1.5703125" customWidth="1"/>
    <col min="3080" max="3080" width="10.5703125" customWidth="1"/>
    <col min="3081" max="3081" width="11.5703125" customWidth="1"/>
    <col min="3082" max="3082" width="1.5703125" customWidth="1"/>
    <col min="3083" max="3084" width="10.5703125" customWidth="1"/>
    <col min="3085" max="3085" width="2.42578125" customWidth="1"/>
    <col min="3329" max="3329" width="39.42578125" bestFit="1" customWidth="1"/>
    <col min="3330" max="3331" width="10.5703125" customWidth="1"/>
    <col min="3332" max="3332" width="1.5703125" customWidth="1"/>
    <col min="3333" max="3334" width="10.5703125" customWidth="1"/>
    <col min="3335" max="3335" width="1.5703125" customWidth="1"/>
    <col min="3336" max="3336" width="10.5703125" customWidth="1"/>
    <col min="3337" max="3337" width="11.5703125" customWidth="1"/>
    <col min="3338" max="3338" width="1.5703125" customWidth="1"/>
    <col min="3339" max="3340" width="10.5703125" customWidth="1"/>
    <col min="3341" max="3341" width="2.42578125" customWidth="1"/>
    <col min="3585" max="3585" width="39.42578125" bestFit="1" customWidth="1"/>
    <col min="3586" max="3587" width="10.5703125" customWidth="1"/>
    <col min="3588" max="3588" width="1.5703125" customWidth="1"/>
    <col min="3589" max="3590" width="10.5703125" customWidth="1"/>
    <col min="3591" max="3591" width="1.5703125" customWidth="1"/>
    <col min="3592" max="3592" width="10.5703125" customWidth="1"/>
    <col min="3593" max="3593" width="11.5703125" customWidth="1"/>
    <col min="3594" max="3594" width="1.5703125" customWidth="1"/>
    <col min="3595" max="3596" width="10.5703125" customWidth="1"/>
    <col min="3597" max="3597" width="2.42578125" customWidth="1"/>
    <col min="3841" max="3841" width="39.42578125" bestFit="1" customWidth="1"/>
    <col min="3842" max="3843" width="10.5703125" customWidth="1"/>
    <col min="3844" max="3844" width="1.5703125" customWidth="1"/>
    <col min="3845" max="3846" width="10.5703125" customWidth="1"/>
    <col min="3847" max="3847" width="1.5703125" customWidth="1"/>
    <col min="3848" max="3848" width="10.5703125" customWidth="1"/>
    <col min="3849" max="3849" width="11.5703125" customWidth="1"/>
    <col min="3850" max="3850" width="1.5703125" customWidth="1"/>
    <col min="3851" max="3852" width="10.5703125" customWidth="1"/>
    <col min="3853" max="3853" width="2.42578125" customWidth="1"/>
    <col min="4097" max="4097" width="39.42578125" bestFit="1" customWidth="1"/>
    <col min="4098" max="4099" width="10.5703125" customWidth="1"/>
    <col min="4100" max="4100" width="1.5703125" customWidth="1"/>
    <col min="4101" max="4102" width="10.5703125" customWidth="1"/>
    <col min="4103" max="4103" width="1.5703125" customWidth="1"/>
    <col min="4104" max="4104" width="10.5703125" customWidth="1"/>
    <col min="4105" max="4105" width="11.5703125" customWidth="1"/>
    <col min="4106" max="4106" width="1.5703125" customWidth="1"/>
    <col min="4107" max="4108" width="10.5703125" customWidth="1"/>
    <col min="4109" max="4109" width="2.42578125" customWidth="1"/>
    <col min="4353" max="4353" width="39.42578125" bestFit="1" customWidth="1"/>
    <col min="4354" max="4355" width="10.5703125" customWidth="1"/>
    <col min="4356" max="4356" width="1.5703125" customWidth="1"/>
    <col min="4357" max="4358" width="10.5703125" customWidth="1"/>
    <col min="4359" max="4359" width="1.5703125" customWidth="1"/>
    <col min="4360" max="4360" width="10.5703125" customWidth="1"/>
    <col min="4361" max="4361" width="11.5703125" customWidth="1"/>
    <col min="4362" max="4362" width="1.5703125" customWidth="1"/>
    <col min="4363" max="4364" width="10.5703125" customWidth="1"/>
    <col min="4365" max="4365" width="2.42578125" customWidth="1"/>
    <col min="4609" max="4609" width="39.42578125" bestFit="1" customWidth="1"/>
    <col min="4610" max="4611" width="10.5703125" customWidth="1"/>
    <col min="4612" max="4612" width="1.5703125" customWidth="1"/>
    <col min="4613" max="4614" width="10.5703125" customWidth="1"/>
    <col min="4615" max="4615" width="1.5703125" customWidth="1"/>
    <col min="4616" max="4616" width="10.5703125" customWidth="1"/>
    <col min="4617" max="4617" width="11.5703125" customWidth="1"/>
    <col min="4618" max="4618" width="1.5703125" customWidth="1"/>
    <col min="4619" max="4620" width="10.5703125" customWidth="1"/>
    <col min="4621" max="4621" width="2.42578125" customWidth="1"/>
    <col min="4865" max="4865" width="39.42578125" bestFit="1" customWidth="1"/>
    <col min="4866" max="4867" width="10.5703125" customWidth="1"/>
    <col min="4868" max="4868" width="1.5703125" customWidth="1"/>
    <col min="4869" max="4870" width="10.5703125" customWidth="1"/>
    <col min="4871" max="4871" width="1.5703125" customWidth="1"/>
    <col min="4872" max="4872" width="10.5703125" customWidth="1"/>
    <col min="4873" max="4873" width="11.5703125" customWidth="1"/>
    <col min="4874" max="4874" width="1.5703125" customWidth="1"/>
    <col min="4875" max="4876" width="10.5703125" customWidth="1"/>
    <col min="4877" max="4877" width="2.42578125" customWidth="1"/>
    <col min="5121" max="5121" width="39.42578125" bestFit="1" customWidth="1"/>
    <col min="5122" max="5123" width="10.5703125" customWidth="1"/>
    <col min="5124" max="5124" width="1.5703125" customWidth="1"/>
    <col min="5125" max="5126" width="10.5703125" customWidth="1"/>
    <col min="5127" max="5127" width="1.5703125" customWidth="1"/>
    <col min="5128" max="5128" width="10.5703125" customWidth="1"/>
    <col min="5129" max="5129" width="11.5703125" customWidth="1"/>
    <col min="5130" max="5130" width="1.5703125" customWidth="1"/>
    <col min="5131" max="5132" width="10.5703125" customWidth="1"/>
    <col min="5133" max="5133" width="2.42578125" customWidth="1"/>
    <col min="5377" max="5377" width="39.42578125" bestFit="1" customWidth="1"/>
    <col min="5378" max="5379" width="10.5703125" customWidth="1"/>
    <col min="5380" max="5380" width="1.5703125" customWidth="1"/>
    <col min="5381" max="5382" width="10.5703125" customWidth="1"/>
    <col min="5383" max="5383" width="1.5703125" customWidth="1"/>
    <col min="5384" max="5384" width="10.5703125" customWidth="1"/>
    <col min="5385" max="5385" width="11.5703125" customWidth="1"/>
    <col min="5386" max="5386" width="1.5703125" customWidth="1"/>
    <col min="5387" max="5388" width="10.5703125" customWidth="1"/>
    <col min="5389" max="5389" width="2.42578125" customWidth="1"/>
    <col min="5633" max="5633" width="39.42578125" bestFit="1" customWidth="1"/>
    <col min="5634" max="5635" width="10.5703125" customWidth="1"/>
    <col min="5636" max="5636" width="1.5703125" customWidth="1"/>
    <col min="5637" max="5638" width="10.5703125" customWidth="1"/>
    <col min="5639" max="5639" width="1.5703125" customWidth="1"/>
    <col min="5640" max="5640" width="10.5703125" customWidth="1"/>
    <col min="5641" max="5641" width="11.5703125" customWidth="1"/>
    <col min="5642" max="5642" width="1.5703125" customWidth="1"/>
    <col min="5643" max="5644" width="10.5703125" customWidth="1"/>
    <col min="5645" max="5645" width="2.42578125" customWidth="1"/>
    <col min="5889" max="5889" width="39.42578125" bestFit="1" customWidth="1"/>
    <col min="5890" max="5891" width="10.5703125" customWidth="1"/>
    <col min="5892" max="5892" width="1.5703125" customWidth="1"/>
    <col min="5893" max="5894" width="10.5703125" customWidth="1"/>
    <col min="5895" max="5895" width="1.5703125" customWidth="1"/>
    <col min="5896" max="5896" width="10.5703125" customWidth="1"/>
    <col min="5897" max="5897" width="11.5703125" customWidth="1"/>
    <col min="5898" max="5898" width="1.5703125" customWidth="1"/>
    <col min="5899" max="5900" width="10.5703125" customWidth="1"/>
    <col min="5901" max="5901" width="2.42578125" customWidth="1"/>
    <col min="6145" max="6145" width="39.42578125" bestFit="1" customWidth="1"/>
    <col min="6146" max="6147" width="10.5703125" customWidth="1"/>
    <col min="6148" max="6148" width="1.5703125" customWidth="1"/>
    <col min="6149" max="6150" width="10.5703125" customWidth="1"/>
    <col min="6151" max="6151" width="1.5703125" customWidth="1"/>
    <col min="6152" max="6152" width="10.5703125" customWidth="1"/>
    <col min="6153" max="6153" width="11.5703125" customWidth="1"/>
    <col min="6154" max="6154" width="1.5703125" customWidth="1"/>
    <col min="6155" max="6156" width="10.5703125" customWidth="1"/>
    <col min="6157" max="6157" width="2.42578125" customWidth="1"/>
    <col min="6401" max="6401" width="39.42578125" bestFit="1" customWidth="1"/>
    <col min="6402" max="6403" width="10.5703125" customWidth="1"/>
    <col min="6404" max="6404" width="1.5703125" customWidth="1"/>
    <col min="6405" max="6406" width="10.5703125" customWidth="1"/>
    <col min="6407" max="6407" width="1.5703125" customWidth="1"/>
    <col min="6408" max="6408" width="10.5703125" customWidth="1"/>
    <col min="6409" max="6409" width="11.5703125" customWidth="1"/>
    <col min="6410" max="6410" width="1.5703125" customWidth="1"/>
    <col min="6411" max="6412" width="10.5703125" customWidth="1"/>
    <col min="6413" max="6413" width="2.42578125" customWidth="1"/>
    <col min="6657" max="6657" width="39.42578125" bestFit="1" customWidth="1"/>
    <col min="6658" max="6659" width="10.5703125" customWidth="1"/>
    <col min="6660" max="6660" width="1.5703125" customWidth="1"/>
    <col min="6661" max="6662" width="10.5703125" customWidth="1"/>
    <col min="6663" max="6663" width="1.5703125" customWidth="1"/>
    <col min="6664" max="6664" width="10.5703125" customWidth="1"/>
    <col min="6665" max="6665" width="11.5703125" customWidth="1"/>
    <col min="6666" max="6666" width="1.5703125" customWidth="1"/>
    <col min="6667" max="6668" width="10.5703125" customWidth="1"/>
    <col min="6669" max="6669" width="2.42578125" customWidth="1"/>
    <col min="6913" max="6913" width="39.42578125" bestFit="1" customWidth="1"/>
    <col min="6914" max="6915" width="10.5703125" customWidth="1"/>
    <col min="6916" max="6916" width="1.5703125" customWidth="1"/>
    <col min="6917" max="6918" width="10.5703125" customWidth="1"/>
    <col min="6919" max="6919" width="1.5703125" customWidth="1"/>
    <col min="6920" max="6920" width="10.5703125" customWidth="1"/>
    <col min="6921" max="6921" width="11.5703125" customWidth="1"/>
    <col min="6922" max="6922" width="1.5703125" customWidth="1"/>
    <col min="6923" max="6924" width="10.5703125" customWidth="1"/>
    <col min="6925" max="6925" width="2.42578125" customWidth="1"/>
    <col min="7169" max="7169" width="39.42578125" bestFit="1" customWidth="1"/>
    <col min="7170" max="7171" width="10.5703125" customWidth="1"/>
    <col min="7172" max="7172" width="1.5703125" customWidth="1"/>
    <col min="7173" max="7174" width="10.5703125" customWidth="1"/>
    <col min="7175" max="7175" width="1.5703125" customWidth="1"/>
    <col min="7176" max="7176" width="10.5703125" customWidth="1"/>
    <col min="7177" max="7177" width="11.5703125" customWidth="1"/>
    <col min="7178" max="7178" width="1.5703125" customWidth="1"/>
    <col min="7179" max="7180" width="10.5703125" customWidth="1"/>
    <col min="7181" max="7181" width="2.42578125" customWidth="1"/>
    <col min="7425" max="7425" width="39.42578125" bestFit="1" customWidth="1"/>
    <col min="7426" max="7427" width="10.5703125" customWidth="1"/>
    <col min="7428" max="7428" width="1.5703125" customWidth="1"/>
    <col min="7429" max="7430" width="10.5703125" customWidth="1"/>
    <col min="7431" max="7431" width="1.5703125" customWidth="1"/>
    <col min="7432" max="7432" width="10.5703125" customWidth="1"/>
    <col min="7433" max="7433" width="11.5703125" customWidth="1"/>
    <col min="7434" max="7434" width="1.5703125" customWidth="1"/>
    <col min="7435" max="7436" width="10.5703125" customWidth="1"/>
    <col min="7437" max="7437" width="2.42578125" customWidth="1"/>
    <col min="7681" max="7681" width="39.42578125" bestFit="1" customWidth="1"/>
    <col min="7682" max="7683" width="10.5703125" customWidth="1"/>
    <col min="7684" max="7684" width="1.5703125" customWidth="1"/>
    <col min="7685" max="7686" width="10.5703125" customWidth="1"/>
    <col min="7687" max="7687" width="1.5703125" customWidth="1"/>
    <col min="7688" max="7688" width="10.5703125" customWidth="1"/>
    <col min="7689" max="7689" width="11.5703125" customWidth="1"/>
    <col min="7690" max="7690" width="1.5703125" customWidth="1"/>
    <col min="7691" max="7692" width="10.5703125" customWidth="1"/>
    <col min="7693" max="7693" width="2.42578125" customWidth="1"/>
    <col min="7937" max="7937" width="39.42578125" bestFit="1" customWidth="1"/>
    <col min="7938" max="7939" width="10.5703125" customWidth="1"/>
    <col min="7940" max="7940" width="1.5703125" customWidth="1"/>
    <col min="7941" max="7942" width="10.5703125" customWidth="1"/>
    <col min="7943" max="7943" width="1.5703125" customWidth="1"/>
    <col min="7944" max="7944" width="10.5703125" customWidth="1"/>
    <col min="7945" max="7945" width="11.5703125" customWidth="1"/>
    <col min="7946" max="7946" width="1.5703125" customWidth="1"/>
    <col min="7947" max="7948" width="10.5703125" customWidth="1"/>
    <col min="7949" max="7949" width="2.42578125" customWidth="1"/>
    <col min="8193" max="8193" width="39.42578125" bestFit="1" customWidth="1"/>
    <col min="8194" max="8195" width="10.5703125" customWidth="1"/>
    <col min="8196" max="8196" width="1.5703125" customWidth="1"/>
    <col min="8197" max="8198" width="10.5703125" customWidth="1"/>
    <col min="8199" max="8199" width="1.5703125" customWidth="1"/>
    <col min="8200" max="8200" width="10.5703125" customWidth="1"/>
    <col min="8201" max="8201" width="11.5703125" customWidth="1"/>
    <col min="8202" max="8202" width="1.5703125" customWidth="1"/>
    <col min="8203" max="8204" width="10.5703125" customWidth="1"/>
    <col min="8205" max="8205" width="2.42578125" customWidth="1"/>
    <col min="8449" max="8449" width="39.42578125" bestFit="1" customWidth="1"/>
    <col min="8450" max="8451" width="10.5703125" customWidth="1"/>
    <col min="8452" max="8452" width="1.5703125" customWidth="1"/>
    <col min="8453" max="8454" width="10.5703125" customWidth="1"/>
    <col min="8455" max="8455" width="1.5703125" customWidth="1"/>
    <col min="8456" max="8456" width="10.5703125" customWidth="1"/>
    <col min="8457" max="8457" width="11.5703125" customWidth="1"/>
    <col min="8458" max="8458" width="1.5703125" customWidth="1"/>
    <col min="8459" max="8460" width="10.5703125" customWidth="1"/>
    <col min="8461" max="8461" width="2.42578125" customWidth="1"/>
    <col min="8705" max="8705" width="39.42578125" bestFit="1" customWidth="1"/>
    <col min="8706" max="8707" width="10.5703125" customWidth="1"/>
    <col min="8708" max="8708" width="1.5703125" customWidth="1"/>
    <col min="8709" max="8710" width="10.5703125" customWidth="1"/>
    <col min="8711" max="8711" width="1.5703125" customWidth="1"/>
    <col min="8712" max="8712" width="10.5703125" customWidth="1"/>
    <col min="8713" max="8713" width="11.5703125" customWidth="1"/>
    <col min="8714" max="8714" width="1.5703125" customWidth="1"/>
    <col min="8715" max="8716" width="10.5703125" customWidth="1"/>
    <col min="8717" max="8717" width="2.42578125" customWidth="1"/>
    <col min="8961" max="8961" width="39.42578125" bestFit="1" customWidth="1"/>
    <col min="8962" max="8963" width="10.5703125" customWidth="1"/>
    <col min="8964" max="8964" width="1.5703125" customWidth="1"/>
    <col min="8965" max="8966" width="10.5703125" customWidth="1"/>
    <col min="8967" max="8967" width="1.5703125" customWidth="1"/>
    <col min="8968" max="8968" width="10.5703125" customWidth="1"/>
    <col min="8969" max="8969" width="11.5703125" customWidth="1"/>
    <col min="8970" max="8970" width="1.5703125" customWidth="1"/>
    <col min="8971" max="8972" width="10.5703125" customWidth="1"/>
    <col min="8973" max="8973" width="2.42578125" customWidth="1"/>
    <col min="9217" max="9217" width="39.42578125" bestFit="1" customWidth="1"/>
    <col min="9218" max="9219" width="10.5703125" customWidth="1"/>
    <col min="9220" max="9220" width="1.5703125" customWidth="1"/>
    <col min="9221" max="9222" width="10.5703125" customWidth="1"/>
    <col min="9223" max="9223" width="1.5703125" customWidth="1"/>
    <col min="9224" max="9224" width="10.5703125" customWidth="1"/>
    <col min="9225" max="9225" width="11.5703125" customWidth="1"/>
    <col min="9226" max="9226" width="1.5703125" customWidth="1"/>
    <col min="9227" max="9228" width="10.5703125" customWidth="1"/>
    <col min="9229" max="9229" width="2.42578125" customWidth="1"/>
    <col min="9473" max="9473" width="39.42578125" bestFit="1" customWidth="1"/>
    <col min="9474" max="9475" width="10.5703125" customWidth="1"/>
    <col min="9476" max="9476" width="1.5703125" customWidth="1"/>
    <col min="9477" max="9478" width="10.5703125" customWidth="1"/>
    <col min="9479" max="9479" width="1.5703125" customWidth="1"/>
    <col min="9480" max="9480" width="10.5703125" customWidth="1"/>
    <col min="9481" max="9481" width="11.5703125" customWidth="1"/>
    <col min="9482" max="9482" width="1.5703125" customWidth="1"/>
    <col min="9483" max="9484" width="10.5703125" customWidth="1"/>
    <col min="9485" max="9485" width="2.42578125" customWidth="1"/>
    <col min="9729" max="9729" width="39.42578125" bestFit="1" customWidth="1"/>
    <col min="9730" max="9731" width="10.5703125" customWidth="1"/>
    <col min="9732" max="9732" width="1.5703125" customWidth="1"/>
    <col min="9733" max="9734" width="10.5703125" customWidth="1"/>
    <col min="9735" max="9735" width="1.5703125" customWidth="1"/>
    <col min="9736" max="9736" width="10.5703125" customWidth="1"/>
    <col min="9737" max="9737" width="11.5703125" customWidth="1"/>
    <col min="9738" max="9738" width="1.5703125" customWidth="1"/>
    <col min="9739" max="9740" width="10.5703125" customWidth="1"/>
    <col min="9741" max="9741" width="2.42578125" customWidth="1"/>
    <col min="9985" max="9985" width="39.42578125" bestFit="1" customWidth="1"/>
    <col min="9986" max="9987" width="10.5703125" customWidth="1"/>
    <col min="9988" max="9988" width="1.5703125" customWidth="1"/>
    <col min="9989" max="9990" width="10.5703125" customWidth="1"/>
    <col min="9991" max="9991" width="1.5703125" customWidth="1"/>
    <col min="9992" max="9992" width="10.5703125" customWidth="1"/>
    <col min="9993" max="9993" width="11.5703125" customWidth="1"/>
    <col min="9994" max="9994" width="1.5703125" customWidth="1"/>
    <col min="9995" max="9996" width="10.5703125" customWidth="1"/>
    <col min="9997" max="9997" width="2.42578125" customWidth="1"/>
    <col min="10241" max="10241" width="39.42578125" bestFit="1" customWidth="1"/>
    <col min="10242" max="10243" width="10.5703125" customWidth="1"/>
    <col min="10244" max="10244" width="1.5703125" customWidth="1"/>
    <col min="10245" max="10246" width="10.5703125" customWidth="1"/>
    <col min="10247" max="10247" width="1.5703125" customWidth="1"/>
    <col min="10248" max="10248" width="10.5703125" customWidth="1"/>
    <col min="10249" max="10249" width="11.5703125" customWidth="1"/>
    <col min="10250" max="10250" width="1.5703125" customWidth="1"/>
    <col min="10251" max="10252" width="10.5703125" customWidth="1"/>
    <col min="10253" max="10253" width="2.42578125" customWidth="1"/>
    <col min="10497" max="10497" width="39.42578125" bestFit="1" customWidth="1"/>
    <col min="10498" max="10499" width="10.5703125" customWidth="1"/>
    <col min="10500" max="10500" width="1.5703125" customWidth="1"/>
    <col min="10501" max="10502" width="10.5703125" customWidth="1"/>
    <col min="10503" max="10503" width="1.5703125" customWidth="1"/>
    <col min="10504" max="10504" width="10.5703125" customWidth="1"/>
    <col min="10505" max="10505" width="11.5703125" customWidth="1"/>
    <col min="10506" max="10506" width="1.5703125" customWidth="1"/>
    <col min="10507" max="10508" width="10.5703125" customWidth="1"/>
    <col min="10509" max="10509" width="2.42578125" customWidth="1"/>
    <col min="10753" max="10753" width="39.42578125" bestFit="1" customWidth="1"/>
    <col min="10754" max="10755" width="10.5703125" customWidth="1"/>
    <col min="10756" max="10756" width="1.5703125" customWidth="1"/>
    <col min="10757" max="10758" width="10.5703125" customWidth="1"/>
    <col min="10759" max="10759" width="1.5703125" customWidth="1"/>
    <col min="10760" max="10760" width="10.5703125" customWidth="1"/>
    <col min="10761" max="10761" width="11.5703125" customWidth="1"/>
    <col min="10762" max="10762" width="1.5703125" customWidth="1"/>
    <col min="10763" max="10764" width="10.5703125" customWidth="1"/>
    <col min="10765" max="10765" width="2.42578125" customWidth="1"/>
    <col min="11009" max="11009" width="39.42578125" bestFit="1" customWidth="1"/>
    <col min="11010" max="11011" width="10.5703125" customWidth="1"/>
    <col min="11012" max="11012" width="1.5703125" customWidth="1"/>
    <col min="11013" max="11014" width="10.5703125" customWidth="1"/>
    <col min="11015" max="11015" width="1.5703125" customWidth="1"/>
    <col min="11016" max="11016" width="10.5703125" customWidth="1"/>
    <col min="11017" max="11017" width="11.5703125" customWidth="1"/>
    <col min="11018" max="11018" width="1.5703125" customWidth="1"/>
    <col min="11019" max="11020" width="10.5703125" customWidth="1"/>
    <col min="11021" max="11021" width="2.42578125" customWidth="1"/>
    <col min="11265" max="11265" width="39.42578125" bestFit="1" customWidth="1"/>
    <col min="11266" max="11267" width="10.5703125" customWidth="1"/>
    <col min="11268" max="11268" width="1.5703125" customWidth="1"/>
    <col min="11269" max="11270" width="10.5703125" customWidth="1"/>
    <col min="11271" max="11271" width="1.5703125" customWidth="1"/>
    <col min="11272" max="11272" width="10.5703125" customWidth="1"/>
    <col min="11273" max="11273" width="11.5703125" customWidth="1"/>
    <col min="11274" max="11274" width="1.5703125" customWidth="1"/>
    <col min="11275" max="11276" width="10.5703125" customWidth="1"/>
    <col min="11277" max="11277" width="2.42578125" customWidth="1"/>
    <col min="11521" max="11521" width="39.42578125" bestFit="1" customWidth="1"/>
    <col min="11522" max="11523" width="10.5703125" customWidth="1"/>
    <col min="11524" max="11524" width="1.5703125" customWidth="1"/>
    <col min="11525" max="11526" width="10.5703125" customWidth="1"/>
    <col min="11527" max="11527" width="1.5703125" customWidth="1"/>
    <col min="11528" max="11528" width="10.5703125" customWidth="1"/>
    <col min="11529" max="11529" width="11.5703125" customWidth="1"/>
    <col min="11530" max="11530" width="1.5703125" customWidth="1"/>
    <col min="11531" max="11532" width="10.5703125" customWidth="1"/>
    <col min="11533" max="11533" width="2.42578125" customWidth="1"/>
    <col min="11777" max="11777" width="39.42578125" bestFit="1" customWidth="1"/>
    <col min="11778" max="11779" width="10.5703125" customWidth="1"/>
    <col min="11780" max="11780" width="1.5703125" customWidth="1"/>
    <col min="11781" max="11782" width="10.5703125" customWidth="1"/>
    <col min="11783" max="11783" width="1.5703125" customWidth="1"/>
    <col min="11784" max="11784" width="10.5703125" customWidth="1"/>
    <col min="11785" max="11785" width="11.5703125" customWidth="1"/>
    <col min="11786" max="11786" width="1.5703125" customWidth="1"/>
    <col min="11787" max="11788" width="10.5703125" customWidth="1"/>
    <col min="11789" max="11789" width="2.42578125" customWidth="1"/>
    <col min="12033" max="12033" width="39.42578125" bestFit="1" customWidth="1"/>
    <col min="12034" max="12035" width="10.5703125" customWidth="1"/>
    <col min="12036" max="12036" width="1.5703125" customWidth="1"/>
    <col min="12037" max="12038" width="10.5703125" customWidth="1"/>
    <col min="12039" max="12039" width="1.5703125" customWidth="1"/>
    <col min="12040" max="12040" width="10.5703125" customWidth="1"/>
    <col min="12041" max="12041" width="11.5703125" customWidth="1"/>
    <col min="12042" max="12042" width="1.5703125" customWidth="1"/>
    <col min="12043" max="12044" width="10.5703125" customWidth="1"/>
    <col min="12045" max="12045" width="2.42578125" customWidth="1"/>
    <col min="12289" max="12289" width="39.42578125" bestFit="1" customWidth="1"/>
    <col min="12290" max="12291" width="10.5703125" customWidth="1"/>
    <col min="12292" max="12292" width="1.5703125" customWidth="1"/>
    <col min="12293" max="12294" width="10.5703125" customWidth="1"/>
    <col min="12295" max="12295" width="1.5703125" customWidth="1"/>
    <col min="12296" max="12296" width="10.5703125" customWidth="1"/>
    <col min="12297" max="12297" width="11.5703125" customWidth="1"/>
    <col min="12298" max="12298" width="1.5703125" customWidth="1"/>
    <col min="12299" max="12300" width="10.5703125" customWidth="1"/>
    <col min="12301" max="12301" width="2.42578125" customWidth="1"/>
    <col min="12545" max="12545" width="39.42578125" bestFit="1" customWidth="1"/>
    <col min="12546" max="12547" width="10.5703125" customWidth="1"/>
    <col min="12548" max="12548" width="1.5703125" customWidth="1"/>
    <col min="12549" max="12550" width="10.5703125" customWidth="1"/>
    <col min="12551" max="12551" width="1.5703125" customWidth="1"/>
    <col min="12552" max="12552" width="10.5703125" customWidth="1"/>
    <col min="12553" max="12553" width="11.5703125" customWidth="1"/>
    <col min="12554" max="12554" width="1.5703125" customWidth="1"/>
    <col min="12555" max="12556" width="10.5703125" customWidth="1"/>
    <col min="12557" max="12557" width="2.42578125" customWidth="1"/>
    <col min="12801" max="12801" width="39.42578125" bestFit="1" customWidth="1"/>
    <col min="12802" max="12803" width="10.5703125" customWidth="1"/>
    <col min="12804" max="12804" width="1.5703125" customWidth="1"/>
    <col min="12805" max="12806" width="10.5703125" customWidth="1"/>
    <col min="12807" max="12807" width="1.5703125" customWidth="1"/>
    <col min="12808" max="12808" width="10.5703125" customWidth="1"/>
    <col min="12809" max="12809" width="11.5703125" customWidth="1"/>
    <col min="12810" max="12810" width="1.5703125" customWidth="1"/>
    <col min="12811" max="12812" width="10.5703125" customWidth="1"/>
    <col min="12813" max="12813" width="2.42578125" customWidth="1"/>
    <col min="13057" max="13057" width="39.42578125" bestFit="1" customWidth="1"/>
    <col min="13058" max="13059" width="10.5703125" customWidth="1"/>
    <col min="13060" max="13060" width="1.5703125" customWidth="1"/>
    <col min="13061" max="13062" width="10.5703125" customWidth="1"/>
    <col min="13063" max="13063" width="1.5703125" customWidth="1"/>
    <col min="13064" max="13064" width="10.5703125" customWidth="1"/>
    <col min="13065" max="13065" width="11.5703125" customWidth="1"/>
    <col min="13066" max="13066" width="1.5703125" customWidth="1"/>
    <col min="13067" max="13068" width="10.5703125" customWidth="1"/>
    <col min="13069" max="13069" width="2.42578125" customWidth="1"/>
    <col min="13313" max="13313" width="39.42578125" bestFit="1" customWidth="1"/>
    <col min="13314" max="13315" width="10.5703125" customWidth="1"/>
    <col min="13316" max="13316" width="1.5703125" customWidth="1"/>
    <col min="13317" max="13318" width="10.5703125" customWidth="1"/>
    <col min="13319" max="13319" width="1.5703125" customWidth="1"/>
    <col min="13320" max="13320" width="10.5703125" customWidth="1"/>
    <col min="13321" max="13321" width="11.5703125" customWidth="1"/>
    <col min="13322" max="13322" width="1.5703125" customWidth="1"/>
    <col min="13323" max="13324" width="10.5703125" customWidth="1"/>
    <col min="13325" max="13325" width="2.42578125" customWidth="1"/>
    <col min="13569" max="13569" width="39.42578125" bestFit="1" customWidth="1"/>
    <col min="13570" max="13571" width="10.5703125" customWidth="1"/>
    <col min="13572" max="13572" width="1.5703125" customWidth="1"/>
    <col min="13573" max="13574" width="10.5703125" customWidth="1"/>
    <col min="13575" max="13575" width="1.5703125" customWidth="1"/>
    <col min="13576" max="13576" width="10.5703125" customWidth="1"/>
    <col min="13577" max="13577" width="11.5703125" customWidth="1"/>
    <col min="13578" max="13578" width="1.5703125" customWidth="1"/>
    <col min="13579" max="13580" width="10.5703125" customWidth="1"/>
    <col min="13581" max="13581" width="2.42578125" customWidth="1"/>
    <col min="13825" max="13825" width="39.42578125" bestFit="1" customWidth="1"/>
    <col min="13826" max="13827" width="10.5703125" customWidth="1"/>
    <col min="13828" max="13828" width="1.5703125" customWidth="1"/>
    <col min="13829" max="13830" width="10.5703125" customWidth="1"/>
    <col min="13831" max="13831" width="1.5703125" customWidth="1"/>
    <col min="13832" max="13832" width="10.5703125" customWidth="1"/>
    <col min="13833" max="13833" width="11.5703125" customWidth="1"/>
    <col min="13834" max="13834" width="1.5703125" customWidth="1"/>
    <col min="13835" max="13836" width="10.5703125" customWidth="1"/>
    <col min="13837" max="13837" width="2.42578125" customWidth="1"/>
    <col min="14081" max="14081" width="39.42578125" bestFit="1" customWidth="1"/>
    <col min="14082" max="14083" width="10.5703125" customWidth="1"/>
    <col min="14084" max="14084" width="1.5703125" customWidth="1"/>
    <col min="14085" max="14086" width="10.5703125" customWidth="1"/>
    <col min="14087" max="14087" width="1.5703125" customWidth="1"/>
    <col min="14088" max="14088" width="10.5703125" customWidth="1"/>
    <col min="14089" max="14089" width="11.5703125" customWidth="1"/>
    <col min="14090" max="14090" width="1.5703125" customWidth="1"/>
    <col min="14091" max="14092" width="10.5703125" customWidth="1"/>
    <col min="14093" max="14093" width="2.42578125" customWidth="1"/>
    <col min="14337" max="14337" width="39.42578125" bestFit="1" customWidth="1"/>
    <col min="14338" max="14339" width="10.5703125" customWidth="1"/>
    <col min="14340" max="14340" width="1.5703125" customWidth="1"/>
    <col min="14341" max="14342" width="10.5703125" customWidth="1"/>
    <col min="14343" max="14343" width="1.5703125" customWidth="1"/>
    <col min="14344" max="14344" width="10.5703125" customWidth="1"/>
    <col min="14345" max="14345" width="11.5703125" customWidth="1"/>
    <col min="14346" max="14346" width="1.5703125" customWidth="1"/>
    <col min="14347" max="14348" width="10.5703125" customWidth="1"/>
    <col min="14349" max="14349" width="2.42578125" customWidth="1"/>
    <col min="14593" max="14593" width="39.42578125" bestFit="1" customWidth="1"/>
    <col min="14594" max="14595" width="10.5703125" customWidth="1"/>
    <col min="14596" max="14596" width="1.5703125" customWidth="1"/>
    <col min="14597" max="14598" width="10.5703125" customWidth="1"/>
    <col min="14599" max="14599" width="1.5703125" customWidth="1"/>
    <col min="14600" max="14600" width="10.5703125" customWidth="1"/>
    <col min="14601" max="14601" width="11.5703125" customWidth="1"/>
    <col min="14602" max="14602" width="1.5703125" customWidth="1"/>
    <col min="14603" max="14604" width="10.5703125" customWidth="1"/>
    <col min="14605" max="14605" width="2.42578125" customWidth="1"/>
    <col min="14849" max="14849" width="39.42578125" bestFit="1" customWidth="1"/>
    <col min="14850" max="14851" width="10.5703125" customWidth="1"/>
    <col min="14852" max="14852" width="1.5703125" customWidth="1"/>
    <col min="14853" max="14854" width="10.5703125" customWidth="1"/>
    <col min="14855" max="14855" width="1.5703125" customWidth="1"/>
    <col min="14856" max="14856" width="10.5703125" customWidth="1"/>
    <col min="14857" max="14857" width="11.5703125" customWidth="1"/>
    <col min="14858" max="14858" width="1.5703125" customWidth="1"/>
    <col min="14859" max="14860" width="10.5703125" customWidth="1"/>
    <col min="14861" max="14861" width="2.42578125" customWidth="1"/>
    <col min="15105" max="15105" width="39.42578125" bestFit="1" customWidth="1"/>
    <col min="15106" max="15107" width="10.5703125" customWidth="1"/>
    <col min="15108" max="15108" width="1.5703125" customWidth="1"/>
    <col min="15109" max="15110" width="10.5703125" customWidth="1"/>
    <col min="15111" max="15111" width="1.5703125" customWidth="1"/>
    <col min="15112" max="15112" width="10.5703125" customWidth="1"/>
    <col min="15113" max="15113" width="11.5703125" customWidth="1"/>
    <col min="15114" max="15114" width="1.5703125" customWidth="1"/>
    <col min="15115" max="15116" width="10.5703125" customWidth="1"/>
    <col min="15117" max="15117" width="2.42578125" customWidth="1"/>
    <col min="15361" max="15361" width="39.42578125" bestFit="1" customWidth="1"/>
    <col min="15362" max="15363" width="10.5703125" customWidth="1"/>
    <col min="15364" max="15364" width="1.5703125" customWidth="1"/>
    <col min="15365" max="15366" width="10.5703125" customWidth="1"/>
    <col min="15367" max="15367" width="1.5703125" customWidth="1"/>
    <col min="15368" max="15368" width="10.5703125" customWidth="1"/>
    <col min="15369" max="15369" width="11.5703125" customWidth="1"/>
    <col min="15370" max="15370" width="1.5703125" customWidth="1"/>
    <col min="15371" max="15372" width="10.5703125" customWidth="1"/>
    <col min="15373" max="15373" width="2.42578125" customWidth="1"/>
    <col min="15617" max="15617" width="39.42578125" bestFit="1" customWidth="1"/>
    <col min="15618" max="15619" width="10.5703125" customWidth="1"/>
    <col min="15620" max="15620" width="1.5703125" customWidth="1"/>
    <col min="15621" max="15622" width="10.5703125" customWidth="1"/>
    <col min="15623" max="15623" width="1.5703125" customWidth="1"/>
    <col min="15624" max="15624" width="10.5703125" customWidth="1"/>
    <col min="15625" max="15625" width="11.5703125" customWidth="1"/>
    <col min="15626" max="15626" width="1.5703125" customWidth="1"/>
    <col min="15627" max="15628" width="10.5703125" customWidth="1"/>
    <col min="15629" max="15629" width="2.42578125" customWidth="1"/>
    <col min="15873" max="15873" width="39.42578125" bestFit="1" customWidth="1"/>
    <col min="15874" max="15875" width="10.5703125" customWidth="1"/>
    <col min="15876" max="15876" width="1.5703125" customWidth="1"/>
    <col min="15877" max="15878" width="10.5703125" customWidth="1"/>
    <col min="15879" max="15879" width="1.5703125" customWidth="1"/>
    <col min="15880" max="15880" width="10.5703125" customWidth="1"/>
    <col min="15881" max="15881" width="11.5703125" customWidth="1"/>
    <col min="15882" max="15882" width="1.5703125" customWidth="1"/>
    <col min="15883" max="15884" width="10.5703125" customWidth="1"/>
    <col min="15885" max="15885" width="2.42578125" customWidth="1"/>
    <col min="16129" max="16129" width="39.42578125" bestFit="1" customWidth="1"/>
    <col min="16130" max="16131" width="10.5703125" customWidth="1"/>
    <col min="16132" max="16132" width="1.5703125" customWidth="1"/>
    <col min="16133" max="16134" width="10.5703125" customWidth="1"/>
    <col min="16135" max="16135" width="1.5703125" customWidth="1"/>
    <col min="16136" max="16136" width="10.5703125" customWidth="1"/>
    <col min="16137" max="16137" width="11.5703125" customWidth="1"/>
    <col min="16138" max="16138" width="1.5703125" customWidth="1"/>
    <col min="16139" max="16140" width="10.5703125" customWidth="1"/>
    <col min="16141" max="16141" width="2.42578125" customWidth="1"/>
  </cols>
  <sheetData>
    <row r="1" spans="1:13">
      <c r="A1" s="19" t="s">
        <v>450</v>
      </c>
      <c r="C1" s="61"/>
      <c r="D1" s="71"/>
      <c r="F1" s="142"/>
      <c r="G1" s="71"/>
      <c r="I1" s="142"/>
      <c r="L1" s="143"/>
    </row>
    <row r="2" spans="1:13">
      <c r="A2" s="19" t="s">
        <v>451</v>
      </c>
      <c r="C2" s="61"/>
      <c r="D2" s="71"/>
      <c r="F2" s="142"/>
      <c r="G2" s="71"/>
      <c r="I2" s="142"/>
      <c r="L2" s="143"/>
    </row>
    <row r="3" spans="1:13" ht="9.9499999999999993" customHeight="1">
      <c r="A3" s="19"/>
      <c r="C3" s="61"/>
      <c r="D3" s="71"/>
      <c r="F3" s="142"/>
      <c r="G3" s="71"/>
      <c r="I3" s="142"/>
      <c r="L3" s="143"/>
    </row>
    <row r="4" spans="1:13">
      <c r="A4" s="19" t="s">
        <v>479</v>
      </c>
      <c r="C4" s="61"/>
      <c r="D4" s="71"/>
      <c r="F4" s="142"/>
      <c r="G4" s="71"/>
      <c r="I4" s="142"/>
      <c r="L4" s="143"/>
    </row>
    <row r="5" spans="1:13" ht="9.9499999999999993" customHeight="1" thickBot="1">
      <c r="A5" s="19"/>
      <c r="C5" s="61"/>
      <c r="D5" s="71"/>
      <c r="F5" s="142"/>
      <c r="G5" s="71"/>
      <c r="I5" s="142"/>
      <c r="J5" s="142"/>
      <c r="L5" s="143"/>
    </row>
    <row r="6" spans="1:13" s="151" customFormat="1" ht="9.9499999999999993" customHeight="1">
      <c r="A6" s="80"/>
      <c r="B6" s="144"/>
      <c r="C6" s="145"/>
      <c r="D6" s="146"/>
      <c r="E6" s="147"/>
      <c r="F6" s="148"/>
      <c r="G6" s="146"/>
      <c r="H6" s="147"/>
      <c r="I6" s="148"/>
      <c r="J6" s="148"/>
      <c r="K6" s="147"/>
      <c r="L6" s="149"/>
      <c r="M6" s="150"/>
    </row>
    <row r="7" spans="1:13" s="151" customFormat="1">
      <c r="A7" t="s">
        <v>480</v>
      </c>
      <c r="B7" s="62" t="s">
        <v>469</v>
      </c>
      <c r="C7" s="62"/>
      <c r="D7" s="71"/>
      <c r="E7" s="152" t="s">
        <v>481</v>
      </c>
      <c r="F7" s="152"/>
      <c r="G7" s="71"/>
      <c r="H7" s="62" t="s">
        <v>482</v>
      </c>
      <c r="I7" s="62"/>
      <c r="J7" s="70"/>
      <c r="K7" s="153" t="s">
        <v>483</v>
      </c>
      <c r="L7" s="153"/>
    </row>
    <row r="8" spans="1:13">
      <c r="A8" s="19" t="s">
        <v>484</v>
      </c>
      <c r="B8" s="154" t="s">
        <v>254</v>
      </c>
      <c r="C8" s="155" t="s">
        <v>255</v>
      </c>
      <c r="D8" s="71"/>
      <c r="E8" s="156" t="s">
        <v>254</v>
      </c>
      <c r="F8" s="82" t="s">
        <v>255</v>
      </c>
      <c r="G8" s="71"/>
      <c r="H8" s="156" t="s">
        <v>254</v>
      </c>
      <c r="I8" s="82" t="s">
        <v>255</v>
      </c>
      <c r="K8" s="141" t="s">
        <v>485</v>
      </c>
      <c r="L8" s="143" t="s">
        <v>225</v>
      </c>
    </row>
    <row r="9" spans="1:13" ht="9.9499999999999993" customHeight="1" thickBot="1">
      <c r="A9" s="85"/>
      <c r="B9" s="157"/>
      <c r="C9" s="158"/>
      <c r="D9" s="159"/>
      <c r="E9" s="160"/>
      <c r="F9" s="161"/>
      <c r="G9" s="159"/>
      <c r="H9" s="160"/>
      <c r="I9" s="161"/>
      <c r="J9" s="142"/>
      <c r="K9" s="160"/>
      <c r="L9" s="162"/>
    </row>
    <row r="10" spans="1:13" ht="9.9499999999999993" customHeight="1">
      <c r="A10" s="19"/>
      <c r="C10" s="61"/>
      <c r="D10" s="71"/>
      <c r="F10" s="142"/>
      <c r="G10" s="71"/>
      <c r="I10" s="142"/>
      <c r="J10" s="148"/>
      <c r="L10" s="143"/>
      <c r="M10" s="150"/>
    </row>
    <row r="11" spans="1:13" s="23" customFormat="1" ht="12.75">
      <c r="A11" s="23" t="s">
        <v>256</v>
      </c>
      <c r="B11" s="163">
        <f>IF(A11&lt;&gt;0,E11+H11+K11,"")</f>
        <v>24759</v>
      </c>
      <c r="C11" s="26">
        <f>SUM(C13+C95)</f>
        <v>100</v>
      </c>
      <c r="D11" s="164"/>
      <c r="E11" s="163">
        <f>SUM(E13+E95)</f>
        <v>24441</v>
      </c>
      <c r="F11" s="65">
        <f>IF(A11&lt;&gt;0,E11/B11*100,"")</f>
        <v>98.715618562946801</v>
      </c>
      <c r="G11" s="132"/>
      <c r="H11" s="163">
        <f>SUM(H13+H95)</f>
        <v>211</v>
      </c>
      <c r="I11" s="65">
        <f>IF(A11&lt;&gt;0,H11/B11*100,"")</f>
        <v>0.85221535603214982</v>
      </c>
      <c r="J11" s="132"/>
      <c r="K11" s="163">
        <f>SUM(K13+K95)</f>
        <v>107</v>
      </c>
      <c r="L11" s="26">
        <f>IF(A11&lt;&gt;0,K11/B11*100,"")</f>
        <v>0.43216608102104287</v>
      </c>
    </row>
    <row r="12" spans="1:13" ht="9.9499999999999993" customHeight="1">
      <c r="A12" s="19"/>
      <c r="B12" s="125" t="str">
        <f t="shared" ref="B12:B75" si="0">IF(A12&lt;&gt;0,E12+H12+K12,"")</f>
        <v/>
      </c>
      <c r="C12" s="61"/>
      <c r="D12" s="71"/>
      <c r="E12" s="125"/>
      <c r="F12" s="61" t="str">
        <f t="shared" ref="F12:F75" si="1">IF(A12&lt;&gt;0,E12/B12*100,"")</f>
        <v/>
      </c>
      <c r="G12" s="87"/>
      <c r="H12" s="125"/>
      <c r="I12" s="61" t="str">
        <f t="shared" ref="I12:I75" si="2">IF(A12&lt;&gt;0,H12/B12*100,"")</f>
        <v/>
      </c>
      <c r="J12" s="87"/>
      <c r="K12" s="125"/>
      <c r="L12" s="165" t="str">
        <f t="shared" ref="L12:L75" si="3">IF(A12&lt;&gt;0,K12/B12*100,"")</f>
        <v/>
      </c>
    </row>
    <row r="13" spans="1:13" s="23" customFormat="1" ht="12.75">
      <c r="A13" s="23" t="s">
        <v>257</v>
      </c>
      <c r="B13" s="163">
        <f>IF(A13&lt;&gt;0,E13+H13+K13,"")</f>
        <v>15623</v>
      </c>
      <c r="C13" s="65">
        <f>IF($A13&lt;&gt;0,B13/$B$11*100,"")</f>
        <v>63.100286764408899</v>
      </c>
      <c r="D13" s="164"/>
      <c r="E13" s="163">
        <f>E15+E26+E34+E60+E74+E81+E93</f>
        <v>15409</v>
      </c>
      <c r="F13" s="65">
        <f t="shared" si="1"/>
        <v>98.630224668757606</v>
      </c>
      <c r="G13" s="132"/>
      <c r="H13" s="163">
        <f>H15+H26+H34+H60+H74+H81+H93</f>
        <v>132</v>
      </c>
      <c r="I13" s="65">
        <f t="shared" si="2"/>
        <v>0.84490814824297511</v>
      </c>
      <c r="J13" s="132"/>
      <c r="K13" s="163">
        <f>K15+K26+K34+K60+K74+K81+K93</f>
        <v>82</v>
      </c>
      <c r="L13" s="26">
        <f t="shared" si="3"/>
        <v>0.52486718299942392</v>
      </c>
    </row>
    <row r="14" spans="1:13" ht="9.9499999999999993" customHeight="1">
      <c r="A14" s="166"/>
      <c r="B14" s="125" t="str">
        <f t="shared" si="0"/>
        <v/>
      </c>
      <c r="C14" s="61" t="str">
        <f t="shared" ref="C14:C77" si="4">IF($A14&lt;&gt;0,B14/$B$11*100,"")</f>
        <v/>
      </c>
      <c r="D14" s="71"/>
      <c r="E14" s="125"/>
      <c r="F14" s="61" t="str">
        <f t="shared" si="1"/>
        <v/>
      </c>
      <c r="G14" s="87"/>
      <c r="H14" s="125"/>
      <c r="I14" s="65" t="str">
        <f t="shared" si="2"/>
        <v/>
      </c>
      <c r="J14" s="87"/>
      <c r="K14" s="125"/>
      <c r="L14" s="165" t="str">
        <f t="shared" si="3"/>
        <v/>
      </c>
    </row>
    <row r="15" spans="1:13" s="167" customFormat="1" ht="12.75">
      <c r="A15" s="23" t="s">
        <v>258</v>
      </c>
      <c r="B15" s="125">
        <f t="shared" si="0"/>
        <v>1374</v>
      </c>
      <c r="C15" s="61">
        <f t="shared" si="4"/>
        <v>5.5494971525505878</v>
      </c>
      <c r="D15" s="71"/>
      <c r="E15" s="125">
        <f>E16+E21</f>
        <v>1350</v>
      </c>
      <c r="F15" s="61">
        <f t="shared" si="1"/>
        <v>98.253275109170303</v>
      </c>
      <c r="G15" s="87"/>
      <c r="H15" s="125">
        <f>H16+H21</f>
        <v>15</v>
      </c>
      <c r="I15" s="61">
        <f t="shared" si="2"/>
        <v>1.0917030567685588</v>
      </c>
      <c r="J15" s="87"/>
      <c r="K15" s="125">
        <f>K16+K21</f>
        <v>9</v>
      </c>
      <c r="L15" s="165">
        <f t="shared" si="3"/>
        <v>0.65502183406113534</v>
      </c>
    </row>
    <row r="16" spans="1:13" s="168" customFormat="1">
      <c r="A16" s="19" t="s">
        <v>259</v>
      </c>
      <c r="B16" s="125">
        <f t="shared" si="0"/>
        <v>417</v>
      </c>
      <c r="C16" s="61">
        <f t="shared" si="4"/>
        <v>1.6842360353810735</v>
      </c>
      <c r="D16" s="71"/>
      <c r="E16" s="125">
        <f>SUM(E17:E19)</f>
        <v>410</v>
      </c>
      <c r="F16" s="61">
        <f t="shared" si="1"/>
        <v>98.321342925659465</v>
      </c>
      <c r="G16" s="86"/>
      <c r="H16" s="125">
        <f>SUM(H17:H19)</f>
        <v>5</v>
      </c>
      <c r="I16" s="61">
        <f t="shared" si="2"/>
        <v>1.1990407673860912</v>
      </c>
      <c r="J16" s="86"/>
      <c r="K16" s="125">
        <f>SUM(K17:K19)</f>
        <v>2</v>
      </c>
      <c r="L16" s="165">
        <f t="shared" si="3"/>
        <v>0.47961630695443641</v>
      </c>
    </row>
    <row r="17" spans="1:12" s="170" customFormat="1">
      <c r="A17" s="19" t="s">
        <v>260</v>
      </c>
      <c r="B17" s="125">
        <f t="shared" si="0"/>
        <v>64</v>
      </c>
      <c r="C17" s="61">
        <f t="shared" si="4"/>
        <v>0.25849186154529669</v>
      </c>
      <c r="D17" s="71"/>
      <c r="E17" s="56">
        <v>63</v>
      </c>
      <c r="F17" s="61">
        <f t="shared" si="1"/>
        <v>98.4375</v>
      </c>
      <c r="G17" s="169"/>
      <c r="H17" s="56">
        <v>0</v>
      </c>
      <c r="I17" s="61">
        <f t="shared" si="2"/>
        <v>0</v>
      </c>
      <c r="J17" s="169"/>
      <c r="K17" s="56">
        <v>1</v>
      </c>
      <c r="L17" s="165">
        <f t="shared" si="3"/>
        <v>1.5625</v>
      </c>
    </row>
    <row r="18" spans="1:12" s="170" customFormat="1">
      <c r="A18" s="19" t="s">
        <v>262</v>
      </c>
      <c r="B18" s="125">
        <f t="shared" si="0"/>
        <v>101</v>
      </c>
      <c r="C18" s="61">
        <f t="shared" si="4"/>
        <v>0.40793246900117131</v>
      </c>
      <c r="D18" s="71"/>
      <c r="E18" s="56">
        <v>99</v>
      </c>
      <c r="F18" s="61">
        <f t="shared" si="1"/>
        <v>98.019801980198025</v>
      </c>
      <c r="G18" s="169"/>
      <c r="H18" s="56">
        <v>2</v>
      </c>
      <c r="I18" s="61">
        <f t="shared" si="2"/>
        <v>1.9801980198019802</v>
      </c>
      <c r="J18" s="169"/>
      <c r="K18" s="56">
        <v>0</v>
      </c>
      <c r="L18" s="165">
        <f t="shared" si="3"/>
        <v>0</v>
      </c>
    </row>
    <row r="19" spans="1:12" s="170" customFormat="1">
      <c r="A19" s="19" t="s">
        <v>261</v>
      </c>
      <c r="B19" s="125">
        <f t="shared" si="0"/>
        <v>252</v>
      </c>
      <c r="C19" s="61">
        <f t="shared" si="4"/>
        <v>1.0178117048346056</v>
      </c>
      <c r="D19" s="71"/>
      <c r="E19" s="56">
        <v>248</v>
      </c>
      <c r="F19" s="61">
        <f t="shared" si="1"/>
        <v>98.412698412698404</v>
      </c>
      <c r="G19" s="169"/>
      <c r="H19" s="56">
        <v>3</v>
      </c>
      <c r="I19" s="61">
        <f t="shared" si="2"/>
        <v>1.1904761904761905</v>
      </c>
      <c r="J19" s="169"/>
      <c r="K19" s="56">
        <v>1</v>
      </c>
      <c r="L19" s="165">
        <f t="shared" si="3"/>
        <v>0.3968253968253968</v>
      </c>
    </row>
    <row r="20" spans="1:12" ht="9.9499999999999993" customHeight="1">
      <c r="A20" s="19"/>
      <c r="B20" s="125" t="str">
        <f t="shared" si="0"/>
        <v/>
      </c>
      <c r="C20" s="61" t="str">
        <f t="shared" si="4"/>
        <v/>
      </c>
      <c r="D20" s="71"/>
      <c r="E20" s="125"/>
      <c r="F20" s="61" t="str">
        <f t="shared" si="1"/>
        <v/>
      </c>
      <c r="G20" s="86"/>
      <c r="H20" s="125"/>
      <c r="I20" s="61" t="str">
        <f t="shared" si="2"/>
        <v/>
      </c>
      <c r="J20" s="86"/>
      <c r="K20" s="125"/>
      <c r="L20" s="165" t="str">
        <f t="shared" si="3"/>
        <v/>
      </c>
    </row>
    <row r="21" spans="1:12" s="168" customFormat="1">
      <c r="A21" s="19" t="s">
        <v>263</v>
      </c>
      <c r="B21" s="125">
        <f t="shared" si="0"/>
        <v>957</v>
      </c>
      <c r="C21" s="61">
        <f t="shared" si="4"/>
        <v>3.8652611171695139</v>
      </c>
      <c r="D21" s="71"/>
      <c r="E21" s="125">
        <f>SUM(E22:E24)</f>
        <v>940</v>
      </c>
      <c r="F21" s="61">
        <f t="shared" si="1"/>
        <v>98.223615464994779</v>
      </c>
      <c r="G21" s="87"/>
      <c r="H21" s="125">
        <f>SUM(H22:H24)</f>
        <v>10</v>
      </c>
      <c r="I21" s="61">
        <f t="shared" si="2"/>
        <v>1.044932079414838</v>
      </c>
      <c r="J21" s="87"/>
      <c r="K21" s="125">
        <f>SUM(K22:K24)</f>
        <v>7</v>
      </c>
      <c r="L21" s="165">
        <f t="shared" si="3"/>
        <v>0.73145245559038663</v>
      </c>
    </row>
    <row r="22" spans="1:12" s="170" customFormat="1">
      <c r="A22" s="19" t="s">
        <v>264</v>
      </c>
      <c r="B22" s="125">
        <f t="shared" si="0"/>
        <v>327</v>
      </c>
      <c r="C22" s="61">
        <f t="shared" si="4"/>
        <v>1.3207318550830001</v>
      </c>
      <c r="D22" s="71"/>
      <c r="E22" s="56">
        <v>319</v>
      </c>
      <c r="F22" s="61">
        <f t="shared" si="1"/>
        <v>97.553516819571868</v>
      </c>
      <c r="G22" s="169"/>
      <c r="H22" s="56">
        <v>6</v>
      </c>
      <c r="I22" s="61">
        <f t="shared" si="2"/>
        <v>1.834862385321101</v>
      </c>
      <c r="J22" s="169"/>
      <c r="K22" s="56">
        <v>2</v>
      </c>
      <c r="L22" s="165">
        <f t="shared" si="3"/>
        <v>0.6116207951070336</v>
      </c>
    </row>
    <row r="23" spans="1:12" s="170" customFormat="1">
      <c r="A23" s="19" t="s">
        <v>265</v>
      </c>
      <c r="B23" s="125">
        <f t="shared" si="0"/>
        <v>92</v>
      </c>
      <c r="C23" s="61">
        <f t="shared" si="4"/>
        <v>0.37158205097136399</v>
      </c>
      <c r="D23" s="71"/>
      <c r="E23" s="56">
        <v>90</v>
      </c>
      <c r="F23" s="61">
        <f t="shared" si="1"/>
        <v>97.826086956521735</v>
      </c>
      <c r="G23" s="169"/>
      <c r="H23" s="56">
        <v>2</v>
      </c>
      <c r="I23" s="61">
        <f t="shared" si="2"/>
        <v>2.1739130434782608</v>
      </c>
      <c r="J23" s="169"/>
      <c r="K23" s="56">
        <v>0</v>
      </c>
      <c r="L23" s="165">
        <f t="shared" si="3"/>
        <v>0</v>
      </c>
    </row>
    <row r="24" spans="1:12" s="170" customFormat="1">
      <c r="A24" s="19" t="s">
        <v>266</v>
      </c>
      <c r="B24" s="125">
        <f t="shared" si="0"/>
        <v>538</v>
      </c>
      <c r="C24" s="61">
        <f t="shared" si="4"/>
        <v>2.17294721111515</v>
      </c>
      <c r="D24" s="71"/>
      <c r="E24" s="56">
        <v>531</v>
      </c>
      <c r="F24" s="61">
        <f t="shared" si="1"/>
        <v>98.698884758364315</v>
      </c>
      <c r="G24" s="169"/>
      <c r="H24" s="56">
        <v>2</v>
      </c>
      <c r="I24" s="61">
        <f t="shared" si="2"/>
        <v>0.37174721189591076</v>
      </c>
      <c r="J24" s="169"/>
      <c r="K24" s="56">
        <v>5</v>
      </c>
      <c r="L24" s="165">
        <f t="shared" si="3"/>
        <v>0.92936802973977695</v>
      </c>
    </row>
    <row r="25" spans="1:12" ht="9.9499999999999993" customHeight="1">
      <c r="A25" s="19"/>
      <c r="B25" s="125" t="str">
        <f t="shared" si="0"/>
        <v/>
      </c>
      <c r="C25" s="61" t="str">
        <f t="shared" si="4"/>
        <v/>
      </c>
      <c r="D25" s="71"/>
      <c r="E25" s="125"/>
      <c r="F25" s="61" t="str">
        <f t="shared" si="1"/>
        <v/>
      </c>
      <c r="G25" s="87"/>
      <c r="H25" s="125"/>
      <c r="I25" s="61" t="str">
        <f t="shared" si="2"/>
        <v/>
      </c>
      <c r="J25" s="87"/>
      <c r="K25" s="125"/>
      <c r="L25" s="165" t="str">
        <f t="shared" si="3"/>
        <v/>
      </c>
    </row>
    <row r="26" spans="1:12" s="167" customFormat="1" ht="12.75">
      <c r="A26" s="23" t="s">
        <v>267</v>
      </c>
      <c r="B26" s="125">
        <f t="shared" si="0"/>
        <v>1016</v>
      </c>
      <c r="C26" s="61">
        <f t="shared" si="4"/>
        <v>4.1035583020315851</v>
      </c>
      <c r="D26" s="71"/>
      <c r="E26" s="125">
        <f>E27</f>
        <v>1004</v>
      </c>
      <c r="F26" s="61">
        <f t="shared" si="1"/>
        <v>98.818897637795274</v>
      </c>
      <c r="G26" s="87"/>
      <c r="H26" s="125">
        <f>H27</f>
        <v>8</v>
      </c>
      <c r="I26" s="61">
        <f t="shared" si="2"/>
        <v>0.78740157480314954</v>
      </c>
      <c r="J26" s="87"/>
      <c r="K26" s="125">
        <f>K27</f>
        <v>4</v>
      </c>
      <c r="L26" s="165">
        <f t="shared" si="3"/>
        <v>0.39370078740157477</v>
      </c>
    </row>
    <row r="27" spans="1:12" s="168" customFormat="1">
      <c r="A27" s="19" t="s">
        <v>268</v>
      </c>
      <c r="B27" s="125">
        <f t="shared" si="0"/>
        <v>1016</v>
      </c>
      <c r="C27" s="61">
        <f t="shared" si="4"/>
        <v>4.1035583020315851</v>
      </c>
      <c r="D27" s="71"/>
      <c r="E27" s="125">
        <f>SUM(E28:E32)</f>
        <v>1004</v>
      </c>
      <c r="F27" s="61">
        <f t="shared" si="1"/>
        <v>98.818897637795274</v>
      </c>
      <c r="G27" s="87"/>
      <c r="H27" s="125">
        <f>SUM(H28:H32)</f>
        <v>8</v>
      </c>
      <c r="I27" s="61">
        <f t="shared" si="2"/>
        <v>0.78740157480314954</v>
      </c>
      <c r="J27" s="87"/>
      <c r="K27" s="125">
        <f>SUM(K28:K32)</f>
        <v>4</v>
      </c>
      <c r="L27" s="165">
        <f t="shared" si="3"/>
        <v>0.39370078740157477</v>
      </c>
    </row>
    <row r="28" spans="1:12" s="170" customFormat="1">
      <c r="A28" s="19" t="s">
        <v>269</v>
      </c>
      <c r="B28" s="125">
        <f t="shared" si="0"/>
        <v>132</v>
      </c>
      <c r="C28" s="61">
        <f t="shared" si="4"/>
        <v>0.5331394644371743</v>
      </c>
      <c r="D28" s="71"/>
      <c r="E28" s="56">
        <v>131</v>
      </c>
      <c r="F28" s="61">
        <f t="shared" si="1"/>
        <v>99.242424242424249</v>
      </c>
      <c r="G28" s="169"/>
      <c r="H28" s="56">
        <v>0</v>
      </c>
      <c r="I28" s="61">
        <f t="shared" si="2"/>
        <v>0</v>
      </c>
      <c r="J28" s="169"/>
      <c r="K28" s="56">
        <v>1</v>
      </c>
      <c r="L28" s="165">
        <f t="shared" si="3"/>
        <v>0.75757575757575757</v>
      </c>
    </row>
    <row r="29" spans="1:12" s="170" customFormat="1">
      <c r="A29" s="19" t="s">
        <v>270</v>
      </c>
      <c r="B29" s="125">
        <f t="shared" si="0"/>
        <v>230</v>
      </c>
      <c r="C29" s="61">
        <f t="shared" si="4"/>
        <v>0.92895512742840991</v>
      </c>
      <c r="D29" s="71"/>
      <c r="E29" s="56">
        <v>224</v>
      </c>
      <c r="F29" s="61">
        <f t="shared" si="1"/>
        <v>97.391304347826093</v>
      </c>
      <c r="G29" s="169"/>
      <c r="H29" s="56">
        <v>4</v>
      </c>
      <c r="I29" s="61">
        <f t="shared" si="2"/>
        <v>1.7391304347826086</v>
      </c>
      <c r="J29" s="169"/>
      <c r="K29" s="56">
        <v>2</v>
      </c>
      <c r="L29" s="165">
        <f t="shared" si="3"/>
        <v>0.86956521739130432</v>
      </c>
    </row>
    <row r="30" spans="1:12" s="170" customFormat="1">
      <c r="A30" s="19" t="s">
        <v>271</v>
      </c>
      <c r="B30" s="125">
        <f t="shared" si="0"/>
        <v>142</v>
      </c>
      <c r="C30" s="61">
        <f t="shared" si="4"/>
        <v>0.57352881780362697</v>
      </c>
      <c r="D30" s="71"/>
      <c r="E30" s="56">
        <v>142</v>
      </c>
      <c r="F30" s="61">
        <f t="shared" si="1"/>
        <v>100</v>
      </c>
      <c r="G30" s="169"/>
      <c r="H30" s="56">
        <v>0</v>
      </c>
      <c r="I30" s="61">
        <f t="shared" si="2"/>
        <v>0</v>
      </c>
      <c r="J30" s="169"/>
      <c r="K30" s="56">
        <v>0</v>
      </c>
      <c r="L30" s="165">
        <f t="shared" si="3"/>
        <v>0</v>
      </c>
    </row>
    <row r="31" spans="1:12" s="170" customFormat="1">
      <c r="A31" s="19" t="s">
        <v>272</v>
      </c>
      <c r="B31" s="125">
        <f t="shared" si="0"/>
        <v>284</v>
      </c>
      <c r="C31" s="61">
        <f t="shared" si="4"/>
        <v>1.1470576356072539</v>
      </c>
      <c r="D31" s="71"/>
      <c r="E31" s="56">
        <v>281</v>
      </c>
      <c r="F31" s="61">
        <f t="shared" si="1"/>
        <v>98.943661971830991</v>
      </c>
      <c r="G31" s="169"/>
      <c r="H31" s="56">
        <v>2</v>
      </c>
      <c r="I31" s="61">
        <f t="shared" si="2"/>
        <v>0.70422535211267612</v>
      </c>
      <c r="J31" s="169"/>
      <c r="K31" s="56">
        <v>1</v>
      </c>
      <c r="L31" s="165">
        <f t="shared" si="3"/>
        <v>0.35211267605633806</v>
      </c>
    </row>
    <row r="32" spans="1:12" s="170" customFormat="1">
      <c r="A32" s="19" t="s">
        <v>273</v>
      </c>
      <c r="B32" s="125">
        <f t="shared" si="0"/>
        <v>228</v>
      </c>
      <c r="C32" s="61">
        <f t="shared" si="4"/>
        <v>0.92087725675511944</v>
      </c>
      <c r="D32" s="71"/>
      <c r="E32" s="56">
        <v>226</v>
      </c>
      <c r="F32" s="61">
        <f t="shared" si="1"/>
        <v>99.122807017543863</v>
      </c>
      <c r="G32" s="169"/>
      <c r="H32" s="56">
        <v>2</v>
      </c>
      <c r="I32" s="61">
        <f t="shared" si="2"/>
        <v>0.8771929824561403</v>
      </c>
      <c r="J32" s="169"/>
      <c r="K32" s="56">
        <v>0</v>
      </c>
      <c r="L32" s="165">
        <f t="shared" si="3"/>
        <v>0</v>
      </c>
    </row>
    <row r="33" spans="1:12" ht="9.9499999999999993" customHeight="1">
      <c r="A33" s="19"/>
      <c r="B33" s="125" t="str">
        <f t="shared" si="0"/>
        <v/>
      </c>
      <c r="C33" s="61" t="str">
        <f t="shared" si="4"/>
        <v/>
      </c>
      <c r="D33" s="71"/>
      <c r="E33" s="125"/>
      <c r="F33" s="61" t="str">
        <f t="shared" si="1"/>
        <v/>
      </c>
      <c r="G33" s="87"/>
      <c r="H33" s="125"/>
      <c r="I33" s="61" t="str">
        <f t="shared" si="2"/>
        <v/>
      </c>
      <c r="J33" s="87"/>
      <c r="K33" s="125"/>
      <c r="L33" s="165" t="str">
        <f t="shared" si="3"/>
        <v/>
      </c>
    </row>
    <row r="34" spans="1:12" s="167" customFormat="1" ht="12.75">
      <c r="A34" s="23" t="s">
        <v>274</v>
      </c>
      <c r="B34" s="125">
        <f t="shared" si="0"/>
        <v>6988</v>
      </c>
      <c r="C34" s="61">
        <f t="shared" si="4"/>
        <v>28.224080132477081</v>
      </c>
      <c r="D34" s="71"/>
      <c r="E34" s="125">
        <f>E35+E41+E51+E53</f>
        <v>6878</v>
      </c>
      <c r="F34" s="61">
        <f t="shared" si="1"/>
        <v>98.425872925014318</v>
      </c>
      <c r="G34" s="87"/>
      <c r="H34" s="125">
        <f>H35+H41+H51+H53</f>
        <v>72</v>
      </c>
      <c r="I34" s="61">
        <f t="shared" si="2"/>
        <v>1.030337721808815</v>
      </c>
      <c r="J34" s="87"/>
      <c r="K34" s="125">
        <f>K35+K41+K51+K53</f>
        <v>38</v>
      </c>
      <c r="L34" s="165">
        <f t="shared" si="3"/>
        <v>0.5437893531768746</v>
      </c>
    </row>
    <row r="35" spans="1:12" s="168" customFormat="1">
      <c r="A35" s="19" t="s">
        <v>395</v>
      </c>
      <c r="B35" s="125">
        <f t="shared" si="0"/>
        <v>2459</v>
      </c>
      <c r="C35" s="61">
        <f t="shared" si="4"/>
        <v>9.9317419928106965</v>
      </c>
      <c r="D35" s="71"/>
      <c r="E35" s="125">
        <f>SUM(E36:E39)</f>
        <v>2408</v>
      </c>
      <c r="F35" s="61">
        <f t="shared" si="1"/>
        <v>97.925986173241157</v>
      </c>
      <c r="G35" s="87"/>
      <c r="H35" s="125">
        <f>SUM(H36:H39)</f>
        <v>32</v>
      </c>
      <c r="I35" s="61">
        <f t="shared" si="2"/>
        <v>1.3013420089467262</v>
      </c>
      <c r="J35" s="87"/>
      <c r="K35" s="125">
        <f>SUM(K36:K39)</f>
        <v>19</v>
      </c>
      <c r="L35" s="165">
        <f t="shared" si="3"/>
        <v>0.7726718178121188</v>
      </c>
    </row>
    <row r="36" spans="1:12" s="170" customFormat="1">
      <c r="A36" s="19" t="s">
        <v>276</v>
      </c>
      <c r="B36" s="125">
        <f t="shared" si="0"/>
        <v>1299</v>
      </c>
      <c r="C36" s="61">
        <f t="shared" si="4"/>
        <v>5.2465770023021934</v>
      </c>
      <c r="D36" s="71"/>
      <c r="E36" s="56">
        <v>1270</v>
      </c>
      <c r="F36" s="61">
        <f t="shared" si="1"/>
        <v>97.767513471901452</v>
      </c>
      <c r="G36" s="169"/>
      <c r="H36" s="56">
        <v>19</v>
      </c>
      <c r="I36" s="61">
        <f t="shared" si="2"/>
        <v>1.4626635873749037</v>
      </c>
      <c r="J36" s="169"/>
      <c r="K36" s="56">
        <v>10</v>
      </c>
      <c r="L36" s="165">
        <f t="shared" si="3"/>
        <v>0.76982294072363355</v>
      </c>
    </row>
    <row r="37" spans="1:12" s="170" customFormat="1">
      <c r="A37" s="19" t="s">
        <v>277</v>
      </c>
      <c r="B37" s="125">
        <f t="shared" si="0"/>
        <v>716</v>
      </c>
      <c r="C37" s="61">
        <f t="shared" si="4"/>
        <v>2.8918777010380063</v>
      </c>
      <c r="D37" s="71"/>
      <c r="E37" s="56">
        <v>705</v>
      </c>
      <c r="F37" s="61">
        <f t="shared" si="1"/>
        <v>98.463687150837984</v>
      </c>
      <c r="G37" s="169"/>
      <c r="H37" s="56">
        <v>7</v>
      </c>
      <c r="I37" s="61">
        <f t="shared" si="2"/>
        <v>0.97765363128491622</v>
      </c>
      <c r="J37" s="169"/>
      <c r="K37" s="56">
        <v>4</v>
      </c>
      <c r="L37" s="165">
        <f t="shared" si="3"/>
        <v>0.55865921787709494</v>
      </c>
    </row>
    <row r="38" spans="1:12" s="170" customFormat="1">
      <c r="A38" s="19" t="s">
        <v>278</v>
      </c>
      <c r="B38" s="125">
        <f t="shared" si="0"/>
        <v>213</v>
      </c>
      <c r="C38" s="61">
        <f t="shared" si="4"/>
        <v>0.86029322670544051</v>
      </c>
      <c r="D38" s="71"/>
      <c r="E38" s="56">
        <v>206</v>
      </c>
      <c r="F38" s="61">
        <f t="shared" si="1"/>
        <v>96.713615023474176</v>
      </c>
      <c r="G38" s="169"/>
      <c r="H38" s="56">
        <v>4</v>
      </c>
      <c r="I38" s="61">
        <f t="shared" si="2"/>
        <v>1.8779342723004695</v>
      </c>
      <c r="J38" s="169"/>
      <c r="K38" s="56">
        <v>3</v>
      </c>
      <c r="L38" s="165">
        <f t="shared" si="3"/>
        <v>1.4084507042253522</v>
      </c>
    </row>
    <row r="39" spans="1:12" s="170" customFormat="1">
      <c r="A39" s="19" t="s">
        <v>279</v>
      </c>
      <c r="B39" s="125">
        <f t="shared" si="0"/>
        <v>231</v>
      </c>
      <c r="C39" s="61">
        <f t="shared" si="4"/>
        <v>0.93299406276505514</v>
      </c>
      <c r="D39" s="71"/>
      <c r="E39" s="56">
        <v>227</v>
      </c>
      <c r="F39" s="61">
        <f t="shared" si="1"/>
        <v>98.268398268398272</v>
      </c>
      <c r="G39" s="169"/>
      <c r="H39" s="56">
        <v>2</v>
      </c>
      <c r="I39" s="61">
        <f t="shared" si="2"/>
        <v>0.86580086580086579</v>
      </c>
      <c r="J39" s="169"/>
      <c r="K39" s="56">
        <v>2</v>
      </c>
      <c r="L39" s="165">
        <f t="shared" si="3"/>
        <v>0.86580086580086579</v>
      </c>
    </row>
    <row r="40" spans="1:12" ht="9.9499999999999993" customHeight="1">
      <c r="A40" s="19"/>
      <c r="B40" s="125" t="str">
        <f t="shared" si="0"/>
        <v/>
      </c>
      <c r="C40" s="61" t="str">
        <f t="shared" si="4"/>
        <v/>
      </c>
      <c r="D40" s="71"/>
      <c r="E40" s="125"/>
      <c r="F40" s="61" t="str">
        <f t="shared" si="1"/>
        <v/>
      </c>
      <c r="G40" s="87"/>
      <c r="H40" s="125"/>
      <c r="I40" s="61" t="str">
        <f t="shared" si="2"/>
        <v/>
      </c>
      <c r="J40" s="87"/>
      <c r="K40" s="125">
        <v>0</v>
      </c>
      <c r="L40" s="165" t="str">
        <f t="shared" si="3"/>
        <v/>
      </c>
    </row>
    <row r="41" spans="1:12" s="168" customFormat="1">
      <c r="A41" s="19" t="s">
        <v>280</v>
      </c>
      <c r="B41" s="125">
        <f t="shared" si="0"/>
        <v>2036</v>
      </c>
      <c r="C41" s="61">
        <f t="shared" si="4"/>
        <v>8.2232723454097503</v>
      </c>
      <c r="D41" s="71"/>
      <c r="E41" s="125">
        <f>SUM(E42:E49)</f>
        <v>2003</v>
      </c>
      <c r="F41" s="61">
        <f t="shared" si="1"/>
        <v>98.379174852652255</v>
      </c>
      <c r="G41" s="87"/>
      <c r="H41" s="125">
        <f>SUM(H42:H49)</f>
        <v>24</v>
      </c>
      <c r="I41" s="61">
        <f t="shared" si="2"/>
        <v>1.1787819253438114</v>
      </c>
      <c r="J41" s="87"/>
      <c r="K41" s="125">
        <f>SUM(K42:K49)</f>
        <v>9</v>
      </c>
      <c r="L41" s="165">
        <f t="shared" si="3"/>
        <v>0.44204322200392926</v>
      </c>
    </row>
    <row r="42" spans="1:12" s="170" customFormat="1">
      <c r="A42" s="19" t="s">
        <v>282</v>
      </c>
      <c r="B42" s="125">
        <f t="shared" si="0"/>
        <v>197</v>
      </c>
      <c r="C42" s="61">
        <f t="shared" si="4"/>
        <v>0.79567026131911622</v>
      </c>
      <c r="D42" s="71"/>
      <c r="E42" s="56">
        <v>194</v>
      </c>
      <c r="F42" s="61">
        <f t="shared" si="1"/>
        <v>98.477157360406082</v>
      </c>
      <c r="G42" s="169"/>
      <c r="H42" s="56">
        <v>3</v>
      </c>
      <c r="I42" s="61">
        <f t="shared" si="2"/>
        <v>1.5228426395939088</v>
      </c>
      <c r="J42" s="169"/>
      <c r="K42" s="56">
        <v>0</v>
      </c>
      <c r="L42" s="165">
        <f t="shared" si="3"/>
        <v>0</v>
      </c>
    </row>
    <row r="43" spans="1:12" s="170" customFormat="1">
      <c r="A43" s="19" t="s">
        <v>281</v>
      </c>
      <c r="B43" s="125">
        <f t="shared" si="0"/>
        <v>242</v>
      </c>
      <c r="C43" s="61">
        <f t="shared" si="4"/>
        <v>0.97742235146815304</v>
      </c>
      <c r="D43" s="71"/>
      <c r="E43" s="56">
        <v>237</v>
      </c>
      <c r="F43" s="61">
        <f t="shared" si="1"/>
        <v>97.933884297520663</v>
      </c>
      <c r="G43" s="169"/>
      <c r="H43" s="56">
        <v>5</v>
      </c>
      <c r="I43" s="61">
        <f t="shared" si="2"/>
        <v>2.0661157024793391</v>
      </c>
      <c r="J43" s="169"/>
      <c r="K43" s="56">
        <v>0</v>
      </c>
      <c r="L43" s="165">
        <f t="shared" si="3"/>
        <v>0</v>
      </c>
    </row>
    <row r="44" spans="1:12" s="170" customFormat="1">
      <c r="A44" s="19" t="s">
        <v>283</v>
      </c>
      <c r="B44" s="125">
        <f t="shared" si="0"/>
        <v>133</v>
      </c>
      <c r="C44" s="61">
        <f t="shared" si="4"/>
        <v>0.53717839977381965</v>
      </c>
      <c r="D44" s="71"/>
      <c r="E44" s="56">
        <v>128</v>
      </c>
      <c r="F44" s="61">
        <f t="shared" si="1"/>
        <v>96.240601503759393</v>
      </c>
      <c r="G44" s="169"/>
      <c r="H44" s="56">
        <v>2</v>
      </c>
      <c r="I44" s="61">
        <f t="shared" si="2"/>
        <v>1.5037593984962405</v>
      </c>
      <c r="J44" s="169"/>
      <c r="K44" s="56">
        <v>3</v>
      </c>
      <c r="L44" s="165">
        <f t="shared" si="3"/>
        <v>2.2556390977443606</v>
      </c>
    </row>
    <row r="45" spans="1:12" s="170" customFormat="1">
      <c r="A45" s="19" t="s">
        <v>284</v>
      </c>
      <c r="B45" s="125">
        <f t="shared" si="0"/>
        <v>355</v>
      </c>
      <c r="C45" s="61">
        <f t="shared" si="4"/>
        <v>1.4338220445090675</v>
      </c>
      <c r="D45" s="71"/>
      <c r="E45" s="56">
        <v>346</v>
      </c>
      <c r="F45" s="61">
        <f t="shared" si="1"/>
        <v>97.464788732394368</v>
      </c>
      <c r="G45" s="169"/>
      <c r="H45" s="56">
        <v>6</v>
      </c>
      <c r="I45" s="61">
        <f t="shared" si="2"/>
        <v>1.6901408450704223</v>
      </c>
      <c r="J45" s="169"/>
      <c r="K45" s="56">
        <v>3</v>
      </c>
      <c r="L45" s="165">
        <f t="shared" si="3"/>
        <v>0.84507042253521114</v>
      </c>
    </row>
    <row r="46" spans="1:12" s="170" customFormat="1">
      <c r="A46" s="19" t="s">
        <v>458</v>
      </c>
      <c r="B46" s="125">
        <f t="shared" si="0"/>
        <v>199</v>
      </c>
      <c r="C46" s="61">
        <f t="shared" si="4"/>
        <v>0.80374813199240669</v>
      </c>
      <c r="D46" s="71"/>
      <c r="E46" s="56">
        <v>196</v>
      </c>
      <c r="F46" s="61">
        <f t="shared" si="1"/>
        <v>98.492462311557787</v>
      </c>
      <c r="G46" s="169"/>
      <c r="H46" s="56">
        <v>3</v>
      </c>
      <c r="I46" s="61">
        <f t="shared" si="2"/>
        <v>1.5075376884422109</v>
      </c>
      <c r="J46" s="169"/>
      <c r="K46" s="56">
        <v>0</v>
      </c>
      <c r="L46" s="165">
        <f t="shared" si="3"/>
        <v>0</v>
      </c>
    </row>
    <row r="47" spans="1:12" s="170" customFormat="1">
      <c r="A47" s="19" t="s">
        <v>286</v>
      </c>
      <c r="B47" s="125">
        <f t="shared" si="0"/>
        <v>408</v>
      </c>
      <c r="C47" s="61">
        <f t="shared" si="4"/>
        <v>1.6478856173512662</v>
      </c>
      <c r="D47" s="71"/>
      <c r="E47" s="56">
        <v>405</v>
      </c>
      <c r="F47" s="61">
        <f t="shared" si="1"/>
        <v>99.264705882352942</v>
      </c>
      <c r="G47" s="169"/>
      <c r="H47" s="56">
        <v>3</v>
      </c>
      <c r="I47" s="61">
        <f t="shared" si="2"/>
        <v>0.73529411764705876</v>
      </c>
      <c r="J47" s="169"/>
      <c r="K47" s="56">
        <v>0</v>
      </c>
      <c r="L47" s="165">
        <f t="shared" si="3"/>
        <v>0</v>
      </c>
    </row>
    <row r="48" spans="1:12" s="170" customFormat="1">
      <c r="A48" s="19" t="s">
        <v>287</v>
      </c>
      <c r="B48" s="125">
        <f t="shared" si="0"/>
        <v>176</v>
      </c>
      <c r="C48" s="61">
        <f t="shared" si="4"/>
        <v>0.71085261924956578</v>
      </c>
      <c r="D48" s="71"/>
      <c r="E48" s="56">
        <v>174</v>
      </c>
      <c r="F48" s="61">
        <f t="shared" si="1"/>
        <v>98.86363636363636</v>
      </c>
      <c r="G48" s="169"/>
      <c r="H48" s="56">
        <v>1</v>
      </c>
      <c r="I48" s="61">
        <f t="shared" si="2"/>
        <v>0.56818181818181823</v>
      </c>
      <c r="J48" s="169"/>
      <c r="K48" s="56">
        <v>1</v>
      </c>
      <c r="L48" s="165">
        <f t="shared" si="3"/>
        <v>0.56818181818181823</v>
      </c>
    </row>
    <row r="49" spans="1:12" s="170" customFormat="1">
      <c r="A49" s="19" t="s">
        <v>288</v>
      </c>
      <c r="B49" s="125">
        <f t="shared" si="0"/>
        <v>326</v>
      </c>
      <c r="C49" s="61">
        <f t="shared" si="4"/>
        <v>1.3166929197463548</v>
      </c>
      <c r="D49" s="71"/>
      <c r="E49" s="56">
        <v>323</v>
      </c>
      <c r="F49" s="61">
        <f t="shared" si="1"/>
        <v>99.079754601226995</v>
      </c>
      <c r="G49" s="169"/>
      <c r="H49" s="56">
        <v>1</v>
      </c>
      <c r="I49" s="61">
        <f t="shared" si="2"/>
        <v>0.30674846625766872</v>
      </c>
      <c r="J49" s="169"/>
      <c r="K49" s="56">
        <v>2</v>
      </c>
      <c r="L49" s="165">
        <f t="shared" si="3"/>
        <v>0.61349693251533743</v>
      </c>
    </row>
    <row r="50" spans="1:12" ht="9.9499999999999993" customHeight="1">
      <c r="A50" s="19"/>
      <c r="B50" s="125" t="str">
        <f t="shared" si="0"/>
        <v/>
      </c>
      <c r="C50" s="61" t="str">
        <f t="shared" si="4"/>
        <v/>
      </c>
      <c r="D50" s="71"/>
      <c r="E50" s="57"/>
      <c r="F50" s="61" t="str">
        <f t="shared" si="1"/>
        <v/>
      </c>
      <c r="G50" s="57"/>
      <c r="H50" s="57"/>
      <c r="I50" s="61" t="str">
        <f t="shared" si="2"/>
        <v/>
      </c>
      <c r="J50" s="57"/>
      <c r="K50" s="57"/>
      <c r="L50" s="165" t="str">
        <f t="shared" si="3"/>
        <v/>
      </c>
    </row>
    <row r="51" spans="1:12">
      <c r="A51" s="19" t="s">
        <v>289</v>
      </c>
      <c r="B51" s="125">
        <f t="shared" si="0"/>
        <v>333</v>
      </c>
      <c r="C51" s="61">
        <f t="shared" si="4"/>
        <v>1.3449654671028717</v>
      </c>
      <c r="D51" s="71"/>
      <c r="E51" s="56">
        <v>329</v>
      </c>
      <c r="F51" s="61">
        <f t="shared" si="1"/>
        <v>98.798798798798799</v>
      </c>
      <c r="G51" s="169"/>
      <c r="H51" s="56">
        <v>2</v>
      </c>
      <c r="I51" s="61">
        <f t="shared" si="2"/>
        <v>0.60060060060060061</v>
      </c>
      <c r="J51" s="169"/>
      <c r="K51" s="56">
        <v>2</v>
      </c>
      <c r="L51" s="165">
        <f t="shared" si="3"/>
        <v>0.60060060060060061</v>
      </c>
    </row>
    <row r="52" spans="1:12" ht="9.9499999999999993" customHeight="1">
      <c r="A52" s="19"/>
      <c r="B52" s="125" t="str">
        <f t="shared" si="0"/>
        <v/>
      </c>
      <c r="C52" s="61" t="str">
        <f t="shared" si="4"/>
        <v/>
      </c>
      <c r="D52" s="71"/>
      <c r="E52" s="125"/>
      <c r="F52" s="61" t="str">
        <f t="shared" si="1"/>
        <v/>
      </c>
      <c r="G52" s="87"/>
      <c r="H52" s="125"/>
      <c r="I52" s="61" t="str">
        <f t="shared" si="2"/>
        <v/>
      </c>
      <c r="J52" s="87"/>
      <c r="K52" s="125"/>
      <c r="L52" s="165" t="str">
        <f t="shared" si="3"/>
        <v/>
      </c>
    </row>
    <row r="53" spans="1:12" s="168" customFormat="1">
      <c r="A53" s="19" t="s">
        <v>290</v>
      </c>
      <c r="B53" s="125">
        <f t="shared" si="0"/>
        <v>2160</v>
      </c>
      <c r="C53" s="61">
        <f t="shared" si="4"/>
        <v>8.7241003271537618</v>
      </c>
      <c r="D53" s="71"/>
      <c r="E53" s="125">
        <f>SUM(E54:E58)</f>
        <v>2138</v>
      </c>
      <c r="F53" s="61">
        <f t="shared" si="1"/>
        <v>98.981481481481481</v>
      </c>
      <c r="G53" s="87"/>
      <c r="H53" s="125">
        <f>SUM(H54:H58)</f>
        <v>14</v>
      </c>
      <c r="I53" s="61">
        <f t="shared" si="2"/>
        <v>0.64814814814814814</v>
      </c>
      <c r="J53" s="87"/>
      <c r="K53" s="125">
        <f>SUM(K54:K58)</f>
        <v>8</v>
      </c>
      <c r="L53" s="165">
        <f t="shared" si="3"/>
        <v>0.37037037037037041</v>
      </c>
    </row>
    <row r="54" spans="1:12" s="170" customFormat="1">
      <c r="A54" s="19" t="s">
        <v>291</v>
      </c>
      <c r="B54" s="125">
        <f t="shared" si="0"/>
        <v>76</v>
      </c>
      <c r="C54" s="61">
        <f t="shared" si="4"/>
        <v>0.30695908558503981</v>
      </c>
      <c r="D54" s="71"/>
      <c r="E54" s="56">
        <v>76</v>
      </c>
      <c r="F54" s="61">
        <f t="shared" si="1"/>
        <v>100</v>
      </c>
      <c r="G54" s="169"/>
      <c r="H54" s="56">
        <v>0</v>
      </c>
      <c r="I54" s="61">
        <f t="shared" si="2"/>
        <v>0</v>
      </c>
      <c r="J54" s="169"/>
      <c r="K54" s="56">
        <v>0</v>
      </c>
      <c r="L54" s="165">
        <f t="shared" si="3"/>
        <v>0</v>
      </c>
    </row>
    <row r="55" spans="1:12" s="170" customFormat="1">
      <c r="A55" s="19" t="s">
        <v>292</v>
      </c>
      <c r="B55" s="125">
        <f t="shared" si="0"/>
        <v>1366</v>
      </c>
      <c r="C55" s="61">
        <f t="shared" si="4"/>
        <v>5.517185669857426</v>
      </c>
      <c r="D55" s="71"/>
      <c r="E55" s="56">
        <v>1351</v>
      </c>
      <c r="F55" s="61">
        <f t="shared" si="1"/>
        <v>98.901903367496331</v>
      </c>
      <c r="G55" s="169"/>
      <c r="H55" s="56">
        <v>11</v>
      </c>
      <c r="I55" s="61">
        <f t="shared" si="2"/>
        <v>0.80527086383601754</v>
      </c>
      <c r="J55" s="169"/>
      <c r="K55" s="56">
        <v>4</v>
      </c>
      <c r="L55" s="165">
        <f t="shared" si="3"/>
        <v>0.29282576866764276</v>
      </c>
    </row>
    <row r="56" spans="1:12" s="170" customFormat="1">
      <c r="A56" s="19" t="s">
        <v>293</v>
      </c>
      <c r="B56" s="125">
        <f t="shared" si="0"/>
        <v>229</v>
      </c>
      <c r="C56" s="61">
        <f t="shared" si="4"/>
        <v>0.92491619209176468</v>
      </c>
      <c r="D56" s="71"/>
      <c r="E56" s="56">
        <v>227</v>
      </c>
      <c r="F56" s="61">
        <f t="shared" si="1"/>
        <v>99.126637554585145</v>
      </c>
      <c r="G56" s="169"/>
      <c r="H56" s="56">
        <v>2</v>
      </c>
      <c r="I56" s="61">
        <f t="shared" si="2"/>
        <v>0.87336244541484709</v>
      </c>
      <c r="J56" s="169"/>
      <c r="K56" s="56">
        <v>0</v>
      </c>
      <c r="L56" s="165">
        <f t="shared" si="3"/>
        <v>0</v>
      </c>
    </row>
    <row r="57" spans="1:12" s="170" customFormat="1">
      <c r="A57" s="19" t="s">
        <v>294</v>
      </c>
      <c r="B57" s="125">
        <f t="shared" si="0"/>
        <v>346</v>
      </c>
      <c r="C57" s="61">
        <f t="shared" si="4"/>
        <v>1.3974716264792602</v>
      </c>
      <c r="D57" s="71"/>
      <c r="E57" s="56">
        <v>343</v>
      </c>
      <c r="F57" s="61">
        <f t="shared" si="1"/>
        <v>99.132947976878611</v>
      </c>
      <c r="G57" s="169"/>
      <c r="H57" s="56">
        <v>1</v>
      </c>
      <c r="I57" s="61">
        <f t="shared" si="2"/>
        <v>0.28901734104046239</v>
      </c>
      <c r="J57" s="169"/>
      <c r="K57" s="56">
        <v>2</v>
      </c>
      <c r="L57" s="165">
        <f t="shared" si="3"/>
        <v>0.57803468208092479</v>
      </c>
    </row>
    <row r="58" spans="1:12" s="170" customFormat="1">
      <c r="A58" s="19" t="s">
        <v>295</v>
      </c>
      <c r="B58" s="125">
        <f t="shared" si="0"/>
        <v>143</v>
      </c>
      <c r="C58" s="61">
        <f t="shared" si="4"/>
        <v>0.5775677531402722</v>
      </c>
      <c r="D58" s="71"/>
      <c r="E58" s="56">
        <v>141</v>
      </c>
      <c r="F58" s="61">
        <f t="shared" si="1"/>
        <v>98.6013986013986</v>
      </c>
      <c r="G58" s="169"/>
      <c r="H58" s="56">
        <v>0</v>
      </c>
      <c r="I58" s="61">
        <f t="shared" si="2"/>
        <v>0</v>
      </c>
      <c r="J58" s="169"/>
      <c r="K58" s="56">
        <v>2</v>
      </c>
      <c r="L58" s="165">
        <f t="shared" si="3"/>
        <v>1.3986013986013985</v>
      </c>
    </row>
    <row r="59" spans="1:12" ht="9.9499999999999993" customHeight="1">
      <c r="A59" s="19"/>
      <c r="B59" s="125" t="str">
        <f t="shared" si="0"/>
        <v/>
      </c>
      <c r="C59" s="61" t="str">
        <f t="shared" si="4"/>
        <v/>
      </c>
      <c r="D59" s="71"/>
      <c r="E59" s="125"/>
      <c r="F59" s="61" t="str">
        <f t="shared" si="1"/>
        <v/>
      </c>
      <c r="G59" s="87"/>
      <c r="H59" s="125"/>
      <c r="I59" s="61" t="str">
        <f t="shared" si="2"/>
        <v/>
      </c>
      <c r="J59" s="87"/>
      <c r="K59" s="125"/>
      <c r="L59" s="165" t="str">
        <f t="shared" si="3"/>
        <v/>
      </c>
    </row>
    <row r="60" spans="1:12" s="167" customFormat="1" ht="12.75">
      <c r="A60" s="23" t="s">
        <v>296</v>
      </c>
      <c r="B60" s="125">
        <f t="shared" si="0"/>
        <v>2004</v>
      </c>
      <c r="C60" s="61">
        <f t="shared" si="4"/>
        <v>8.094026414637101</v>
      </c>
      <c r="D60" s="71"/>
      <c r="E60" s="125">
        <f>E61+E63+E70+E72</f>
        <v>1980</v>
      </c>
      <c r="F60" s="61">
        <f t="shared" si="1"/>
        <v>98.802395209580837</v>
      </c>
      <c r="G60" s="87"/>
      <c r="H60" s="125">
        <f>H61+H63+H70+H72</f>
        <v>10</v>
      </c>
      <c r="I60" s="61">
        <f t="shared" si="2"/>
        <v>0.49900199600798401</v>
      </c>
      <c r="J60" s="87"/>
      <c r="K60" s="125">
        <f>K61+K63+K70+K72</f>
        <v>14</v>
      </c>
      <c r="L60" s="165">
        <f t="shared" si="3"/>
        <v>0.69860279441117767</v>
      </c>
    </row>
    <row r="61" spans="1:12" s="168" customFormat="1">
      <c r="A61" s="19" t="s">
        <v>297</v>
      </c>
      <c r="B61" s="125">
        <f t="shared" si="0"/>
        <v>298</v>
      </c>
      <c r="C61" s="61">
        <f t="shared" si="4"/>
        <v>1.2036027303202876</v>
      </c>
      <c r="D61" s="71"/>
      <c r="E61" s="56">
        <v>296</v>
      </c>
      <c r="F61" s="61">
        <f t="shared" si="1"/>
        <v>99.328859060402692</v>
      </c>
      <c r="G61" s="169"/>
      <c r="H61" s="56">
        <v>1</v>
      </c>
      <c r="I61" s="61">
        <f t="shared" si="2"/>
        <v>0.33557046979865773</v>
      </c>
      <c r="J61" s="169"/>
      <c r="K61" s="56">
        <v>1</v>
      </c>
      <c r="L61" s="165">
        <f t="shared" si="3"/>
        <v>0.33557046979865773</v>
      </c>
    </row>
    <row r="62" spans="1:12" ht="9.9499999999999993" customHeight="1">
      <c r="B62" s="125" t="str">
        <f t="shared" si="0"/>
        <v/>
      </c>
      <c r="C62" s="61" t="str">
        <f t="shared" si="4"/>
        <v/>
      </c>
      <c r="D62" s="71"/>
      <c r="E62" s="125"/>
      <c r="F62" s="61" t="str">
        <f t="shared" si="1"/>
        <v/>
      </c>
      <c r="G62" s="87"/>
      <c r="H62" s="125"/>
      <c r="I62" s="61" t="str">
        <f t="shared" si="2"/>
        <v/>
      </c>
      <c r="J62" s="87"/>
      <c r="K62" s="125"/>
      <c r="L62" s="165" t="str">
        <f t="shared" si="3"/>
        <v/>
      </c>
    </row>
    <row r="63" spans="1:12" s="168" customFormat="1">
      <c r="A63" s="19" t="s">
        <v>298</v>
      </c>
      <c r="B63" s="125">
        <f t="shared" si="0"/>
        <v>1237</v>
      </c>
      <c r="C63" s="61">
        <f t="shared" si="4"/>
        <v>4.9961630114301876</v>
      </c>
      <c r="D63" s="71"/>
      <c r="E63" s="125">
        <f>SUM(E64:E68)</f>
        <v>1222</v>
      </c>
      <c r="F63" s="61">
        <f t="shared" si="1"/>
        <v>98.787388843977368</v>
      </c>
      <c r="G63" s="87"/>
      <c r="H63" s="125">
        <f>SUM(H64:H68)</f>
        <v>4</v>
      </c>
      <c r="I63" s="61">
        <f t="shared" si="2"/>
        <v>0.32336297493936944</v>
      </c>
      <c r="J63" s="87"/>
      <c r="K63" s="125">
        <f>SUM(K64:K68)</f>
        <v>11</v>
      </c>
      <c r="L63" s="165">
        <f t="shared" si="3"/>
        <v>0.88924818108326609</v>
      </c>
    </row>
    <row r="64" spans="1:12" s="170" customFormat="1">
      <c r="A64" s="19" t="s">
        <v>299</v>
      </c>
      <c r="B64" s="125">
        <f t="shared" si="0"/>
        <v>264</v>
      </c>
      <c r="C64" s="61">
        <f t="shared" si="4"/>
        <v>1.0662789288743486</v>
      </c>
      <c r="D64" s="71"/>
      <c r="E64" s="56">
        <v>259</v>
      </c>
      <c r="F64" s="61">
        <f t="shared" si="1"/>
        <v>98.106060606060609</v>
      </c>
      <c r="G64" s="169"/>
      <c r="H64" s="56">
        <v>1</v>
      </c>
      <c r="I64" s="61">
        <f t="shared" si="2"/>
        <v>0.37878787878787878</v>
      </c>
      <c r="J64" s="169"/>
      <c r="K64" s="56">
        <v>4</v>
      </c>
      <c r="L64" s="165">
        <f t="shared" si="3"/>
        <v>1.5151515151515151</v>
      </c>
    </row>
    <row r="65" spans="1:14" s="170" customFormat="1">
      <c r="A65" s="19" t="s">
        <v>486</v>
      </c>
      <c r="B65" s="125">
        <f t="shared" si="0"/>
        <v>332</v>
      </c>
      <c r="C65" s="61">
        <f t="shared" si="4"/>
        <v>1.3409265317662264</v>
      </c>
      <c r="D65" s="71"/>
      <c r="E65" s="56">
        <v>329</v>
      </c>
      <c r="F65" s="61">
        <f t="shared" si="1"/>
        <v>99.096385542168676</v>
      </c>
      <c r="G65" s="169"/>
      <c r="H65" s="56">
        <v>2</v>
      </c>
      <c r="I65" s="61">
        <f t="shared" si="2"/>
        <v>0.60240963855421692</v>
      </c>
      <c r="J65" s="169"/>
      <c r="K65" s="56">
        <v>1</v>
      </c>
      <c r="L65" s="165">
        <f t="shared" si="3"/>
        <v>0.30120481927710846</v>
      </c>
      <c r="N65" s="19"/>
    </row>
    <row r="66" spans="1:14" s="170" customFormat="1">
      <c r="A66" s="19" t="s">
        <v>301</v>
      </c>
      <c r="B66" s="125">
        <f t="shared" si="0"/>
        <v>139</v>
      </c>
      <c r="C66" s="61">
        <f t="shared" si="4"/>
        <v>0.56141201179369127</v>
      </c>
      <c r="D66" s="71"/>
      <c r="E66" s="56">
        <v>138</v>
      </c>
      <c r="F66" s="61">
        <f t="shared" si="1"/>
        <v>99.280575539568346</v>
      </c>
      <c r="G66" s="169"/>
      <c r="H66" s="56">
        <v>0</v>
      </c>
      <c r="I66" s="61">
        <f t="shared" si="2"/>
        <v>0</v>
      </c>
      <c r="J66" s="169"/>
      <c r="K66" s="56">
        <v>1</v>
      </c>
      <c r="L66" s="165">
        <f t="shared" si="3"/>
        <v>0.71942446043165476</v>
      </c>
    </row>
    <row r="67" spans="1:14" s="170" customFormat="1">
      <c r="A67" s="19" t="s">
        <v>302</v>
      </c>
      <c r="B67" s="125">
        <f t="shared" si="0"/>
        <v>90</v>
      </c>
      <c r="C67" s="61"/>
      <c r="D67" s="71"/>
      <c r="E67" s="56">
        <v>89</v>
      </c>
      <c r="F67" s="61">
        <f t="shared" si="1"/>
        <v>98.888888888888886</v>
      </c>
      <c r="G67" s="169"/>
      <c r="H67" s="56">
        <v>0</v>
      </c>
      <c r="I67" s="61">
        <f t="shared" si="2"/>
        <v>0</v>
      </c>
      <c r="J67" s="169"/>
      <c r="K67" s="56">
        <v>1</v>
      </c>
      <c r="L67" s="165">
        <f t="shared" si="3"/>
        <v>1.1111111111111112</v>
      </c>
    </row>
    <row r="68" spans="1:14" s="170" customFormat="1">
      <c r="A68" s="19" t="s">
        <v>303</v>
      </c>
      <c r="B68" s="125">
        <f t="shared" si="0"/>
        <v>412</v>
      </c>
      <c r="C68" s="61">
        <f t="shared" si="4"/>
        <v>1.6640413586978473</v>
      </c>
      <c r="D68" s="71"/>
      <c r="E68" s="56">
        <v>407</v>
      </c>
      <c r="F68" s="61">
        <f t="shared" si="1"/>
        <v>98.786407766990294</v>
      </c>
      <c r="G68" s="169"/>
      <c r="H68" s="56">
        <v>1</v>
      </c>
      <c r="I68" s="61">
        <f t="shared" si="2"/>
        <v>0.24271844660194172</v>
      </c>
      <c r="J68" s="169"/>
      <c r="K68" s="56">
        <v>4</v>
      </c>
      <c r="L68" s="165">
        <f t="shared" si="3"/>
        <v>0.97087378640776689</v>
      </c>
    </row>
    <row r="69" spans="1:14" ht="9.9499999999999993" customHeight="1">
      <c r="A69" s="19"/>
      <c r="B69" s="125" t="str">
        <f t="shared" si="0"/>
        <v/>
      </c>
      <c r="C69" s="61" t="str">
        <f t="shared" si="4"/>
        <v/>
      </c>
      <c r="D69" s="71"/>
      <c r="E69" s="56"/>
      <c r="F69" s="61" t="str">
        <f t="shared" si="1"/>
        <v/>
      </c>
      <c r="G69" s="169"/>
      <c r="H69" s="56"/>
      <c r="I69" s="61" t="str">
        <f t="shared" si="2"/>
        <v/>
      </c>
      <c r="J69" s="169"/>
      <c r="K69" s="56"/>
      <c r="L69" s="165" t="str">
        <f t="shared" si="3"/>
        <v/>
      </c>
    </row>
    <row r="70" spans="1:14" s="168" customFormat="1">
      <c r="A70" s="19" t="s">
        <v>304</v>
      </c>
      <c r="B70" s="125">
        <f t="shared" si="0"/>
        <v>186</v>
      </c>
      <c r="C70" s="61">
        <f t="shared" si="4"/>
        <v>0.75124197261601844</v>
      </c>
      <c r="D70" s="71"/>
      <c r="E70" s="56">
        <v>185</v>
      </c>
      <c r="F70" s="61">
        <f t="shared" si="1"/>
        <v>99.462365591397855</v>
      </c>
      <c r="G70" s="169"/>
      <c r="H70" s="56">
        <v>1</v>
      </c>
      <c r="I70" s="61">
        <f t="shared" si="2"/>
        <v>0.53763440860215062</v>
      </c>
      <c r="J70" s="169"/>
      <c r="K70" s="56">
        <v>0</v>
      </c>
      <c r="L70" s="165">
        <f t="shared" si="3"/>
        <v>0</v>
      </c>
    </row>
    <row r="71" spans="1:14" ht="9.75" customHeight="1">
      <c r="A71" s="19"/>
      <c r="B71" s="125" t="str">
        <f t="shared" si="0"/>
        <v/>
      </c>
      <c r="C71" s="61" t="str">
        <f t="shared" si="4"/>
        <v/>
      </c>
      <c r="D71" s="71"/>
      <c r="E71" s="57"/>
      <c r="F71" s="61" t="str">
        <f t="shared" si="1"/>
        <v/>
      </c>
      <c r="G71" s="57"/>
      <c r="H71" s="57"/>
      <c r="I71" s="61" t="str">
        <f t="shared" si="2"/>
        <v/>
      </c>
      <c r="J71" s="57"/>
      <c r="K71" s="57"/>
      <c r="L71" s="165" t="str">
        <f t="shared" si="3"/>
        <v/>
      </c>
    </row>
    <row r="72" spans="1:14" s="168" customFormat="1">
      <c r="A72" s="19" t="s">
        <v>305</v>
      </c>
      <c r="B72" s="125">
        <f t="shared" si="0"/>
        <v>283</v>
      </c>
      <c r="C72" s="61">
        <f t="shared" si="4"/>
        <v>1.1430187002706087</v>
      </c>
      <c r="D72" s="71"/>
      <c r="E72" s="56">
        <v>277</v>
      </c>
      <c r="F72" s="61">
        <f t="shared" si="1"/>
        <v>97.879858657243815</v>
      </c>
      <c r="G72" s="169"/>
      <c r="H72" s="56">
        <v>4</v>
      </c>
      <c r="I72" s="61">
        <f t="shared" si="2"/>
        <v>1.4134275618374559</v>
      </c>
      <c r="J72" s="169"/>
      <c r="K72" s="56">
        <v>2</v>
      </c>
      <c r="L72" s="165">
        <f t="shared" si="3"/>
        <v>0.70671378091872794</v>
      </c>
    </row>
    <row r="73" spans="1:14" ht="9.9499999999999993" customHeight="1">
      <c r="A73" s="19"/>
      <c r="B73" s="125" t="str">
        <f t="shared" si="0"/>
        <v/>
      </c>
      <c r="C73" s="61" t="str">
        <f t="shared" si="4"/>
        <v/>
      </c>
      <c r="D73" s="71"/>
      <c r="E73" s="125"/>
      <c r="F73" s="61" t="str">
        <f t="shared" si="1"/>
        <v/>
      </c>
      <c r="G73" s="87"/>
      <c r="H73" s="125"/>
      <c r="I73" s="61" t="str">
        <f t="shared" si="2"/>
        <v/>
      </c>
      <c r="J73" s="87"/>
      <c r="K73" s="125"/>
      <c r="L73" s="165" t="str">
        <f t="shared" si="3"/>
        <v/>
      </c>
    </row>
    <row r="74" spans="1:14" s="167" customFormat="1" ht="12.75">
      <c r="A74" s="23" t="s">
        <v>306</v>
      </c>
      <c r="B74" s="125">
        <f t="shared" si="0"/>
        <v>796</v>
      </c>
      <c r="C74" s="61">
        <f t="shared" si="4"/>
        <v>3.2149925279696268</v>
      </c>
      <c r="D74" s="71"/>
      <c r="E74" s="125">
        <f>E75</f>
        <v>791</v>
      </c>
      <c r="F74" s="61">
        <f t="shared" si="1"/>
        <v>99.371859296482413</v>
      </c>
      <c r="G74" s="87"/>
      <c r="H74" s="125">
        <f>H75</f>
        <v>2</v>
      </c>
      <c r="I74" s="61">
        <f t="shared" si="2"/>
        <v>0.25125628140703515</v>
      </c>
      <c r="J74" s="87"/>
      <c r="K74" s="125">
        <f>K75</f>
        <v>3</v>
      </c>
      <c r="L74" s="165">
        <f t="shared" si="3"/>
        <v>0.37688442211055273</v>
      </c>
    </row>
    <row r="75" spans="1:14" s="168" customFormat="1">
      <c r="A75" s="19" t="s">
        <v>307</v>
      </c>
      <c r="B75" s="125">
        <f t="shared" si="0"/>
        <v>796</v>
      </c>
      <c r="C75" s="61">
        <f t="shared" si="4"/>
        <v>3.2149925279696268</v>
      </c>
      <c r="D75" s="71"/>
      <c r="E75" s="125">
        <f>SUM(E76:E79)</f>
        <v>791</v>
      </c>
      <c r="F75" s="61">
        <f t="shared" si="1"/>
        <v>99.371859296482413</v>
      </c>
      <c r="G75" s="87"/>
      <c r="H75" s="125">
        <f>SUM(H76:H79)</f>
        <v>2</v>
      </c>
      <c r="I75" s="61">
        <f t="shared" si="2"/>
        <v>0.25125628140703515</v>
      </c>
      <c r="J75" s="87"/>
      <c r="K75" s="125">
        <f>SUM(K76:K79)</f>
        <v>3</v>
      </c>
      <c r="L75" s="165">
        <f t="shared" si="3"/>
        <v>0.37688442211055273</v>
      </c>
    </row>
    <row r="76" spans="1:14" s="170" customFormat="1">
      <c r="A76" s="19" t="s">
        <v>308</v>
      </c>
      <c r="B76" s="125">
        <f>IF(A76&lt;&gt;0,E76+H76+K76,"")</f>
        <v>241</v>
      </c>
      <c r="C76" s="61">
        <f t="shared" si="4"/>
        <v>0.97338341613150781</v>
      </c>
      <c r="D76" s="71"/>
      <c r="E76" s="56">
        <v>237</v>
      </c>
      <c r="F76" s="61">
        <f t="shared" ref="F76:F101" si="5">IF(A76&lt;&gt;0,E76/B76*100,"")</f>
        <v>98.340248962655593</v>
      </c>
      <c r="G76" s="169"/>
      <c r="H76" s="56">
        <v>2</v>
      </c>
      <c r="I76" s="61">
        <f t="shared" ref="I76:I101" si="6">IF(A76&lt;&gt;0,H76/B76*100,"")</f>
        <v>0.82987551867219922</v>
      </c>
      <c r="J76" s="169"/>
      <c r="K76" s="56">
        <v>2</v>
      </c>
      <c r="L76" s="165">
        <f t="shared" ref="L76:L101" si="7">IF(A76&lt;&gt;0,K76/B76*100,"")</f>
        <v>0.82987551867219922</v>
      </c>
    </row>
    <row r="77" spans="1:14" s="170" customFormat="1">
      <c r="A77" s="19" t="s">
        <v>309</v>
      </c>
      <c r="B77" s="125">
        <f>IF(A77&lt;&gt;0,E77+H77+K77,"")</f>
        <v>267</v>
      </c>
      <c r="C77" s="61">
        <f t="shared" si="4"/>
        <v>1.0783957348842845</v>
      </c>
      <c r="D77" s="71"/>
      <c r="E77" s="56">
        <v>266</v>
      </c>
      <c r="F77" s="61">
        <f t="shared" si="5"/>
        <v>99.625468164794</v>
      </c>
      <c r="G77" s="169"/>
      <c r="H77" s="56">
        <v>0</v>
      </c>
      <c r="I77" s="61">
        <f t="shared" si="6"/>
        <v>0</v>
      </c>
      <c r="J77" s="169"/>
      <c r="K77" s="56">
        <v>1</v>
      </c>
      <c r="L77" s="165">
        <f t="shared" si="7"/>
        <v>0.37453183520599254</v>
      </c>
    </row>
    <row r="78" spans="1:14" s="170" customFormat="1">
      <c r="A78" s="19" t="s">
        <v>310</v>
      </c>
      <c r="B78" s="125">
        <f>IF(A78&lt;&gt;0,E78+H78+K78,"")</f>
        <v>208</v>
      </c>
      <c r="C78" s="61">
        <f t="shared" ref="C78:C101" si="8">IF($A78&lt;&gt;0,B78/$B$11*100,"")</f>
        <v>0.84009855002221412</v>
      </c>
      <c r="D78" s="71"/>
      <c r="E78" s="56">
        <v>208</v>
      </c>
      <c r="F78" s="61">
        <f t="shared" si="5"/>
        <v>100</v>
      </c>
      <c r="G78" s="169"/>
      <c r="H78" s="56">
        <v>0</v>
      </c>
      <c r="I78" s="61">
        <f t="shared" si="6"/>
        <v>0</v>
      </c>
      <c r="J78" s="169"/>
      <c r="K78" s="56">
        <v>0</v>
      </c>
      <c r="L78" s="165">
        <f t="shared" si="7"/>
        <v>0</v>
      </c>
    </row>
    <row r="79" spans="1:14" s="170" customFormat="1">
      <c r="A79" s="19" t="s">
        <v>311</v>
      </c>
      <c r="B79" s="125">
        <f>IF(A79&lt;&gt;0,E79+H79+K79,"")</f>
        <v>80</v>
      </c>
      <c r="C79" s="61">
        <f t="shared" si="8"/>
        <v>0.32311482693162086</v>
      </c>
      <c r="D79" s="71"/>
      <c r="E79" s="56">
        <v>80</v>
      </c>
      <c r="F79" s="61">
        <f t="shared" si="5"/>
        <v>100</v>
      </c>
      <c r="G79" s="169"/>
      <c r="H79" s="56">
        <v>0</v>
      </c>
      <c r="I79" s="61">
        <f t="shared" si="6"/>
        <v>0</v>
      </c>
      <c r="J79" s="169"/>
      <c r="K79" s="56">
        <v>0</v>
      </c>
      <c r="L79" s="165">
        <f t="shared" si="7"/>
        <v>0</v>
      </c>
    </row>
    <row r="80" spans="1:14" ht="9.9499999999999993" customHeight="1">
      <c r="A80" s="19"/>
      <c r="B80" s="125" t="str">
        <f t="shared" ref="B80:B101" si="9">IF(A80&lt;&gt;0,E80+H80+K80,"")</f>
        <v/>
      </c>
      <c r="C80" s="61" t="str">
        <f t="shared" si="8"/>
        <v/>
      </c>
      <c r="D80" s="71"/>
      <c r="E80" s="125"/>
      <c r="F80" s="61" t="str">
        <f t="shared" si="5"/>
        <v/>
      </c>
      <c r="G80" s="87"/>
      <c r="H80" s="125"/>
      <c r="I80" s="61" t="str">
        <f t="shared" si="6"/>
        <v/>
      </c>
      <c r="J80" s="87"/>
      <c r="K80" s="125"/>
      <c r="L80" s="165" t="str">
        <f t="shared" si="7"/>
        <v/>
      </c>
    </row>
    <row r="81" spans="1:12" s="167" customFormat="1" ht="12.75">
      <c r="A81" s="23" t="s">
        <v>312</v>
      </c>
      <c r="B81" s="125">
        <f t="shared" si="9"/>
        <v>3083</v>
      </c>
      <c r="C81" s="61">
        <f t="shared" si="8"/>
        <v>12.452037642877338</v>
      </c>
      <c r="D81" s="71"/>
      <c r="E81" s="125">
        <f>E82</f>
        <v>3049</v>
      </c>
      <c r="F81" s="61">
        <f t="shared" si="5"/>
        <v>98.897178073305227</v>
      </c>
      <c r="G81" s="87"/>
      <c r="H81" s="125">
        <f>H82</f>
        <v>23</v>
      </c>
      <c r="I81" s="61">
        <f t="shared" si="6"/>
        <v>0.74602659746999667</v>
      </c>
      <c r="J81" s="87"/>
      <c r="K81" s="125">
        <f>K82</f>
        <v>11</v>
      </c>
      <c r="L81" s="165">
        <f t="shared" si="7"/>
        <v>0.35679532922478108</v>
      </c>
    </row>
    <row r="82" spans="1:12" s="168" customFormat="1">
      <c r="A82" s="19" t="s">
        <v>313</v>
      </c>
      <c r="B82" s="125">
        <f t="shared" si="9"/>
        <v>3083</v>
      </c>
      <c r="C82" s="61">
        <f t="shared" si="8"/>
        <v>12.452037642877338</v>
      </c>
      <c r="D82" s="71"/>
      <c r="E82" s="125">
        <f>SUM(E83:E91)</f>
        <v>3049</v>
      </c>
      <c r="F82" s="61">
        <f t="shared" si="5"/>
        <v>98.897178073305227</v>
      </c>
      <c r="G82" s="87"/>
      <c r="H82" s="125">
        <f>SUM(H83:H91)</f>
        <v>23</v>
      </c>
      <c r="I82" s="61">
        <f t="shared" si="6"/>
        <v>0.74602659746999667</v>
      </c>
      <c r="J82" s="87"/>
      <c r="K82" s="125">
        <f>SUM(K83:K91)</f>
        <v>11</v>
      </c>
      <c r="L82" s="165">
        <f t="shared" si="7"/>
        <v>0.35679532922478108</v>
      </c>
    </row>
    <row r="83" spans="1:12" s="170" customFormat="1">
      <c r="A83" s="19" t="s">
        <v>461</v>
      </c>
      <c r="B83" s="125">
        <f t="shared" si="9"/>
        <v>351</v>
      </c>
      <c r="C83" s="61">
        <f t="shared" si="8"/>
        <v>1.4176663031624863</v>
      </c>
      <c r="D83" s="71"/>
      <c r="E83" s="56">
        <v>347</v>
      </c>
      <c r="F83" s="61">
        <f t="shared" si="5"/>
        <v>98.86039886039886</v>
      </c>
      <c r="G83" s="169"/>
      <c r="H83" s="56">
        <v>2</v>
      </c>
      <c r="I83" s="61">
        <f t="shared" si="6"/>
        <v>0.56980056980056981</v>
      </c>
      <c r="J83" s="169"/>
      <c r="K83" s="56">
        <v>2</v>
      </c>
      <c r="L83" s="165">
        <f t="shared" si="7"/>
        <v>0.56980056980056981</v>
      </c>
    </row>
    <row r="84" spans="1:12" s="170" customFormat="1">
      <c r="A84" s="19" t="s">
        <v>315</v>
      </c>
      <c r="B84" s="125">
        <f t="shared" si="9"/>
        <v>440</v>
      </c>
      <c r="C84" s="61">
        <f t="shared" si="8"/>
        <v>1.7771315481239145</v>
      </c>
      <c r="D84" s="71"/>
      <c r="E84" s="56">
        <v>435</v>
      </c>
      <c r="F84" s="61">
        <f t="shared" si="5"/>
        <v>98.86363636363636</v>
      </c>
      <c r="G84" s="169"/>
      <c r="H84" s="56">
        <v>4</v>
      </c>
      <c r="I84" s="61">
        <f t="shared" si="6"/>
        <v>0.90909090909090906</v>
      </c>
      <c r="J84" s="169"/>
      <c r="K84" s="56">
        <v>1</v>
      </c>
      <c r="L84" s="165">
        <f t="shared" si="7"/>
        <v>0.22727272727272727</v>
      </c>
    </row>
    <row r="85" spans="1:12" s="170" customFormat="1">
      <c r="A85" s="19" t="s">
        <v>316</v>
      </c>
      <c r="B85" s="125">
        <f t="shared" si="9"/>
        <v>606</v>
      </c>
      <c r="C85" s="61">
        <f t="shared" si="8"/>
        <v>2.4475948140070281</v>
      </c>
      <c r="D85" s="71"/>
      <c r="E85" s="56">
        <v>595</v>
      </c>
      <c r="F85" s="61">
        <f t="shared" si="5"/>
        <v>98.184818481848183</v>
      </c>
      <c r="G85" s="169"/>
      <c r="H85" s="56">
        <v>8</v>
      </c>
      <c r="I85" s="61">
        <f t="shared" si="6"/>
        <v>1.3201320132013201</v>
      </c>
      <c r="J85" s="169"/>
      <c r="K85" s="56">
        <v>3</v>
      </c>
      <c r="L85" s="165">
        <f t="shared" si="7"/>
        <v>0.49504950495049505</v>
      </c>
    </row>
    <row r="86" spans="1:12" s="170" customFormat="1">
      <c r="A86" s="19" t="s">
        <v>317</v>
      </c>
      <c r="B86" s="125">
        <f t="shared" si="9"/>
        <v>181</v>
      </c>
      <c r="C86" s="61">
        <f t="shared" si="8"/>
        <v>0.73104729593279205</v>
      </c>
      <c r="D86" s="71"/>
      <c r="E86" s="56">
        <v>178</v>
      </c>
      <c r="F86" s="61">
        <f t="shared" si="5"/>
        <v>98.342541436464089</v>
      </c>
      <c r="G86" s="169"/>
      <c r="H86" s="56">
        <v>1</v>
      </c>
      <c r="I86" s="61">
        <f t="shared" si="6"/>
        <v>0.55248618784530379</v>
      </c>
      <c r="J86" s="169"/>
      <c r="K86" s="56">
        <v>2</v>
      </c>
      <c r="L86" s="165">
        <f t="shared" si="7"/>
        <v>1.1049723756906076</v>
      </c>
    </row>
    <row r="87" spans="1:12" s="170" customFormat="1">
      <c r="A87" s="19" t="s">
        <v>318</v>
      </c>
      <c r="B87" s="125">
        <f t="shared" si="9"/>
        <v>208</v>
      </c>
      <c r="C87" s="61">
        <f t="shared" si="8"/>
        <v>0.84009855002221412</v>
      </c>
      <c r="D87" s="71"/>
      <c r="E87" s="56">
        <v>204</v>
      </c>
      <c r="F87" s="61">
        <f t="shared" si="5"/>
        <v>98.076923076923066</v>
      </c>
      <c r="G87" s="169"/>
      <c r="H87" s="56">
        <v>3</v>
      </c>
      <c r="I87" s="61">
        <f t="shared" si="6"/>
        <v>1.4423076923076923</v>
      </c>
      <c r="J87" s="169"/>
      <c r="K87" s="56">
        <v>1</v>
      </c>
      <c r="L87" s="165">
        <f t="shared" si="7"/>
        <v>0.48076923076923078</v>
      </c>
    </row>
    <row r="88" spans="1:12" s="170" customFormat="1">
      <c r="A88" s="19" t="s">
        <v>319</v>
      </c>
      <c r="B88" s="125">
        <f t="shared" si="9"/>
        <v>344</v>
      </c>
      <c r="C88" s="61">
        <f t="shared" si="8"/>
        <v>1.3893937558059697</v>
      </c>
      <c r="D88" s="71"/>
      <c r="E88" s="56">
        <v>344</v>
      </c>
      <c r="F88" s="61">
        <f t="shared" si="5"/>
        <v>100</v>
      </c>
      <c r="G88" s="169"/>
      <c r="H88" s="56">
        <v>0</v>
      </c>
      <c r="I88" s="61">
        <f t="shared" si="6"/>
        <v>0</v>
      </c>
      <c r="J88" s="169"/>
      <c r="K88" s="56">
        <v>0</v>
      </c>
      <c r="L88" s="165">
        <f t="shared" si="7"/>
        <v>0</v>
      </c>
    </row>
    <row r="89" spans="1:12" s="170" customFormat="1">
      <c r="A89" s="19" t="s">
        <v>320</v>
      </c>
      <c r="B89" s="125">
        <f t="shared" si="9"/>
        <v>317</v>
      </c>
      <c r="C89" s="61">
        <f t="shared" si="8"/>
        <v>1.2803425017165475</v>
      </c>
      <c r="D89" s="71"/>
      <c r="E89" s="56">
        <v>312</v>
      </c>
      <c r="F89" s="61">
        <f t="shared" si="5"/>
        <v>98.422712933753942</v>
      </c>
      <c r="G89" s="169"/>
      <c r="H89" s="56">
        <v>4</v>
      </c>
      <c r="I89" s="61">
        <f t="shared" si="6"/>
        <v>1.2618296529968454</v>
      </c>
      <c r="J89" s="169"/>
      <c r="K89" s="56">
        <v>1</v>
      </c>
      <c r="L89" s="165">
        <f t="shared" si="7"/>
        <v>0.31545741324921134</v>
      </c>
    </row>
    <row r="90" spans="1:12" s="170" customFormat="1">
      <c r="A90" s="19" t="s">
        <v>400</v>
      </c>
      <c r="B90" s="125">
        <f t="shared" si="9"/>
        <v>289</v>
      </c>
      <c r="C90" s="61">
        <f t="shared" si="8"/>
        <v>1.1672523122904801</v>
      </c>
      <c r="D90" s="71"/>
      <c r="E90" s="56">
        <v>289</v>
      </c>
      <c r="F90" s="61">
        <f t="shared" si="5"/>
        <v>100</v>
      </c>
      <c r="G90" s="169"/>
      <c r="H90" s="56">
        <v>0</v>
      </c>
      <c r="I90" s="61">
        <f t="shared" si="6"/>
        <v>0</v>
      </c>
      <c r="J90" s="169"/>
      <c r="K90" s="56">
        <v>0</v>
      </c>
      <c r="L90" s="165">
        <f t="shared" si="7"/>
        <v>0</v>
      </c>
    </row>
    <row r="91" spans="1:12" s="170" customFormat="1">
      <c r="A91" s="19" t="s">
        <v>322</v>
      </c>
      <c r="B91" s="125">
        <f t="shared" si="9"/>
        <v>347</v>
      </c>
      <c r="C91" s="61">
        <f t="shared" si="8"/>
        <v>1.4015105618159054</v>
      </c>
      <c r="D91" s="71"/>
      <c r="E91" s="56">
        <v>345</v>
      </c>
      <c r="F91" s="61">
        <f t="shared" si="5"/>
        <v>99.423631123919307</v>
      </c>
      <c r="G91" s="169"/>
      <c r="H91" s="56">
        <v>1</v>
      </c>
      <c r="I91" s="61">
        <f t="shared" si="6"/>
        <v>0.28818443804034583</v>
      </c>
      <c r="J91" s="169"/>
      <c r="K91" s="56">
        <v>1</v>
      </c>
      <c r="L91" s="165">
        <f t="shared" si="7"/>
        <v>0.28818443804034583</v>
      </c>
    </row>
    <row r="92" spans="1:12" s="170" customFormat="1" ht="9" customHeight="1">
      <c r="A92" s="19"/>
      <c r="B92" s="125" t="str">
        <f t="shared" si="9"/>
        <v/>
      </c>
      <c r="C92" s="61" t="str">
        <f t="shared" si="8"/>
        <v/>
      </c>
      <c r="D92" s="71"/>
      <c r="E92" s="57"/>
      <c r="F92" s="61" t="str">
        <f t="shared" si="5"/>
        <v/>
      </c>
      <c r="G92" s="57"/>
      <c r="H92" s="57"/>
      <c r="I92" s="61" t="str">
        <f t="shared" si="6"/>
        <v/>
      </c>
      <c r="J92" s="57"/>
      <c r="K92" s="57"/>
      <c r="L92" s="165" t="str">
        <f t="shared" si="7"/>
        <v/>
      </c>
    </row>
    <row r="93" spans="1:12" s="170" customFormat="1">
      <c r="A93" s="19" t="s">
        <v>323</v>
      </c>
      <c r="B93" s="125">
        <f t="shared" si="9"/>
        <v>362</v>
      </c>
      <c r="C93" s="61">
        <f t="shared" si="8"/>
        <v>1.4620945918655841</v>
      </c>
      <c r="D93" s="71"/>
      <c r="E93" s="56">
        <v>357</v>
      </c>
      <c r="F93" s="61">
        <f t="shared" si="5"/>
        <v>98.618784530386733</v>
      </c>
      <c r="G93" s="169"/>
      <c r="H93" s="56">
        <v>2</v>
      </c>
      <c r="I93" s="61">
        <f t="shared" si="6"/>
        <v>0.55248618784530379</v>
      </c>
      <c r="J93" s="169"/>
      <c r="K93" s="56">
        <v>3</v>
      </c>
      <c r="L93" s="165">
        <f t="shared" si="7"/>
        <v>0.82872928176795579</v>
      </c>
    </row>
    <row r="94" spans="1:12" ht="9.9499999999999993" customHeight="1">
      <c r="A94" s="19"/>
      <c r="B94" s="125" t="str">
        <f t="shared" si="9"/>
        <v/>
      </c>
      <c r="C94" s="86" t="str">
        <f t="shared" si="8"/>
        <v/>
      </c>
      <c r="D94" s="71"/>
      <c r="E94" s="125"/>
      <c r="F94" s="61" t="str">
        <f t="shared" si="5"/>
        <v/>
      </c>
      <c r="G94" s="87"/>
      <c r="H94" s="125"/>
      <c r="I94" s="61" t="str">
        <f t="shared" si="6"/>
        <v/>
      </c>
      <c r="J94" s="87"/>
      <c r="K94" s="125"/>
      <c r="L94" s="165" t="str">
        <f t="shared" si="7"/>
        <v/>
      </c>
    </row>
    <row r="95" spans="1:12" s="23" customFormat="1" ht="12.75">
      <c r="A95" s="23" t="s">
        <v>382</v>
      </c>
      <c r="B95" s="125">
        <f t="shared" si="9"/>
        <v>9136</v>
      </c>
      <c r="C95" s="61">
        <f t="shared" si="8"/>
        <v>36.899713235591101</v>
      </c>
      <c r="D95" s="71"/>
      <c r="E95" s="125">
        <f>SUM(E96:E101)</f>
        <v>9032</v>
      </c>
      <c r="F95" s="61">
        <f t="shared" si="5"/>
        <v>98.861646234676002</v>
      </c>
      <c r="G95" s="87"/>
      <c r="H95" s="125">
        <f>SUM(H96:H101)</f>
        <v>79</v>
      </c>
      <c r="I95" s="61">
        <f t="shared" si="6"/>
        <v>0.86471103327495613</v>
      </c>
      <c r="J95" s="87"/>
      <c r="K95" s="125">
        <f>SUM(K96:K101)</f>
        <v>25</v>
      </c>
      <c r="L95" s="165">
        <f t="shared" si="7"/>
        <v>0.27364273204903677</v>
      </c>
    </row>
    <row r="96" spans="1:12">
      <c r="A96" s="19" t="s">
        <v>325</v>
      </c>
      <c r="B96" s="125">
        <f t="shared" si="9"/>
        <v>2337</v>
      </c>
      <c r="C96" s="61">
        <f t="shared" si="8"/>
        <v>9.4389918817399732</v>
      </c>
      <c r="D96" s="71"/>
      <c r="E96" s="56">
        <v>2318</v>
      </c>
      <c r="F96" s="61">
        <f t="shared" si="5"/>
        <v>99.1869918699187</v>
      </c>
      <c r="G96" s="169"/>
      <c r="H96" s="56">
        <v>7</v>
      </c>
      <c r="I96" s="61">
        <f t="shared" si="6"/>
        <v>0.29952931108258452</v>
      </c>
      <c r="J96" s="169"/>
      <c r="K96" s="56">
        <v>12</v>
      </c>
      <c r="L96" s="165">
        <f t="shared" si="7"/>
        <v>0.51347881899871628</v>
      </c>
    </row>
    <row r="97" spans="1:13">
      <c r="A97" s="19" t="s">
        <v>326</v>
      </c>
      <c r="B97" s="125">
        <f t="shared" si="9"/>
        <v>1903</v>
      </c>
      <c r="C97" s="61">
        <f t="shared" si="8"/>
        <v>7.6860939456359301</v>
      </c>
      <c r="D97" s="71"/>
      <c r="E97" s="56">
        <v>1893</v>
      </c>
      <c r="F97" s="61">
        <f t="shared" si="5"/>
        <v>99.474513925380975</v>
      </c>
      <c r="G97" s="169"/>
      <c r="H97" s="56">
        <v>8</v>
      </c>
      <c r="I97" s="61">
        <f t="shared" si="6"/>
        <v>0.42038885969521805</v>
      </c>
      <c r="J97" s="169"/>
      <c r="K97" s="56">
        <v>2</v>
      </c>
      <c r="L97" s="165">
        <f t="shared" si="7"/>
        <v>0.10509721492380451</v>
      </c>
    </row>
    <row r="98" spans="1:13">
      <c r="A98" s="19" t="s">
        <v>327</v>
      </c>
      <c r="B98" s="125">
        <f t="shared" si="9"/>
        <v>1822</v>
      </c>
      <c r="C98" s="61">
        <f t="shared" si="8"/>
        <v>7.3589401833676638</v>
      </c>
      <c r="D98" s="71"/>
      <c r="E98" s="56">
        <v>1783</v>
      </c>
      <c r="F98" s="61">
        <f t="shared" si="5"/>
        <v>97.85949506037322</v>
      </c>
      <c r="G98" s="169"/>
      <c r="H98" s="56">
        <v>33</v>
      </c>
      <c r="I98" s="61">
        <f t="shared" si="6"/>
        <v>1.8111964873765092</v>
      </c>
      <c r="J98" s="169"/>
      <c r="K98" s="56">
        <v>6</v>
      </c>
      <c r="L98" s="165">
        <f t="shared" si="7"/>
        <v>0.32930845225027439</v>
      </c>
    </row>
    <row r="99" spans="1:13">
      <c r="A99" s="19" t="s">
        <v>328</v>
      </c>
      <c r="B99" s="125">
        <f t="shared" si="9"/>
        <v>1261</v>
      </c>
      <c r="C99" s="61">
        <f t="shared" si="8"/>
        <v>5.0930974595096732</v>
      </c>
      <c r="D99" s="71"/>
      <c r="E99" s="56">
        <v>1240</v>
      </c>
      <c r="F99" s="61">
        <f t="shared" si="5"/>
        <v>98.334655035685955</v>
      </c>
      <c r="G99" s="169"/>
      <c r="H99" s="56">
        <v>16</v>
      </c>
      <c r="I99" s="61">
        <f t="shared" si="6"/>
        <v>1.2688342585249801</v>
      </c>
      <c r="J99" s="169"/>
      <c r="K99" s="56">
        <v>5</v>
      </c>
      <c r="L99" s="165">
        <f t="shared" si="7"/>
        <v>0.39651070578905628</v>
      </c>
    </row>
    <row r="100" spans="1:13">
      <c r="A100" s="19" t="s">
        <v>329</v>
      </c>
      <c r="B100" s="125">
        <f>IF(A100&lt;&gt;0,E100+H100+K100,"")</f>
        <v>1207</v>
      </c>
      <c r="C100" s="61">
        <f>IF($A100&lt;&gt;0,B100/$B$11*100,"")</f>
        <v>4.8749949513308293</v>
      </c>
      <c r="D100" s="71"/>
      <c r="E100" s="56">
        <v>1195</v>
      </c>
      <c r="F100" s="61">
        <f t="shared" si="5"/>
        <v>99.005799502899748</v>
      </c>
      <c r="G100" s="169"/>
      <c r="H100" s="56">
        <v>12</v>
      </c>
      <c r="I100" s="61">
        <f t="shared" si="6"/>
        <v>0.9942004971002486</v>
      </c>
      <c r="J100" s="169"/>
      <c r="K100" s="56">
        <v>0</v>
      </c>
      <c r="L100" s="165">
        <f>IF(A100&lt;&gt;0,K100/B100*100,"")</f>
        <v>0</v>
      </c>
    </row>
    <row r="101" spans="1:13">
      <c r="A101" s="19" t="s">
        <v>330</v>
      </c>
      <c r="B101" s="125">
        <f t="shared" si="9"/>
        <v>606</v>
      </c>
      <c r="C101" s="61">
        <f t="shared" si="8"/>
        <v>2.4475948140070281</v>
      </c>
      <c r="D101" s="71"/>
      <c r="E101" s="56">
        <v>603</v>
      </c>
      <c r="F101" s="61">
        <f t="shared" si="5"/>
        <v>99.504950495049499</v>
      </c>
      <c r="G101" s="169"/>
      <c r="H101" s="56">
        <v>3</v>
      </c>
      <c r="I101" s="61">
        <f t="shared" si="6"/>
        <v>0.49504950495049505</v>
      </c>
      <c r="J101" s="169"/>
      <c r="K101" s="56">
        <v>0</v>
      </c>
      <c r="L101" s="165">
        <f t="shared" si="7"/>
        <v>0</v>
      </c>
    </row>
    <row r="102" spans="1:13" ht="9.9499999999999993" customHeight="1" thickBot="1">
      <c r="A102" s="171"/>
      <c r="B102" s="157"/>
      <c r="C102" s="158"/>
      <c r="D102" s="172"/>
      <c r="E102" s="160"/>
      <c r="F102" s="160"/>
      <c r="G102" s="172"/>
      <c r="H102" s="160"/>
      <c r="I102" s="161"/>
      <c r="J102" s="172"/>
      <c r="K102" s="160"/>
      <c r="L102" s="161"/>
    </row>
    <row r="103" spans="1:13" ht="9.9499999999999993" customHeight="1">
      <c r="C103" s="61"/>
      <c r="F103" s="61" t="str">
        <f>IF(A103&lt;&gt;0,E103/B103*100,"")</f>
        <v/>
      </c>
      <c r="I103" s="142"/>
      <c r="L103" s="142"/>
      <c r="M103" s="150"/>
    </row>
    <row r="104" spans="1:13" ht="14.25" customHeight="1">
      <c r="A104" s="19" t="s">
        <v>374</v>
      </c>
      <c r="C104" s="87"/>
      <c r="D104" s="71"/>
      <c r="F104" s="61"/>
    </row>
    <row r="105" spans="1:13" ht="15" customHeight="1">
      <c r="A105" t="s">
        <v>332</v>
      </c>
      <c r="C105" s="87"/>
      <c r="D105" s="71"/>
      <c r="F105" s="61"/>
    </row>
    <row r="106" spans="1:13" ht="8.25" customHeight="1">
      <c r="C106" s="87"/>
      <c r="D106" s="71"/>
      <c r="F106" s="71"/>
    </row>
    <row r="107" spans="1:13">
      <c r="A107" t="s">
        <v>333</v>
      </c>
    </row>
    <row r="108" spans="1:13">
      <c r="A108" t="s">
        <v>334</v>
      </c>
    </row>
  </sheetData>
  <mergeCells count="4">
    <mergeCell ref="B7:C7"/>
    <mergeCell ref="E7:F7"/>
    <mergeCell ref="H7:I7"/>
    <mergeCell ref="K7:L7"/>
  </mergeCells>
  <conditionalFormatting sqref="A1:XFD1048576">
    <cfRule type="cellIs" dxfId="4" priority="1" operator="equal">
      <formula>0</formula>
    </cfRule>
  </conditionalFormatting>
  <printOptions horizontalCentered="1" verticalCentered="1"/>
  <pageMargins left="0" right="0" top="0" bottom="0" header="0.31496062992125984" footer="0.31496062992125984"/>
  <pageSetup scale="53" orientation="portrait"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B533-504C-4C92-9C86-E33ADFBEF2C1}">
  <sheetPr>
    <tabColor theme="4" tint="-0.249977111117893"/>
  </sheetPr>
  <dimension ref="A1:L53"/>
  <sheetViews>
    <sheetView workbookViewId="0">
      <selection activeCell="A2" sqref="A2"/>
    </sheetView>
  </sheetViews>
  <sheetFormatPr baseColWidth="10" defaultColWidth="9.140625" defaultRowHeight="15"/>
  <cols>
    <col min="1" max="1" width="37.42578125" customWidth="1"/>
    <col min="2" max="2" width="8.140625" style="181" customWidth="1"/>
    <col min="3" max="3" width="8.140625" style="138" customWidth="1"/>
    <col min="4" max="4" width="2.85546875" style="70" customWidth="1"/>
    <col min="5" max="5" width="8.140625" style="174" customWidth="1"/>
    <col min="6" max="6" width="8.140625" style="138" customWidth="1"/>
    <col min="7" max="7" width="2.85546875" style="70" customWidth="1"/>
    <col min="8" max="9" width="9.140625" style="70" customWidth="1"/>
    <col min="10" max="10" width="2.42578125" style="70" customWidth="1"/>
    <col min="11" max="11" width="4.140625" customWidth="1"/>
    <col min="257" max="257" width="37.42578125" customWidth="1"/>
    <col min="258" max="259" width="8.140625" customWidth="1"/>
    <col min="260" max="260" width="2.85546875" customWidth="1"/>
    <col min="261" max="262" width="8.140625" customWidth="1"/>
    <col min="263" max="263" width="2.85546875" customWidth="1"/>
    <col min="264" max="265" width="9.140625" customWidth="1"/>
    <col min="266" max="266" width="2.42578125" customWidth="1"/>
    <col min="267" max="267" width="4.140625" customWidth="1"/>
    <col min="513" max="513" width="37.42578125" customWidth="1"/>
    <col min="514" max="515" width="8.140625" customWidth="1"/>
    <col min="516" max="516" width="2.85546875" customWidth="1"/>
    <col min="517" max="518" width="8.140625" customWidth="1"/>
    <col min="519" max="519" width="2.85546875" customWidth="1"/>
    <col min="520" max="521" width="9.140625" customWidth="1"/>
    <col min="522" max="522" width="2.42578125" customWidth="1"/>
    <col min="523" max="523" width="4.140625" customWidth="1"/>
    <col min="769" max="769" width="37.42578125" customWidth="1"/>
    <col min="770" max="771" width="8.140625" customWidth="1"/>
    <col min="772" max="772" width="2.85546875" customWidth="1"/>
    <col min="773" max="774" width="8.140625" customWidth="1"/>
    <col min="775" max="775" width="2.85546875" customWidth="1"/>
    <col min="776" max="777" width="9.140625" customWidth="1"/>
    <col min="778" max="778" width="2.42578125" customWidth="1"/>
    <col min="779" max="779" width="4.140625" customWidth="1"/>
    <col min="1025" max="1025" width="37.42578125" customWidth="1"/>
    <col min="1026" max="1027" width="8.140625" customWidth="1"/>
    <col min="1028" max="1028" width="2.85546875" customWidth="1"/>
    <col min="1029" max="1030" width="8.140625" customWidth="1"/>
    <col min="1031" max="1031" width="2.85546875" customWidth="1"/>
    <col min="1032" max="1033" width="9.140625" customWidth="1"/>
    <col min="1034" max="1034" width="2.42578125" customWidth="1"/>
    <col min="1035" max="1035" width="4.140625" customWidth="1"/>
    <col min="1281" max="1281" width="37.42578125" customWidth="1"/>
    <col min="1282" max="1283" width="8.140625" customWidth="1"/>
    <col min="1284" max="1284" width="2.85546875" customWidth="1"/>
    <col min="1285" max="1286" width="8.140625" customWidth="1"/>
    <col min="1287" max="1287" width="2.85546875" customWidth="1"/>
    <col min="1288" max="1289" width="9.140625" customWidth="1"/>
    <col min="1290" max="1290" width="2.42578125" customWidth="1"/>
    <col min="1291" max="1291" width="4.140625" customWidth="1"/>
    <col min="1537" max="1537" width="37.42578125" customWidth="1"/>
    <col min="1538" max="1539" width="8.140625" customWidth="1"/>
    <col min="1540" max="1540" width="2.85546875" customWidth="1"/>
    <col min="1541" max="1542" width="8.140625" customWidth="1"/>
    <col min="1543" max="1543" width="2.85546875" customWidth="1"/>
    <col min="1544" max="1545" width="9.140625" customWidth="1"/>
    <col min="1546" max="1546" width="2.42578125" customWidth="1"/>
    <col min="1547" max="1547" width="4.140625" customWidth="1"/>
    <col min="1793" max="1793" width="37.42578125" customWidth="1"/>
    <col min="1794" max="1795" width="8.140625" customWidth="1"/>
    <col min="1796" max="1796" width="2.85546875" customWidth="1"/>
    <col min="1797" max="1798" width="8.140625" customWidth="1"/>
    <col min="1799" max="1799" width="2.85546875" customWidth="1"/>
    <col min="1800" max="1801" width="9.140625" customWidth="1"/>
    <col min="1802" max="1802" width="2.42578125" customWidth="1"/>
    <col min="1803" max="1803" width="4.140625" customWidth="1"/>
    <col min="2049" max="2049" width="37.42578125" customWidth="1"/>
    <col min="2050" max="2051" width="8.140625" customWidth="1"/>
    <col min="2052" max="2052" width="2.85546875" customWidth="1"/>
    <col min="2053" max="2054" width="8.140625" customWidth="1"/>
    <col min="2055" max="2055" width="2.85546875" customWidth="1"/>
    <col min="2056" max="2057" width="9.140625" customWidth="1"/>
    <col min="2058" max="2058" width="2.42578125" customWidth="1"/>
    <col min="2059" max="2059" width="4.140625" customWidth="1"/>
    <col min="2305" max="2305" width="37.42578125" customWidth="1"/>
    <col min="2306" max="2307" width="8.140625" customWidth="1"/>
    <col min="2308" max="2308" width="2.85546875" customWidth="1"/>
    <col min="2309" max="2310" width="8.140625" customWidth="1"/>
    <col min="2311" max="2311" width="2.85546875" customWidth="1"/>
    <col min="2312" max="2313" width="9.140625" customWidth="1"/>
    <col min="2314" max="2314" width="2.42578125" customWidth="1"/>
    <col min="2315" max="2315" width="4.140625" customWidth="1"/>
    <col min="2561" max="2561" width="37.42578125" customWidth="1"/>
    <col min="2562" max="2563" width="8.140625" customWidth="1"/>
    <col min="2564" max="2564" width="2.85546875" customWidth="1"/>
    <col min="2565" max="2566" width="8.140625" customWidth="1"/>
    <col min="2567" max="2567" width="2.85546875" customWidth="1"/>
    <col min="2568" max="2569" width="9.140625" customWidth="1"/>
    <col min="2570" max="2570" width="2.42578125" customWidth="1"/>
    <col min="2571" max="2571" width="4.140625" customWidth="1"/>
    <col min="2817" max="2817" width="37.42578125" customWidth="1"/>
    <col min="2818" max="2819" width="8.140625" customWidth="1"/>
    <col min="2820" max="2820" width="2.85546875" customWidth="1"/>
    <col min="2821" max="2822" width="8.140625" customWidth="1"/>
    <col min="2823" max="2823" width="2.85546875" customWidth="1"/>
    <col min="2824" max="2825" width="9.140625" customWidth="1"/>
    <col min="2826" max="2826" width="2.42578125" customWidth="1"/>
    <col min="2827" max="2827" width="4.140625" customWidth="1"/>
    <col min="3073" max="3073" width="37.42578125" customWidth="1"/>
    <col min="3074" max="3075" width="8.140625" customWidth="1"/>
    <col min="3076" max="3076" width="2.85546875" customWidth="1"/>
    <col min="3077" max="3078" width="8.140625" customWidth="1"/>
    <col min="3079" max="3079" width="2.85546875" customWidth="1"/>
    <col min="3080" max="3081" width="9.140625" customWidth="1"/>
    <col min="3082" max="3082" width="2.42578125" customWidth="1"/>
    <col min="3083" max="3083" width="4.140625" customWidth="1"/>
    <col min="3329" max="3329" width="37.42578125" customWidth="1"/>
    <col min="3330" max="3331" width="8.140625" customWidth="1"/>
    <col min="3332" max="3332" width="2.85546875" customWidth="1"/>
    <col min="3333" max="3334" width="8.140625" customWidth="1"/>
    <col min="3335" max="3335" width="2.85546875" customWidth="1"/>
    <col min="3336" max="3337" width="9.140625" customWidth="1"/>
    <col min="3338" max="3338" width="2.42578125" customWidth="1"/>
    <col min="3339" max="3339" width="4.140625" customWidth="1"/>
    <col min="3585" max="3585" width="37.42578125" customWidth="1"/>
    <col min="3586" max="3587" width="8.140625" customWidth="1"/>
    <col min="3588" max="3588" width="2.85546875" customWidth="1"/>
    <col min="3589" max="3590" width="8.140625" customWidth="1"/>
    <col min="3591" max="3591" width="2.85546875" customWidth="1"/>
    <col min="3592" max="3593" width="9.140625" customWidth="1"/>
    <col min="3594" max="3594" width="2.42578125" customWidth="1"/>
    <col min="3595" max="3595" width="4.140625" customWidth="1"/>
    <col min="3841" max="3841" width="37.42578125" customWidth="1"/>
    <col min="3842" max="3843" width="8.140625" customWidth="1"/>
    <col min="3844" max="3844" width="2.85546875" customWidth="1"/>
    <col min="3845" max="3846" width="8.140625" customWidth="1"/>
    <col min="3847" max="3847" width="2.85546875" customWidth="1"/>
    <col min="3848" max="3849" width="9.140625" customWidth="1"/>
    <col min="3850" max="3850" width="2.42578125" customWidth="1"/>
    <col min="3851" max="3851" width="4.140625" customWidth="1"/>
    <col min="4097" max="4097" width="37.42578125" customWidth="1"/>
    <col min="4098" max="4099" width="8.140625" customWidth="1"/>
    <col min="4100" max="4100" width="2.85546875" customWidth="1"/>
    <col min="4101" max="4102" width="8.140625" customWidth="1"/>
    <col min="4103" max="4103" width="2.85546875" customWidth="1"/>
    <col min="4104" max="4105" width="9.140625" customWidth="1"/>
    <col min="4106" max="4106" width="2.42578125" customWidth="1"/>
    <col min="4107" max="4107" width="4.140625" customWidth="1"/>
    <col min="4353" max="4353" width="37.42578125" customWidth="1"/>
    <col min="4354" max="4355" width="8.140625" customWidth="1"/>
    <col min="4356" max="4356" width="2.85546875" customWidth="1"/>
    <col min="4357" max="4358" width="8.140625" customWidth="1"/>
    <col min="4359" max="4359" width="2.85546875" customWidth="1"/>
    <col min="4360" max="4361" width="9.140625" customWidth="1"/>
    <col min="4362" max="4362" width="2.42578125" customWidth="1"/>
    <col min="4363" max="4363" width="4.140625" customWidth="1"/>
    <col min="4609" max="4609" width="37.42578125" customWidth="1"/>
    <col min="4610" max="4611" width="8.140625" customWidth="1"/>
    <col min="4612" max="4612" width="2.85546875" customWidth="1"/>
    <col min="4613" max="4614" width="8.140625" customWidth="1"/>
    <col min="4615" max="4615" width="2.85546875" customWidth="1"/>
    <col min="4616" max="4617" width="9.140625" customWidth="1"/>
    <col min="4618" max="4618" width="2.42578125" customWidth="1"/>
    <col min="4619" max="4619" width="4.140625" customWidth="1"/>
    <col min="4865" max="4865" width="37.42578125" customWidth="1"/>
    <col min="4866" max="4867" width="8.140625" customWidth="1"/>
    <col min="4868" max="4868" width="2.85546875" customWidth="1"/>
    <col min="4869" max="4870" width="8.140625" customWidth="1"/>
    <col min="4871" max="4871" width="2.85546875" customWidth="1"/>
    <col min="4872" max="4873" width="9.140625" customWidth="1"/>
    <col min="4874" max="4874" width="2.42578125" customWidth="1"/>
    <col min="4875" max="4875" width="4.140625" customWidth="1"/>
    <col min="5121" max="5121" width="37.42578125" customWidth="1"/>
    <col min="5122" max="5123" width="8.140625" customWidth="1"/>
    <col min="5124" max="5124" width="2.85546875" customWidth="1"/>
    <col min="5125" max="5126" width="8.140625" customWidth="1"/>
    <col min="5127" max="5127" width="2.85546875" customWidth="1"/>
    <col min="5128" max="5129" width="9.140625" customWidth="1"/>
    <col min="5130" max="5130" width="2.42578125" customWidth="1"/>
    <col min="5131" max="5131" width="4.140625" customWidth="1"/>
    <col min="5377" max="5377" width="37.42578125" customWidth="1"/>
    <col min="5378" max="5379" width="8.140625" customWidth="1"/>
    <col min="5380" max="5380" width="2.85546875" customWidth="1"/>
    <col min="5381" max="5382" width="8.140625" customWidth="1"/>
    <col min="5383" max="5383" width="2.85546875" customWidth="1"/>
    <col min="5384" max="5385" width="9.140625" customWidth="1"/>
    <col min="5386" max="5386" width="2.42578125" customWidth="1"/>
    <col min="5387" max="5387" width="4.140625" customWidth="1"/>
    <col min="5633" max="5633" width="37.42578125" customWidth="1"/>
    <col min="5634" max="5635" width="8.140625" customWidth="1"/>
    <col min="5636" max="5636" width="2.85546875" customWidth="1"/>
    <col min="5637" max="5638" width="8.140625" customWidth="1"/>
    <col min="5639" max="5639" width="2.85546875" customWidth="1"/>
    <col min="5640" max="5641" width="9.140625" customWidth="1"/>
    <col min="5642" max="5642" width="2.42578125" customWidth="1"/>
    <col min="5643" max="5643" width="4.140625" customWidth="1"/>
    <col min="5889" max="5889" width="37.42578125" customWidth="1"/>
    <col min="5890" max="5891" width="8.140625" customWidth="1"/>
    <col min="5892" max="5892" width="2.85546875" customWidth="1"/>
    <col min="5893" max="5894" width="8.140625" customWidth="1"/>
    <col min="5895" max="5895" width="2.85546875" customWidth="1"/>
    <col min="5896" max="5897" width="9.140625" customWidth="1"/>
    <col min="5898" max="5898" width="2.42578125" customWidth="1"/>
    <col min="5899" max="5899" width="4.140625" customWidth="1"/>
    <col min="6145" max="6145" width="37.42578125" customWidth="1"/>
    <col min="6146" max="6147" width="8.140625" customWidth="1"/>
    <col min="6148" max="6148" width="2.85546875" customWidth="1"/>
    <col min="6149" max="6150" width="8.140625" customWidth="1"/>
    <col min="6151" max="6151" width="2.85546875" customWidth="1"/>
    <col min="6152" max="6153" width="9.140625" customWidth="1"/>
    <col min="6154" max="6154" width="2.42578125" customWidth="1"/>
    <col min="6155" max="6155" width="4.140625" customWidth="1"/>
    <col min="6401" max="6401" width="37.42578125" customWidth="1"/>
    <col min="6402" max="6403" width="8.140625" customWidth="1"/>
    <col min="6404" max="6404" width="2.85546875" customWidth="1"/>
    <col min="6405" max="6406" width="8.140625" customWidth="1"/>
    <col min="6407" max="6407" width="2.85546875" customWidth="1"/>
    <col min="6408" max="6409" width="9.140625" customWidth="1"/>
    <col min="6410" max="6410" width="2.42578125" customWidth="1"/>
    <col min="6411" max="6411" width="4.140625" customWidth="1"/>
    <col min="6657" max="6657" width="37.42578125" customWidth="1"/>
    <col min="6658" max="6659" width="8.140625" customWidth="1"/>
    <col min="6660" max="6660" width="2.85546875" customWidth="1"/>
    <col min="6661" max="6662" width="8.140625" customWidth="1"/>
    <col min="6663" max="6663" width="2.85546875" customWidth="1"/>
    <col min="6664" max="6665" width="9.140625" customWidth="1"/>
    <col min="6666" max="6666" width="2.42578125" customWidth="1"/>
    <col min="6667" max="6667" width="4.140625" customWidth="1"/>
    <col min="6913" max="6913" width="37.42578125" customWidth="1"/>
    <col min="6914" max="6915" width="8.140625" customWidth="1"/>
    <col min="6916" max="6916" width="2.85546875" customWidth="1"/>
    <col min="6917" max="6918" width="8.140625" customWidth="1"/>
    <col min="6919" max="6919" width="2.85546875" customWidth="1"/>
    <col min="6920" max="6921" width="9.140625" customWidth="1"/>
    <col min="6922" max="6922" width="2.42578125" customWidth="1"/>
    <col min="6923" max="6923" width="4.140625" customWidth="1"/>
    <col min="7169" max="7169" width="37.42578125" customWidth="1"/>
    <col min="7170" max="7171" width="8.140625" customWidth="1"/>
    <col min="7172" max="7172" width="2.85546875" customWidth="1"/>
    <col min="7173" max="7174" width="8.140625" customWidth="1"/>
    <col min="7175" max="7175" width="2.85546875" customWidth="1"/>
    <col min="7176" max="7177" width="9.140625" customWidth="1"/>
    <col min="7178" max="7178" width="2.42578125" customWidth="1"/>
    <col min="7179" max="7179" width="4.140625" customWidth="1"/>
    <col min="7425" max="7425" width="37.42578125" customWidth="1"/>
    <col min="7426" max="7427" width="8.140625" customWidth="1"/>
    <col min="7428" max="7428" width="2.85546875" customWidth="1"/>
    <col min="7429" max="7430" width="8.140625" customWidth="1"/>
    <col min="7431" max="7431" width="2.85546875" customWidth="1"/>
    <col min="7432" max="7433" width="9.140625" customWidth="1"/>
    <col min="7434" max="7434" width="2.42578125" customWidth="1"/>
    <col min="7435" max="7435" width="4.140625" customWidth="1"/>
    <col min="7681" max="7681" width="37.42578125" customWidth="1"/>
    <col min="7682" max="7683" width="8.140625" customWidth="1"/>
    <col min="7684" max="7684" width="2.85546875" customWidth="1"/>
    <col min="7685" max="7686" width="8.140625" customWidth="1"/>
    <col min="7687" max="7687" width="2.85546875" customWidth="1"/>
    <col min="7688" max="7689" width="9.140625" customWidth="1"/>
    <col min="7690" max="7690" width="2.42578125" customWidth="1"/>
    <col min="7691" max="7691" width="4.140625" customWidth="1"/>
    <col min="7937" max="7937" width="37.42578125" customWidth="1"/>
    <col min="7938" max="7939" width="8.140625" customWidth="1"/>
    <col min="7940" max="7940" width="2.85546875" customWidth="1"/>
    <col min="7941" max="7942" width="8.140625" customWidth="1"/>
    <col min="7943" max="7943" width="2.85546875" customWidth="1"/>
    <col min="7944" max="7945" width="9.140625" customWidth="1"/>
    <col min="7946" max="7946" width="2.42578125" customWidth="1"/>
    <col min="7947" max="7947" width="4.140625" customWidth="1"/>
    <col min="8193" max="8193" width="37.42578125" customWidth="1"/>
    <col min="8194" max="8195" width="8.140625" customWidth="1"/>
    <col min="8196" max="8196" width="2.85546875" customWidth="1"/>
    <col min="8197" max="8198" width="8.140625" customWidth="1"/>
    <col min="8199" max="8199" width="2.85546875" customWidth="1"/>
    <col min="8200" max="8201" width="9.140625" customWidth="1"/>
    <col min="8202" max="8202" width="2.42578125" customWidth="1"/>
    <col min="8203" max="8203" width="4.140625" customWidth="1"/>
    <col min="8449" max="8449" width="37.42578125" customWidth="1"/>
    <col min="8450" max="8451" width="8.140625" customWidth="1"/>
    <col min="8452" max="8452" width="2.85546875" customWidth="1"/>
    <col min="8453" max="8454" width="8.140625" customWidth="1"/>
    <col min="8455" max="8455" width="2.85546875" customWidth="1"/>
    <col min="8456" max="8457" width="9.140625" customWidth="1"/>
    <col min="8458" max="8458" width="2.42578125" customWidth="1"/>
    <col min="8459" max="8459" width="4.140625" customWidth="1"/>
    <col min="8705" max="8705" width="37.42578125" customWidth="1"/>
    <col min="8706" max="8707" width="8.140625" customWidth="1"/>
    <col min="8708" max="8708" width="2.85546875" customWidth="1"/>
    <col min="8709" max="8710" width="8.140625" customWidth="1"/>
    <col min="8711" max="8711" width="2.85546875" customWidth="1"/>
    <col min="8712" max="8713" width="9.140625" customWidth="1"/>
    <col min="8714" max="8714" width="2.42578125" customWidth="1"/>
    <col min="8715" max="8715" width="4.140625" customWidth="1"/>
    <col min="8961" max="8961" width="37.42578125" customWidth="1"/>
    <col min="8962" max="8963" width="8.140625" customWidth="1"/>
    <col min="8964" max="8964" width="2.85546875" customWidth="1"/>
    <col min="8965" max="8966" width="8.140625" customWidth="1"/>
    <col min="8967" max="8967" width="2.85546875" customWidth="1"/>
    <col min="8968" max="8969" width="9.140625" customWidth="1"/>
    <col min="8970" max="8970" width="2.42578125" customWidth="1"/>
    <col min="8971" max="8971" width="4.140625" customWidth="1"/>
    <col min="9217" max="9217" width="37.42578125" customWidth="1"/>
    <col min="9218" max="9219" width="8.140625" customWidth="1"/>
    <col min="9220" max="9220" width="2.85546875" customWidth="1"/>
    <col min="9221" max="9222" width="8.140625" customWidth="1"/>
    <col min="9223" max="9223" width="2.85546875" customWidth="1"/>
    <col min="9224" max="9225" width="9.140625" customWidth="1"/>
    <col min="9226" max="9226" width="2.42578125" customWidth="1"/>
    <col min="9227" max="9227" width="4.140625" customWidth="1"/>
    <col min="9473" max="9473" width="37.42578125" customWidth="1"/>
    <col min="9474" max="9475" width="8.140625" customWidth="1"/>
    <col min="9476" max="9476" width="2.85546875" customWidth="1"/>
    <col min="9477" max="9478" width="8.140625" customWidth="1"/>
    <col min="9479" max="9479" width="2.85546875" customWidth="1"/>
    <col min="9480" max="9481" width="9.140625" customWidth="1"/>
    <col min="9482" max="9482" width="2.42578125" customWidth="1"/>
    <col min="9483" max="9483" width="4.140625" customWidth="1"/>
    <col min="9729" max="9729" width="37.42578125" customWidth="1"/>
    <col min="9730" max="9731" width="8.140625" customWidth="1"/>
    <col min="9732" max="9732" width="2.85546875" customWidth="1"/>
    <col min="9733" max="9734" width="8.140625" customWidth="1"/>
    <col min="9735" max="9735" width="2.85546875" customWidth="1"/>
    <col min="9736" max="9737" width="9.140625" customWidth="1"/>
    <col min="9738" max="9738" width="2.42578125" customWidth="1"/>
    <col min="9739" max="9739" width="4.140625" customWidth="1"/>
    <col min="9985" max="9985" width="37.42578125" customWidth="1"/>
    <col min="9986" max="9987" width="8.140625" customWidth="1"/>
    <col min="9988" max="9988" width="2.85546875" customWidth="1"/>
    <col min="9989" max="9990" width="8.140625" customWidth="1"/>
    <col min="9991" max="9991" width="2.85546875" customWidth="1"/>
    <col min="9992" max="9993" width="9.140625" customWidth="1"/>
    <col min="9994" max="9994" width="2.42578125" customWidth="1"/>
    <col min="9995" max="9995" width="4.140625" customWidth="1"/>
    <col min="10241" max="10241" width="37.42578125" customWidth="1"/>
    <col min="10242" max="10243" width="8.140625" customWidth="1"/>
    <col min="10244" max="10244" width="2.85546875" customWidth="1"/>
    <col min="10245" max="10246" width="8.140625" customWidth="1"/>
    <col min="10247" max="10247" width="2.85546875" customWidth="1"/>
    <col min="10248" max="10249" width="9.140625" customWidth="1"/>
    <col min="10250" max="10250" width="2.42578125" customWidth="1"/>
    <col min="10251" max="10251" width="4.140625" customWidth="1"/>
    <col min="10497" max="10497" width="37.42578125" customWidth="1"/>
    <col min="10498" max="10499" width="8.140625" customWidth="1"/>
    <col min="10500" max="10500" width="2.85546875" customWidth="1"/>
    <col min="10501" max="10502" width="8.140625" customWidth="1"/>
    <col min="10503" max="10503" width="2.85546875" customWidth="1"/>
    <col min="10504" max="10505" width="9.140625" customWidth="1"/>
    <col min="10506" max="10506" width="2.42578125" customWidth="1"/>
    <col min="10507" max="10507" width="4.140625" customWidth="1"/>
    <col min="10753" max="10753" width="37.42578125" customWidth="1"/>
    <col min="10754" max="10755" width="8.140625" customWidth="1"/>
    <col min="10756" max="10756" width="2.85546875" customWidth="1"/>
    <col min="10757" max="10758" width="8.140625" customWidth="1"/>
    <col min="10759" max="10759" width="2.85546875" customWidth="1"/>
    <col min="10760" max="10761" width="9.140625" customWidth="1"/>
    <col min="10762" max="10762" width="2.42578125" customWidth="1"/>
    <col min="10763" max="10763" width="4.140625" customWidth="1"/>
    <col min="11009" max="11009" width="37.42578125" customWidth="1"/>
    <col min="11010" max="11011" width="8.140625" customWidth="1"/>
    <col min="11012" max="11012" width="2.85546875" customWidth="1"/>
    <col min="11013" max="11014" width="8.140625" customWidth="1"/>
    <col min="11015" max="11015" width="2.85546875" customWidth="1"/>
    <col min="11016" max="11017" width="9.140625" customWidth="1"/>
    <col min="11018" max="11018" width="2.42578125" customWidth="1"/>
    <col min="11019" max="11019" width="4.140625" customWidth="1"/>
    <col min="11265" max="11265" width="37.42578125" customWidth="1"/>
    <col min="11266" max="11267" width="8.140625" customWidth="1"/>
    <col min="11268" max="11268" width="2.85546875" customWidth="1"/>
    <col min="11269" max="11270" width="8.140625" customWidth="1"/>
    <col min="11271" max="11271" width="2.85546875" customWidth="1"/>
    <col min="11272" max="11273" width="9.140625" customWidth="1"/>
    <col min="11274" max="11274" width="2.42578125" customWidth="1"/>
    <col min="11275" max="11275" width="4.140625" customWidth="1"/>
    <col min="11521" max="11521" width="37.42578125" customWidth="1"/>
    <col min="11522" max="11523" width="8.140625" customWidth="1"/>
    <col min="11524" max="11524" width="2.85546875" customWidth="1"/>
    <col min="11525" max="11526" width="8.140625" customWidth="1"/>
    <col min="11527" max="11527" width="2.85546875" customWidth="1"/>
    <col min="11528" max="11529" width="9.140625" customWidth="1"/>
    <col min="11530" max="11530" width="2.42578125" customWidth="1"/>
    <col min="11531" max="11531" width="4.140625" customWidth="1"/>
    <col min="11777" max="11777" width="37.42578125" customWidth="1"/>
    <col min="11778" max="11779" width="8.140625" customWidth="1"/>
    <col min="11780" max="11780" width="2.85546875" customWidth="1"/>
    <col min="11781" max="11782" width="8.140625" customWidth="1"/>
    <col min="11783" max="11783" width="2.85546875" customWidth="1"/>
    <col min="11784" max="11785" width="9.140625" customWidth="1"/>
    <col min="11786" max="11786" width="2.42578125" customWidth="1"/>
    <col min="11787" max="11787" width="4.140625" customWidth="1"/>
    <col min="12033" max="12033" width="37.42578125" customWidth="1"/>
    <col min="12034" max="12035" width="8.140625" customWidth="1"/>
    <col min="12036" max="12036" width="2.85546875" customWidth="1"/>
    <col min="12037" max="12038" width="8.140625" customWidth="1"/>
    <col min="12039" max="12039" width="2.85546875" customWidth="1"/>
    <col min="12040" max="12041" width="9.140625" customWidth="1"/>
    <col min="12042" max="12042" width="2.42578125" customWidth="1"/>
    <col min="12043" max="12043" width="4.140625" customWidth="1"/>
    <col min="12289" max="12289" width="37.42578125" customWidth="1"/>
    <col min="12290" max="12291" width="8.140625" customWidth="1"/>
    <col min="12292" max="12292" width="2.85546875" customWidth="1"/>
    <col min="12293" max="12294" width="8.140625" customWidth="1"/>
    <col min="12295" max="12295" width="2.85546875" customWidth="1"/>
    <col min="12296" max="12297" width="9.140625" customWidth="1"/>
    <col min="12298" max="12298" width="2.42578125" customWidth="1"/>
    <col min="12299" max="12299" width="4.140625" customWidth="1"/>
    <col min="12545" max="12545" width="37.42578125" customWidth="1"/>
    <col min="12546" max="12547" width="8.140625" customWidth="1"/>
    <col min="12548" max="12548" width="2.85546875" customWidth="1"/>
    <col min="12549" max="12550" width="8.140625" customWidth="1"/>
    <col min="12551" max="12551" width="2.85546875" customWidth="1"/>
    <col min="12552" max="12553" width="9.140625" customWidth="1"/>
    <col min="12554" max="12554" width="2.42578125" customWidth="1"/>
    <col min="12555" max="12555" width="4.140625" customWidth="1"/>
    <col min="12801" max="12801" width="37.42578125" customWidth="1"/>
    <col min="12802" max="12803" width="8.140625" customWidth="1"/>
    <col min="12804" max="12804" width="2.85546875" customWidth="1"/>
    <col min="12805" max="12806" width="8.140625" customWidth="1"/>
    <col min="12807" max="12807" width="2.85546875" customWidth="1"/>
    <col min="12808" max="12809" width="9.140625" customWidth="1"/>
    <col min="12810" max="12810" width="2.42578125" customWidth="1"/>
    <col min="12811" max="12811" width="4.140625" customWidth="1"/>
    <col min="13057" max="13057" width="37.42578125" customWidth="1"/>
    <col min="13058" max="13059" width="8.140625" customWidth="1"/>
    <col min="13060" max="13060" width="2.85546875" customWidth="1"/>
    <col min="13061" max="13062" width="8.140625" customWidth="1"/>
    <col min="13063" max="13063" width="2.85546875" customWidth="1"/>
    <col min="13064" max="13065" width="9.140625" customWidth="1"/>
    <col min="13066" max="13066" width="2.42578125" customWidth="1"/>
    <col min="13067" max="13067" width="4.140625" customWidth="1"/>
    <col min="13313" max="13313" width="37.42578125" customWidth="1"/>
    <col min="13314" max="13315" width="8.140625" customWidth="1"/>
    <col min="13316" max="13316" width="2.85546875" customWidth="1"/>
    <col min="13317" max="13318" width="8.140625" customWidth="1"/>
    <col min="13319" max="13319" width="2.85546875" customWidth="1"/>
    <col min="13320" max="13321" width="9.140625" customWidth="1"/>
    <col min="13322" max="13322" width="2.42578125" customWidth="1"/>
    <col min="13323" max="13323" width="4.140625" customWidth="1"/>
    <col min="13569" max="13569" width="37.42578125" customWidth="1"/>
    <col min="13570" max="13571" width="8.140625" customWidth="1"/>
    <col min="13572" max="13572" width="2.85546875" customWidth="1"/>
    <col min="13573" max="13574" width="8.140625" customWidth="1"/>
    <col min="13575" max="13575" width="2.85546875" customWidth="1"/>
    <col min="13576" max="13577" width="9.140625" customWidth="1"/>
    <col min="13578" max="13578" width="2.42578125" customWidth="1"/>
    <col min="13579" max="13579" width="4.140625" customWidth="1"/>
    <col min="13825" max="13825" width="37.42578125" customWidth="1"/>
    <col min="13826" max="13827" width="8.140625" customWidth="1"/>
    <col min="13828" max="13828" width="2.85546875" customWidth="1"/>
    <col min="13829" max="13830" width="8.140625" customWidth="1"/>
    <col min="13831" max="13831" width="2.85546875" customWidth="1"/>
    <col min="13832" max="13833" width="9.140625" customWidth="1"/>
    <col min="13834" max="13834" width="2.42578125" customWidth="1"/>
    <col min="13835" max="13835" width="4.140625" customWidth="1"/>
    <col min="14081" max="14081" width="37.42578125" customWidth="1"/>
    <col min="14082" max="14083" width="8.140625" customWidth="1"/>
    <col min="14084" max="14084" width="2.85546875" customWidth="1"/>
    <col min="14085" max="14086" width="8.140625" customWidth="1"/>
    <col min="14087" max="14087" width="2.85546875" customWidth="1"/>
    <col min="14088" max="14089" width="9.140625" customWidth="1"/>
    <col min="14090" max="14090" width="2.42578125" customWidth="1"/>
    <col min="14091" max="14091" width="4.140625" customWidth="1"/>
    <col min="14337" max="14337" width="37.42578125" customWidth="1"/>
    <col min="14338" max="14339" width="8.140625" customWidth="1"/>
    <col min="14340" max="14340" width="2.85546875" customWidth="1"/>
    <col min="14341" max="14342" width="8.140625" customWidth="1"/>
    <col min="14343" max="14343" width="2.85546875" customWidth="1"/>
    <col min="14344" max="14345" width="9.140625" customWidth="1"/>
    <col min="14346" max="14346" width="2.42578125" customWidth="1"/>
    <col min="14347" max="14347" width="4.140625" customWidth="1"/>
    <col min="14593" max="14593" width="37.42578125" customWidth="1"/>
    <col min="14594" max="14595" width="8.140625" customWidth="1"/>
    <col min="14596" max="14596" width="2.85546875" customWidth="1"/>
    <col min="14597" max="14598" width="8.140625" customWidth="1"/>
    <col min="14599" max="14599" width="2.85546875" customWidth="1"/>
    <col min="14600" max="14601" width="9.140625" customWidth="1"/>
    <col min="14602" max="14602" width="2.42578125" customWidth="1"/>
    <col min="14603" max="14603" width="4.140625" customWidth="1"/>
    <col min="14849" max="14849" width="37.42578125" customWidth="1"/>
    <col min="14850" max="14851" width="8.140625" customWidth="1"/>
    <col min="14852" max="14852" width="2.85546875" customWidth="1"/>
    <col min="14853" max="14854" width="8.140625" customWidth="1"/>
    <col min="14855" max="14855" width="2.85546875" customWidth="1"/>
    <col min="14856" max="14857" width="9.140625" customWidth="1"/>
    <col min="14858" max="14858" width="2.42578125" customWidth="1"/>
    <col min="14859" max="14859" width="4.140625" customWidth="1"/>
    <col min="15105" max="15105" width="37.42578125" customWidth="1"/>
    <col min="15106" max="15107" width="8.140625" customWidth="1"/>
    <col min="15108" max="15108" width="2.85546875" customWidth="1"/>
    <col min="15109" max="15110" width="8.140625" customWidth="1"/>
    <col min="15111" max="15111" width="2.85546875" customWidth="1"/>
    <col min="15112" max="15113" width="9.140625" customWidth="1"/>
    <col min="15114" max="15114" width="2.42578125" customWidth="1"/>
    <col min="15115" max="15115" width="4.140625" customWidth="1"/>
    <col min="15361" max="15361" width="37.42578125" customWidth="1"/>
    <col min="15362" max="15363" width="8.140625" customWidth="1"/>
    <col min="15364" max="15364" width="2.85546875" customWidth="1"/>
    <col min="15365" max="15366" width="8.140625" customWidth="1"/>
    <col min="15367" max="15367" width="2.85546875" customWidth="1"/>
    <col min="15368" max="15369" width="9.140625" customWidth="1"/>
    <col min="15370" max="15370" width="2.42578125" customWidth="1"/>
    <col min="15371" max="15371" width="4.140625" customWidth="1"/>
    <col min="15617" max="15617" width="37.42578125" customWidth="1"/>
    <col min="15618" max="15619" width="8.140625" customWidth="1"/>
    <col min="15620" max="15620" width="2.85546875" customWidth="1"/>
    <col min="15621" max="15622" width="8.140625" customWidth="1"/>
    <col min="15623" max="15623" width="2.85546875" customWidth="1"/>
    <col min="15624" max="15625" width="9.140625" customWidth="1"/>
    <col min="15626" max="15626" width="2.42578125" customWidth="1"/>
    <col min="15627" max="15627" width="4.140625" customWidth="1"/>
    <col min="15873" max="15873" width="37.42578125" customWidth="1"/>
    <col min="15874" max="15875" width="8.140625" customWidth="1"/>
    <col min="15876" max="15876" width="2.85546875" customWidth="1"/>
    <col min="15877" max="15878" width="8.140625" customWidth="1"/>
    <col min="15879" max="15879" width="2.85546875" customWidth="1"/>
    <col min="15880" max="15881" width="9.140625" customWidth="1"/>
    <col min="15882" max="15882" width="2.42578125" customWidth="1"/>
    <col min="15883" max="15883" width="4.140625" customWidth="1"/>
    <col min="16129" max="16129" width="37.42578125" customWidth="1"/>
    <col min="16130" max="16131" width="8.140625" customWidth="1"/>
    <col min="16132" max="16132" width="2.85546875" customWidth="1"/>
    <col min="16133" max="16134" width="8.140625" customWidth="1"/>
    <col min="16135" max="16135" width="2.85546875" customWidth="1"/>
    <col min="16136" max="16137" width="9.140625" customWidth="1"/>
    <col min="16138" max="16138" width="2.42578125" customWidth="1"/>
    <col min="16139" max="16139" width="4.140625" customWidth="1"/>
  </cols>
  <sheetData>
    <row r="1" spans="1:12">
      <c r="A1" s="19" t="s">
        <v>383</v>
      </c>
      <c r="B1" s="174"/>
      <c r="C1" s="142"/>
      <c r="D1" s="71"/>
      <c r="F1" s="142"/>
    </row>
    <row r="2" spans="1:12">
      <c r="A2" s="19" t="s">
        <v>384</v>
      </c>
      <c r="B2" s="174"/>
      <c r="C2" s="142"/>
      <c r="D2" s="71"/>
      <c r="F2" s="142"/>
    </row>
    <row r="3" spans="1:12" ht="9.75" customHeight="1">
      <c r="A3" s="19"/>
      <c r="B3" s="174"/>
      <c r="C3" s="142"/>
      <c r="D3" s="71"/>
      <c r="F3" s="142"/>
    </row>
    <row r="4" spans="1:12">
      <c r="A4" s="19" t="s">
        <v>487</v>
      </c>
      <c r="B4" s="174"/>
      <c r="C4" s="142"/>
      <c r="D4" s="71"/>
      <c r="F4" s="142"/>
    </row>
    <row r="5" spans="1:12" ht="10.5" customHeight="1" thickBot="1">
      <c r="A5" s="19"/>
      <c r="B5" s="174"/>
      <c r="C5" s="142"/>
      <c r="D5" s="71"/>
      <c r="F5" s="142"/>
    </row>
    <row r="6" spans="1:12" ht="12.75" customHeight="1">
      <c r="A6" s="80"/>
      <c r="B6" s="175"/>
      <c r="C6" s="148"/>
      <c r="D6" s="146"/>
      <c r="E6" s="175"/>
      <c r="F6" s="148"/>
      <c r="G6" s="148"/>
      <c r="H6" s="176"/>
      <c r="I6" s="176"/>
      <c r="J6" s="176"/>
    </row>
    <row r="7" spans="1:12" ht="15" customHeight="1">
      <c r="A7" s="19" t="s">
        <v>488</v>
      </c>
      <c r="B7" s="174" t="s">
        <v>489</v>
      </c>
      <c r="C7" s="142"/>
      <c r="D7" s="71"/>
      <c r="E7" s="62" t="s">
        <v>481</v>
      </c>
      <c r="F7" s="62"/>
      <c r="H7" s="128" t="s">
        <v>490</v>
      </c>
      <c r="I7" s="153"/>
    </row>
    <row r="8" spans="1:12" ht="15" customHeight="1">
      <c r="A8" s="19" t="s">
        <v>484</v>
      </c>
      <c r="B8" s="81" t="s">
        <v>254</v>
      </c>
      <c r="C8" s="82" t="s">
        <v>255</v>
      </c>
      <c r="D8" s="71"/>
      <c r="E8" s="81" t="s">
        <v>254</v>
      </c>
      <c r="F8" s="82" t="s">
        <v>255</v>
      </c>
      <c r="H8" s="70" t="s">
        <v>485</v>
      </c>
      <c r="I8" s="70" t="s">
        <v>225</v>
      </c>
    </row>
    <row r="9" spans="1:12" ht="14.25" customHeight="1" thickBot="1">
      <c r="A9" s="85"/>
      <c r="B9" s="177"/>
      <c r="C9" s="161"/>
      <c r="D9" s="159"/>
      <c r="E9" s="177"/>
      <c r="F9" s="161"/>
      <c r="H9" s="172"/>
      <c r="I9" s="172"/>
    </row>
    <row r="10" spans="1:12" ht="11.25" customHeight="1">
      <c r="A10" s="19"/>
      <c r="B10" s="174"/>
      <c r="C10" s="142"/>
      <c r="D10" s="71"/>
      <c r="F10" s="142"/>
      <c r="G10" s="148"/>
      <c r="I10" s="142"/>
      <c r="J10" s="176"/>
    </row>
    <row r="11" spans="1:12" ht="12.95" customHeight="1">
      <c r="A11" s="23" t="s">
        <v>339</v>
      </c>
      <c r="B11" s="86">
        <f>IF(A11&lt;&gt;0,E11+H11,"")</f>
        <v>153</v>
      </c>
      <c r="C11" s="165">
        <f>SUM(C12:C46)</f>
        <v>99.999999999999972</v>
      </c>
      <c r="D11" s="87"/>
      <c r="E11" s="86">
        <f>SUM(E12:E47)</f>
        <v>152</v>
      </c>
      <c r="F11" s="61">
        <f>IF(A11&lt;&gt;0,E11/B11*100,"")</f>
        <v>99.346405228758172</v>
      </c>
      <c r="G11" s="173"/>
      <c r="H11" s="86">
        <f>SUM(H12:H47)</f>
        <v>1</v>
      </c>
      <c r="I11" s="61">
        <f>IF(A11&lt;&gt;0,H11/B11*100,"")</f>
        <v>0.65359477124183007</v>
      </c>
    </row>
    <row r="12" spans="1:12" ht="12" customHeight="1">
      <c r="A12" s="23"/>
      <c r="B12" s="86" t="str">
        <f>IF(A12&lt;&gt;0,E12+#REF!+H12,"")</f>
        <v/>
      </c>
      <c r="C12" s="61"/>
      <c r="D12" s="87"/>
      <c r="E12" s="86"/>
      <c r="F12" s="61"/>
      <c r="G12" s="173"/>
      <c r="H12"/>
      <c r="I12" s="61" t="str">
        <f t="shared" ref="I12:I46" si="0">IF(A12&lt;&gt;0,H12/B12*100,"")</f>
        <v/>
      </c>
      <c r="L12" s="178"/>
    </row>
    <row r="13" spans="1:12" ht="15" customHeight="1">
      <c r="A13" s="100" t="s">
        <v>411</v>
      </c>
      <c r="B13" s="86">
        <f>IF(A13&lt;&gt;0,E13+H13,"")</f>
        <v>2</v>
      </c>
      <c r="C13" s="61">
        <f t="shared" ref="C13:C46" si="1">IF(A13&lt;&gt;0,B13/$B$11*100,"")</f>
        <v>1.3071895424836601</v>
      </c>
      <c r="D13" s="87"/>
      <c r="E13" s="134">
        <v>2</v>
      </c>
      <c r="F13" s="61">
        <f>IF(A13&lt;&gt;0,E13/$B$11*100,"")</f>
        <v>1.3071895424836601</v>
      </c>
      <c r="G13" s="19"/>
      <c r="H13" s="179">
        <v>0</v>
      </c>
      <c r="I13" s="61">
        <f t="shared" si="0"/>
        <v>0</v>
      </c>
      <c r="J13" s="19"/>
      <c r="K13" s="19"/>
    </row>
    <row r="14" spans="1:12" ht="15" customHeight="1">
      <c r="A14" s="100" t="s">
        <v>412</v>
      </c>
      <c r="B14" s="86">
        <f t="shared" ref="B14:B46" si="2">IF(A14&lt;&gt;0,E14+H14,"")</f>
        <v>1</v>
      </c>
      <c r="C14" s="61">
        <f t="shared" si="1"/>
        <v>0.65359477124183007</v>
      </c>
      <c r="D14" s="87"/>
      <c r="E14" s="134">
        <v>1</v>
      </c>
      <c r="F14" s="61">
        <f t="shared" ref="F14:F46" si="3">IF(A14&lt;&gt;0,E14/$B$11*100,"")</f>
        <v>0.65359477124183007</v>
      </c>
      <c r="G14" s="19"/>
      <c r="H14" s="179">
        <v>0</v>
      </c>
      <c r="I14" s="61">
        <f t="shared" si="0"/>
        <v>0</v>
      </c>
      <c r="J14" s="19"/>
      <c r="K14" s="19"/>
    </row>
    <row r="15" spans="1:12" ht="15" customHeight="1">
      <c r="A15" s="100" t="s">
        <v>413</v>
      </c>
      <c r="B15" s="86">
        <f t="shared" si="2"/>
        <v>11</v>
      </c>
      <c r="C15" s="61">
        <f t="shared" si="1"/>
        <v>7.18954248366013</v>
      </c>
      <c r="D15" s="87"/>
      <c r="E15" s="134">
        <v>11</v>
      </c>
      <c r="F15" s="61">
        <f t="shared" si="3"/>
        <v>7.18954248366013</v>
      </c>
      <c r="G15" s="19"/>
      <c r="H15" s="179">
        <v>0</v>
      </c>
      <c r="I15" s="61">
        <f t="shared" si="0"/>
        <v>0</v>
      </c>
      <c r="J15" s="19"/>
      <c r="K15" s="19"/>
    </row>
    <row r="16" spans="1:12" ht="15" customHeight="1">
      <c r="A16" s="100" t="s">
        <v>414</v>
      </c>
      <c r="B16" s="86">
        <f t="shared" si="2"/>
        <v>5</v>
      </c>
      <c r="C16" s="61">
        <f t="shared" si="1"/>
        <v>3.2679738562091507</v>
      </c>
      <c r="D16" s="87"/>
      <c r="E16" s="134">
        <v>5</v>
      </c>
      <c r="F16" s="61">
        <f t="shared" si="3"/>
        <v>3.2679738562091507</v>
      </c>
      <c r="G16" s="19"/>
      <c r="H16" s="179">
        <v>0</v>
      </c>
      <c r="I16" s="61">
        <f t="shared" si="0"/>
        <v>0</v>
      </c>
      <c r="J16" s="19"/>
      <c r="K16" s="19"/>
    </row>
    <row r="17" spans="1:11" ht="15" customHeight="1">
      <c r="A17" s="100" t="s">
        <v>415</v>
      </c>
      <c r="B17" s="86">
        <f t="shared" si="2"/>
        <v>7</v>
      </c>
      <c r="C17" s="61">
        <f t="shared" si="1"/>
        <v>4.5751633986928102</v>
      </c>
      <c r="D17" s="87"/>
      <c r="E17" s="134">
        <v>7</v>
      </c>
      <c r="F17" s="61">
        <f t="shared" si="3"/>
        <v>4.5751633986928102</v>
      </c>
      <c r="G17" s="19"/>
      <c r="H17" s="179">
        <v>0</v>
      </c>
      <c r="I17" s="61">
        <f t="shared" si="0"/>
        <v>0</v>
      </c>
      <c r="J17" s="19"/>
      <c r="K17" s="19"/>
    </row>
    <row r="18" spans="1:11" ht="15" customHeight="1">
      <c r="A18" s="100" t="s">
        <v>416</v>
      </c>
      <c r="B18" s="86">
        <f t="shared" si="2"/>
        <v>4</v>
      </c>
      <c r="C18" s="61">
        <f t="shared" si="1"/>
        <v>2.6143790849673203</v>
      </c>
      <c r="D18" s="87"/>
      <c r="E18" s="134">
        <v>4</v>
      </c>
      <c r="F18" s="61">
        <f t="shared" si="3"/>
        <v>2.6143790849673203</v>
      </c>
      <c r="G18" s="19"/>
      <c r="H18" s="179">
        <v>0</v>
      </c>
      <c r="I18" s="61">
        <f t="shared" si="0"/>
        <v>0</v>
      </c>
      <c r="J18" s="19"/>
      <c r="K18" s="19"/>
    </row>
    <row r="19" spans="1:11" ht="15" customHeight="1">
      <c r="A19" s="103" t="s">
        <v>417</v>
      </c>
      <c r="B19" s="86">
        <f t="shared" si="2"/>
        <v>5</v>
      </c>
      <c r="C19" s="61">
        <f t="shared" si="1"/>
        <v>3.2679738562091507</v>
      </c>
      <c r="D19" s="87"/>
      <c r="E19" s="134">
        <v>5</v>
      </c>
      <c r="F19" s="61">
        <f t="shared" si="3"/>
        <v>3.2679738562091507</v>
      </c>
      <c r="G19" s="19"/>
      <c r="H19" s="179">
        <v>0</v>
      </c>
      <c r="I19" s="61">
        <f t="shared" si="0"/>
        <v>0</v>
      </c>
      <c r="J19" s="19"/>
      <c r="K19" s="19"/>
    </row>
    <row r="20" spans="1:11" ht="15" customHeight="1">
      <c r="A20" s="100" t="s">
        <v>418</v>
      </c>
      <c r="B20" s="86">
        <f t="shared" si="2"/>
        <v>6</v>
      </c>
      <c r="C20" s="61">
        <f t="shared" si="1"/>
        <v>3.9215686274509802</v>
      </c>
      <c r="D20" s="87"/>
      <c r="E20" s="134">
        <v>6</v>
      </c>
      <c r="F20" s="61">
        <f t="shared" si="3"/>
        <v>3.9215686274509802</v>
      </c>
      <c r="G20" s="19"/>
      <c r="H20" s="179">
        <v>0</v>
      </c>
      <c r="I20" s="61">
        <f t="shared" si="0"/>
        <v>0</v>
      </c>
      <c r="J20" s="19"/>
      <c r="K20" s="19"/>
    </row>
    <row r="21" spans="1:11" ht="15" customHeight="1">
      <c r="A21" s="100" t="s">
        <v>419</v>
      </c>
      <c r="B21" s="86">
        <f t="shared" si="2"/>
        <v>4</v>
      </c>
      <c r="C21" s="61">
        <f t="shared" si="1"/>
        <v>2.6143790849673203</v>
      </c>
      <c r="D21" s="87"/>
      <c r="E21" s="134">
        <v>4</v>
      </c>
      <c r="F21" s="61">
        <f t="shared" si="3"/>
        <v>2.6143790849673203</v>
      </c>
      <c r="G21" s="19"/>
      <c r="H21" s="179">
        <v>0</v>
      </c>
      <c r="I21" s="61">
        <f t="shared" si="0"/>
        <v>0</v>
      </c>
      <c r="J21" s="19"/>
      <c r="K21" s="19"/>
    </row>
    <row r="22" spans="1:11" ht="15" customHeight="1">
      <c r="A22" s="100" t="s">
        <v>420</v>
      </c>
      <c r="B22" s="86">
        <f t="shared" si="2"/>
        <v>1</v>
      </c>
      <c r="C22" s="61">
        <f t="shared" si="1"/>
        <v>0.65359477124183007</v>
      </c>
      <c r="D22" s="87"/>
      <c r="E22" s="134">
        <v>1</v>
      </c>
      <c r="F22" s="61">
        <f t="shared" si="3"/>
        <v>0.65359477124183007</v>
      </c>
      <c r="G22" s="19"/>
      <c r="H22" s="179">
        <v>0</v>
      </c>
      <c r="I22" s="61">
        <f t="shared" si="0"/>
        <v>0</v>
      </c>
      <c r="J22" s="19"/>
      <c r="K22" s="19"/>
    </row>
    <row r="23" spans="1:11" ht="15" customHeight="1">
      <c r="A23" s="100" t="s">
        <v>421</v>
      </c>
      <c r="B23" s="86">
        <f t="shared" si="2"/>
        <v>8</v>
      </c>
      <c r="C23" s="61">
        <f t="shared" si="1"/>
        <v>5.2287581699346406</v>
      </c>
      <c r="D23" s="87"/>
      <c r="E23" s="134">
        <v>8</v>
      </c>
      <c r="F23" s="61">
        <f t="shared" si="3"/>
        <v>5.2287581699346406</v>
      </c>
      <c r="G23" s="19"/>
      <c r="H23" s="179">
        <v>0</v>
      </c>
      <c r="I23" s="61">
        <f t="shared" si="0"/>
        <v>0</v>
      </c>
      <c r="J23" s="19"/>
      <c r="K23" s="19"/>
    </row>
    <row r="24" spans="1:11" ht="15" customHeight="1">
      <c r="A24" s="100" t="s">
        <v>422</v>
      </c>
      <c r="B24" s="86">
        <f t="shared" si="2"/>
        <v>3</v>
      </c>
      <c r="C24" s="61">
        <f t="shared" si="1"/>
        <v>1.9607843137254901</v>
      </c>
      <c r="D24" s="87"/>
      <c r="E24" s="134">
        <v>3</v>
      </c>
      <c r="F24" s="61">
        <f t="shared" si="3"/>
        <v>1.9607843137254901</v>
      </c>
      <c r="G24" s="19"/>
      <c r="H24" s="179">
        <v>0</v>
      </c>
      <c r="I24" s="61">
        <f t="shared" si="0"/>
        <v>0</v>
      </c>
      <c r="J24" s="19"/>
      <c r="K24" s="19"/>
    </row>
    <row r="25" spans="1:11" ht="15" customHeight="1">
      <c r="A25" s="100" t="s">
        <v>423</v>
      </c>
      <c r="B25" s="86">
        <f t="shared" si="2"/>
        <v>5</v>
      </c>
      <c r="C25" s="61">
        <f t="shared" si="1"/>
        <v>3.2679738562091507</v>
      </c>
      <c r="D25" s="87"/>
      <c r="E25" s="134">
        <v>5</v>
      </c>
      <c r="F25" s="61">
        <f t="shared" si="3"/>
        <v>3.2679738562091507</v>
      </c>
      <c r="G25" s="19"/>
      <c r="H25" s="179">
        <v>0</v>
      </c>
      <c r="I25" s="61">
        <f t="shared" si="0"/>
        <v>0</v>
      </c>
      <c r="J25" s="19"/>
      <c r="K25" s="19"/>
    </row>
    <row r="26" spans="1:11" ht="15" customHeight="1">
      <c r="A26" s="100" t="s">
        <v>424</v>
      </c>
      <c r="B26" s="86">
        <f t="shared" si="2"/>
        <v>2</v>
      </c>
      <c r="C26" s="61">
        <f t="shared" si="1"/>
        <v>1.3071895424836601</v>
      </c>
      <c r="D26" s="87"/>
      <c r="E26" s="134">
        <v>2</v>
      </c>
      <c r="F26" s="61">
        <f t="shared" si="3"/>
        <v>1.3071895424836601</v>
      </c>
      <c r="G26" s="19"/>
      <c r="H26" s="179">
        <v>0</v>
      </c>
      <c r="I26" s="61">
        <f t="shared" si="0"/>
        <v>0</v>
      </c>
      <c r="J26" s="19"/>
      <c r="K26" s="19"/>
    </row>
    <row r="27" spans="1:11" ht="15" customHeight="1">
      <c r="A27" s="100" t="s">
        <v>425</v>
      </c>
      <c r="B27" s="86">
        <f t="shared" si="2"/>
        <v>4</v>
      </c>
      <c r="C27" s="61">
        <f t="shared" si="1"/>
        <v>2.6143790849673203</v>
      </c>
      <c r="D27" s="87"/>
      <c r="E27" s="134">
        <v>4</v>
      </c>
      <c r="F27" s="61">
        <f t="shared" si="3"/>
        <v>2.6143790849673203</v>
      </c>
      <c r="G27" s="19"/>
      <c r="H27" s="179">
        <v>0</v>
      </c>
      <c r="I27" s="61">
        <f t="shared" si="0"/>
        <v>0</v>
      </c>
      <c r="J27" s="19"/>
      <c r="K27" s="19"/>
    </row>
    <row r="28" spans="1:11" ht="15" customHeight="1">
      <c r="A28" s="103" t="s">
        <v>426</v>
      </c>
      <c r="B28" s="86">
        <f t="shared" si="2"/>
        <v>2</v>
      </c>
      <c r="C28" s="61">
        <f t="shared" si="1"/>
        <v>1.3071895424836601</v>
      </c>
      <c r="D28" s="87"/>
      <c r="E28" s="134">
        <v>2</v>
      </c>
      <c r="F28" s="61">
        <f t="shared" si="3"/>
        <v>1.3071895424836601</v>
      </c>
      <c r="G28" s="19"/>
      <c r="H28" s="179">
        <v>0</v>
      </c>
      <c r="I28" s="61">
        <f t="shared" si="0"/>
        <v>0</v>
      </c>
      <c r="J28" s="19"/>
      <c r="K28" s="19"/>
    </row>
    <row r="29" spans="1:11" ht="15" customHeight="1">
      <c r="A29" s="104" t="s">
        <v>427</v>
      </c>
      <c r="B29" s="86">
        <f t="shared" si="2"/>
        <v>1</v>
      </c>
      <c r="C29" s="61">
        <f t="shared" si="1"/>
        <v>0.65359477124183007</v>
      </c>
      <c r="D29" s="87"/>
      <c r="E29" s="134">
        <v>1</v>
      </c>
      <c r="F29" s="61">
        <f t="shared" si="3"/>
        <v>0.65359477124183007</v>
      </c>
      <c r="G29" s="19"/>
      <c r="H29" s="179">
        <v>0</v>
      </c>
      <c r="I29" s="61">
        <f t="shared" si="0"/>
        <v>0</v>
      </c>
      <c r="J29" s="19"/>
      <c r="K29" s="19"/>
    </row>
    <row r="30" spans="1:11" ht="15" customHeight="1">
      <c r="A30" s="104" t="s">
        <v>428</v>
      </c>
      <c r="B30" s="86">
        <f>IF(A30&lt;&gt;0,E30+H30,"")</f>
        <v>1</v>
      </c>
      <c r="C30" s="61">
        <f>IF(A30&lt;&gt;0,B30/$B$11*100,"")</f>
        <v>0.65359477124183007</v>
      </c>
      <c r="D30" s="87"/>
      <c r="E30" s="134">
        <v>1</v>
      </c>
      <c r="F30" s="61">
        <f t="shared" si="3"/>
        <v>0.65359477124183007</v>
      </c>
      <c r="G30" s="19"/>
      <c r="H30" s="179">
        <v>0</v>
      </c>
      <c r="I30" s="61">
        <f t="shared" si="0"/>
        <v>0</v>
      </c>
      <c r="J30" s="19"/>
      <c r="K30" s="19"/>
    </row>
    <row r="31" spans="1:11" ht="15" customHeight="1">
      <c r="A31" s="100" t="s">
        <v>429</v>
      </c>
      <c r="B31" s="86">
        <f>IF(A31&lt;&gt;0,E31+H31,"")</f>
        <v>6</v>
      </c>
      <c r="C31" s="61">
        <f>IF(A31&lt;&gt;0,B31/$B$11*100,"")</f>
        <v>3.9215686274509802</v>
      </c>
      <c r="D31" s="87"/>
      <c r="E31" s="134">
        <v>6</v>
      </c>
      <c r="F31" s="61">
        <f t="shared" si="3"/>
        <v>3.9215686274509802</v>
      </c>
      <c r="G31" s="19"/>
      <c r="H31" s="179">
        <v>0</v>
      </c>
      <c r="I31" s="61">
        <f t="shared" si="0"/>
        <v>0</v>
      </c>
      <c r="J31" s="19"/>
      <c r="K31" s="19"/>
    </row>
    <row r="32" spans="1:11" ht="15" customHeight="1">
      <c r="A32" s="100" t="s">
        <v>430</v>
      </c>
      <c r="B32" s="86">
        <f t="shared" si="2"/>
        <v>7</v>
      </c>
      <c r="C32" s="61">
        <f t="shared" si="1"/>
        <v>4.5751633986928102</v>
      </c>
      <c r="D32" s="87"/>
      <c r="E32" s="134">
        <v>7</v>
      </c>
      <c r="F32" s="61">
        <f t="shared" si="3"/>
        <v>4.5751633986928102</v>
      </c>
      <c r="G32" s="19"/>
      <c r="H32" s="179">
        <v>0</v>
      </c>
      <c r="I32" s="61">
        <f t="shared" si="0"/>
        <v>0</v>
      </c>
      <c r="J32" s="19"/>
      <c r="K32" s="19"/>
    </row>
    <row r="33" spans="1:11" ht="15" customHeight="1">
      <c r="A33" s="100" t="s">
        <v>431</v>
      </c>
      <c r="B33" s="86">
        <f t="shared" si="2"/>
        <v>5</v>
      </c>
      <c r="C33" s="61">
        <f t="shared" si="1"/>
        <v>3.2679738562091507</v>
      </c>
      <c r="D33" s="87"/>
      <c r="E33" s="134">
        <v>5</v>
      </c>
      <c r="F33" s="61">
        <f t="shared" si="3"/>
        <v>3.2679738562091507</v>
      </c>
      <c r="G33" s="19"/>
      <c r="H33" s="179">
        <v>0</v>
      </c>
      <c r="I33" s="61">
        <f t="shared" si="0"/>
        <v>0</v>
      </c>
      <c r="J33" s="19"/>
      <c r="K33" s="19"/>
    </row>
    <row r="34" spans="1:11" ht="15" customHeight="1">
      <c r="A34" s="100" t="s">
        <v>432</v>
      </c>
      <c r="B34" s="86">
        <f t="shared" si="2"/>
        <v>2</v>
      </c>
      <c r="C34" s="61">
        <f t="shared" si="1"/>
        <v>1.3071895424836601</v>
      </c>
      <c r="D34" s="87"/>
      <c r="E34" s="134">
        <v>2</v>
      </c>
      <c r="F34" s="61">
        <f t="shared" si="3"/>
        <v>1.3071895424836601</v>
      </c>
      <c r="G34" s="19"/>
      <c r="H34" s="179">
        <v>0</v>
      </c>
      <c r="I34" s="61">
        <f t="shared" si="0"/>
        <v>0</v>
      </c>
      <c r="J34" s="19"/>
      <c r="K34" s="19"/>
    </row>
    <row r="35" spans="1:11" ht="15" customHeight="1">
      <c r="A35" s="103" t="s">
        <v>433</v>
      </c>
      <c r="B35" s="86">
        <f t="shared" si="2"/>
        <v>1</v>
      </c>
      <c r="C35" s="61">
        <f t="shared" si="1"/>
        <v>0.65359477124183007</v>
      </c>
      <c r="D35" s="87"/>
      <c r="E35" s="134">
        <v>1</v>
      </c>
      <c r="F35" s="61">
        <f t="shared" si="3"/>
        <v>0.65359477124183007</v>
      </c>
      <c r="G35" s="19"/>
      <c r="H35" s="179">
        <v>0</v>
      </c>
      <c r="I35" s="61">
        <f t="shared" si="0"/>
        <v>0</v>
      </c>
      <c r="J35" s="19"/>
      <c r="K35" s="19"/>
    </row>
    <row r="36" spans="1:11" ht="15" customHeight="1">
      <c r="A36" s="100" t="s">
        <v>434</v>
      </c>
      <c r="B36" s="86">
        <f>IF(A36&lt;&gt;0,E36+H36,"")</f>
        <v>4</v>
      </c>
      <c r="C36" s="61">
        <f>IF(A36&lt;&gt;0,B36/$B$11*100,"")</f>
        <v>2.6143790849673203</v>
      </c>
      <c r="D36" s="87"/>
      <c r="E36" s="134">
        <v>4</v>
      </c>
      <c r="F36" s="61">
        <f t="shared" si="3"/>
        <v>2.6143790849673203</v>
      </c>
      <c r="G36" s="19"/>
      <c r="H36" s="179">
        <v>0</v>
      </c>
      <c r="I36" s="61">
        <f t="shared" si="0"/>
        <v>0</v>
      </c>
      <c r="J36" s="19"/>
      <c r="K36" s="19"/>
    </row>
    <row r="37" spans="1:11" ht="15" customHeight="1">
      <c r="A37" s="100" t="s">
        <v>435</v>
      </c>
      <c r="B37" s="86">
        <f>IF(A37&lt;&gt;0,E37+H37,"")</f>
        <v>8</v>
      </c>
      <c r="C37" s="61">
        <f>IF(A37&lt;&gt;0,B37/$B$11*100,"")</f>
        <v>5.2287581699346406</v>
      </c>
      <c r="D37" s="87"/>
      <c r="E37" s="134">
        <v>8</v>
      </c>
      <c r="F37" s="61">
        <f t="shared" si="3"/>
        <v>5.2287581699346406</v>
      </c>
      <c r="G37" s="19"/>
      <c r="H37" s="179">
        <v>0</v>
      </c>
      <c r="I37" s="61">
        <f t="shared" si="0"/>
        <v>0</v>
      </c>
      <c r="J37" s="19"/>
      <c r="K37" s="19"/>
    </row>
    <row r="38" spans="1:11" ht="15" customHeight="1">
      <c r="A38" s="100" t="s">
        <v>436</v>
      </c>
      <c r="B38" s="86">
        <f>IF(A38&lt;&gt;0,E38+H38,"")</f>
        <v>3</v>
      </c>
      <c r="C38" s="61">
        <f>IF(A38&lt;&gt;0,B38/$B$11*100,"")</f>
        <v>1.9607843137254901</v>
      </c>
      <c r="D38" s="87"/>
      <c r="E38" s="134">
        <v>3</v>
      </c>
      <c r="F38" s="61">
        <f t="shared" si="3"/>
        <v>1.9607843137254901</v>
      </c>
      <c r="G38" s="19"/>
      <c r="H38" s="179">
        <v>0</v>
      </c>
      <c r="I38" s="61">
        <f t="shared" si="0"/>
        <v>0</v>
      </c>
      <c r="J38" s="19"/>
      <c r="K38" s="19"/>
    </row>
    <row r="39" spans="1:11" ht="15" customHeight="1">
      <c r="A39" s="105" t="s">
        <v>437</v>
      </c>
      <c r="B39" s="86">
        <f t="shared" si="2"/>
        <v>1</v>
      </c>
      <c r="C39" s="61">
        <f t="shared" si="1"/>
        <v>0.65359477124183007</v>
      </c>
      <c r="D39" s="87"/>
      <c r="E39" s="134">
        <v>1</v>
      </c>
      <c r="F39" s="61">
        <f t="shared" si="3"/>
        <v>0.65359477124183007</v>
      </c>
      <c r="G39" s="19"/>
      <c r="H39" s="179">
        <v>0</v>
      </c>
      <c r="I39" s="61">
        <f t="shared" si="0"/>
        <v>0</v>
      </c>
      <c r="J39" s="19"/>
      <c r="K39" s="19"/>
    </row>
    <row r="40" spans="1:11" ht="15" customHeight="1">
      <c r="A40" s="105" t="s">
        <v>438</v>
      </c>
      <c r="B40" s="86">
        <f t="shared" si="2"/>
        <v>1</v>
      </c>
      <c r="C40" s="61">
        <f t="shared" si="1"/>
        <v>0.65359477124183007</v>
      </c>
      <c r="D40" s="87"/>
      <c r="E40" s="134">
        <v>1</v>
      </c>
      <c r="F40" s="61">
        <f t="shared" si="3"/>
        <v>0.65359477124183007</v>
      </c>
      <c r="G40" s="19"/>
      <c r="H40" s="179">
        <v>0</v>
      </c>
      <c r="I40" s="61">
        <f t="shared" si="0"/>
        <v>0</v>
      </c>
      <c r="J40" s="19"/>
      <c r="K40" s="19"/>
    </row>
    <row r="41" spans="1:11" ht="15" customHeight="1">
      <c r="A41" s="100" t="s">
        <v>439</v>
      </c>
      <c r="B41" s="86">
        <f t="shared" si="2"/>
        <v>11</v>
      </c>
      <c r="C41" s="61">
        <f t="shared" si="1"/>
        <v>7.18954248366013</v>
      </c>
      <c r="D41" s="87"/>
      <c r="E41" s="134">
        <v>11</v>
      </c>
      <c r="F41" s="61">
        <f t="shared" si="3"/>
        <v>7.18954248366013</v>
      </c>
      <c r="G41" s="19"/>
      <c r="H41" s="179">
        <v>0</v>
      </c>
      <c r="I41" s="61">
        <f t="shared" si="0"/>
        <v>0</v>
      </c>
      <c r="J41" s="19"/>
      <c r="K41" s="19"/>
    </row>
    <row r="42" spans="1:11" ht="15" customHeight="1">
      <c r="A42" s="100" t="s">
        <v>440</v>
      </c>
      <c r="B42" s="86">
        <f t="shared" si="2"/>
        <v>16</v>
      </c>
      <c r="C42" s="61">
        <f t="shared" si="1"/>
        <v>10.457516339869281</v>
      </c>
      <c r="D42" s="87"/>
      <c r="E42" s="134">
        <v>16</v>
      </c>
      <c r="F42" s="61">
        <f t="shared" si="3"/>
        <v>10.457516339869281</v>
      </c>
      <c r="G42" s="19"/>
      <c r="H42" s="179">
        <v>0</v>
      </c>
      <c r="I42" s="61">
        <f t="shared" si="0"/>
        <v>0</v>
      </c>
      <c r="J42" s="19"/>
      <c r="K42" s="19"/>
    </row>
    <row r="43" spans="1:11" ht="15" customHeight="1">
      <c r="A43" s="180" t="s">
        <v>441</v>
      </c>
      <c r="B43" s="86">
        <f t="shared" si="2"/>
        <v>2</v>
      </c>
      <c r="C43" s="61">
        <f t="shared" si="1"/>
        <v>1.3071895424836601</v>
      </c>
      <c r="D43" s="87"/>
      <c r="E43" s="134">
        <v>2</v>
      </c>
      <c r="F43" s="61">
        <f t="shared" si="3"/>
        <v>1.3071895424836601</v>
      </c>
      <c r="G43" s="19"/>
      <c r="H43" s="179">
        <v>0</v>
      </c>
      <c r="I43" s="61">
        <f t="shared" si="0"/>
        <v>0</v>
      </c>
      <c r="J43" s="19"/>
      <c r="K43" s="19"/>
    </row>
    <row r="44" spans="1:11" ht="15" customHeight="1">
      <c r="A44" s="104" t="s">
        <v>442</v>
      </c>
      <c r="B44" s="86">
        <f t="shared" si="2"/>
        <v>3</v>
      </c>
      <c r="C44" s="61">
        <f t="shared" si="1"/>
        <v>1.9607843137254901</v>
      </c>
      <c r="D44" s="87"/>
      <c r="E44" s="134">
        <v>3</v>
      </c>
      <c r="F44" s="61">
        <f t="shared" si="3"/>
        <v>1.9607843137254901</v>
      </c>
      <c r="G44" s="19"/>
      <c r="H44" s="179">
        <v>0</v>
      </c>
      <c r="I44" s="61">
        <f t="shared" si="0"/>
        <v>0</v>
      </c>
      <c r="J44" s="19"/>
      <c r="K44" s="19"/>
    </row>
    <row r="45" spans="1:11" ht="15" customHeight="1">
      <c r="A45" s="104" t="s">
        <v>443</v>
      </c>
      <c r="B45" s="86">
        <f t="shared" si="2"/>
        <v>2</v>
      </c>
      <c r="C45" s="61">
        <f t="shared" si="1"/>
        <v>1.3071895424836601</v>
      </c>
      <c r="D45" s="87"/>
      <c r="E45" s="134">
        <v>2</v>
      </c>
      <c r="F45" s="61">
        <f t="shared" si="3"/>
        <v>1.3071895424836601</v>
      </c>
      <c r="G45" s="19"/>
      <c r="H45" s="179">
        <v>0</v>
      </c>
      <c r="I45" s="61">
        <f t="shared" si="0"/>
        <v>0</v>
      </c>
      <c r="J45" s="19"/>
      <c r="K45" s="19"/>
    </row>
    <row r="46" spans="1:11" ht="15" customHeight="1">
      <c r="A46" s="100" t="s">
        <v>444</v>
      </c>
      <c r="B46" s="86">
        <f t="shared" si="2"/>
        <v>9</v>
      </c>
      <c r="C46" s="61">
        <f t="shared" si="1"/>
        <v>5.8823529411764701</v>
      </c>
      <c r="D46" s="87"/>
      <c r="E46" s="134">
        <v>8</v>
      </c>
      <c r="F46" s="61">
        <f t="shared" si="3"/>
        <v>5.2287581699346406</v>
      </c>
      <c r="G46" s="19"/>
      <c r="H46" s="179">
        <v>1</v>
      </c>
      <c r="I46" s="61">
        <f t="shared" si="0"/>
        <v>11.111111111111111</v>
      </c>
      <c r="J46" s="19"/>
      <c r="K46" s="19"/>
    </row>
    <row r="47" spans="1:11" ht="5.25" customHeight="1" thickBot="1">
      <c r="A47" s="19"/>
      <c r="B47" s="86"/>
      <c r="C47" s="61"/>
      <c r="D47" s="71"/>
      <c r="E47" s="77"/>
      <c r="F47" s="61"/>
      <c r="H47" s="172"/>
      <c r="I47" s="172"/>
      <c r="J47" s="172"/>
    </row>
    <row r="48" spans="1:11" ht="10.5" customHeight="1">
      <c r="A48" s="80"/>
      <c r="B48" s="175"/>
      <c r="C48" s="148"/>
      <c r="D48" s="146"/>
      <c r="E48" s="175"/>
      <c r="F48" s="148"/>
      <c r="G48" s="148"/>
    </row>
    <row r="49" spans="1:6" ht="15.75" customHeight="1">
      <c r="A49" s="19" t="s">
        <v>374</v>
      </c>
      <c r="D49" s="181"/>
      <c r="E49" s="181"/>
    </row>
    <row r="50" spans="1:6" ht="16.5" customHeight="1">
      <c r="A50" s="19" t="s">
        <v>491</v>
      </c>
      <c r="B50" s="174"/>
      <c r="C50" s="142"/>
      <c r="D50" s="71"/>
      <c r="F50" s="142"/>
    </row>
    <row r="51" spans="1:6" ht="7.5" customHeight="1">
      <c r="A51" s="19"/>
      <c r="B51" s="174"/>
      <c r="C51" s="142"/>
      <c r="D51" s="71"/>
      <c r="F51" s="142"/>
    </row>
    <row r="52" spans="1:6">
      <c r="A52" s="19" t="s">
        <v>333</v>
      </c>
      <c r="B52" s="174"/>
      <c r="C52" s="142"/>
      <c r="D52" s="71"/>
      <c r="F52" s="142"/>
    </row>
    <row r="53" spans="1:6">
      <c r="A53" t="s">
        <v>334</v>
      </c>
    </row>
  </sheetData>
  <mergeCells count="2">
    <mergeCell ref="E7:F7"/>
    <mergeCell ref="H7:I7"/>
  </mergeCells>
  <conditionalFormatting sqref="A1:XFD1048576">
    <cfRule type="cellIs" dxfId="3"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EE694-795A-4C8B-92D0-CDBF7DE6A0F1}">
  <sheetPr>
    <tabColor rgb="FFFFC000"/>
  </sheetPr>
  <dimension ref="A1:K39"/>
  <sheetViews>
    <sheetView workbookViewId="0">
      <selection activeCell="K3" sqref="K3"/>
    </sheetView>
  </sheetViews>
  <sheetFormatPr baseColWidth="10" defaultRowHeight="15"/>
  <sheetData>
    <row r="1" spans="1:11" ht="12.75" customHeight="1">
      <c r="A1" s="19"/>
      <c r="B1" s="19"/>
      <c r="C1" s="19"/>
    </row>
    <row r="2" spans="1:11" ht="12.75" customHeight="1">
      <c r="A2" s="113"/>
      <c r="B2" s="113"/>
      <c r="C2" s="113"/>
      <c r="J2" s="35"/>
    </row>
    <row r="3" spans="1:11" ht="12.75" customHeight="1">
      <c r="H3" s="36"/>
    </row>
    <row r="4" spans="1:11" ht="12.75" customHeight="1">
      <c r="A4" s="163"/>
      <c r="B4" s="163"/>
      <c r="C4" s="163"/>
      <c r="D4" s="163"/>
      <c r="H4" s="38"/>
      <c r="K4" s="39"/>
    </row>
    <row r="5" spans="1:11">
      <c r="A5" s="86"/>
      <c r="B5" s="86"/>
      <c r="C5" s="66"/>
    </row>
    <row r="6" spans="1:11">
      <c r="A6" s="182"/>
      <c r="B6" s="182"/>
      <c r="C6" s="182"/>
      <c r="D6" s="182"/>
    </row>
    <row r="7" spans="1:11">
      <c r="A7" s="182"/>
      <c r="B7" s="37"/>
      <c r="C7" s="182"/>
    </row>
    <row r="8" spans="1:11">
      <c r="A8" s="182"/>
      <c r="B8" s="37"/>
      <c r="C8" s="37"/>
      <c r="D8" s="37"/>
    </row>
    <row r="9" spans="1:11">
      <c r="A9" s="37"/>
      <c r="B9" s="37"/>
      <c r="C9" s="37"/>
      <c r="D9" s="113"/>
    </row>
    <row r="10" spans="1:11">
      <c r="B10" s="113"/>
    </row>
    <row r="13" spans="1:11">
      <c r="A13" s="19"/>
    </row>
    <row r="14" spans="1:11">
      <c r="A14" s="19"/>
    </row>
    <row r="15" spans="1:11">
      <c r="A15" s="19"/>
    </row>
    <row r="18" spans="2:2">
      <c r="B18" s="113"/>
    </row>
    <row r="19" spans="2:2">
      <c r="B19" s="113"/>
    </row>
    <row r="20" spans="2:2">
      <c r="B20" s="113"/>
    </row>
    <row r="39" spans="4:4">
      <c r="D39" s="113"/>
    </row>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2404-732A-4281-830B-BA033D5D0774}">
  <sheetPr>
    <tabColor theme="4" tint="-0.249977111117893"/>
  </sheetPr>
  <dimension ref="A1:J108"/>
  <sheetViews>
    <sheetView workbookViewId="0">
      <selection activeCell="A2" sqref="A2"/>
    </sheetView>
  </sheetViews>
  <sheetFormatPr baseColWidth="10" defaultRowHeight="12.75"/>
  <cols>
    <col min="1" max="1" width="39.42578125" style="17" bestFit="1" customWidth="1"/>
    <col min="2" max="2" width="10.5703125" style="41" customWidth="1"/>
    <col min="3" max="3" width="10.5703125" style="99" customWidth="1"/>
    <col min="4" max="4" width="3.5703125" style="17" customWidth="1"/>
    <col min="5" max="5" width="11.140625" style="86" customWidth="1"/>
    <col min="6" max="6" width="10.5703125" style="87" customWidth="1"/>
    <col min="7" max="7" width="3.5703125" style="19" customWidth="1"/>
    <col min="8" max="8" width="10.5703125" style="86" customWidth="1"/>
    <col min="9" max="9" width="12.5703125" style="42" customWidth="1"/>
    <col min="10" max="10" width="3.85546875" style="17" customWidth="1"/>
    <col min="11" max="256" width="11.42578125" style="17"/>
    <col min="257" max="257" width="39.42578125" style="17" bestFit="1" customWidth="1"/>
    <col min="258" max="259" width="10.5703125" style="17" customWidth="1"/>
    <col min="260" max="260" width="3.5703125" style="17" customWidth="1"/>
    <col min="261" max="261" width="11.140625" style="17" customWidth="1"/>
    <col min="262" max="262" width="10.5703125" style="17" customWidth="1"/>
    <col min="263" max="263" width="3.5703125" style="17" customWidth="1"/>
    <col min="264" max="264" width="10.5703125" style="17" customWidth="1"/>
    <col min="265" max="265" width="12.5703125" style="17" customWidth="1"/>
    <col min="266" max="266" width="3.85546875" style="17" customWidth="1"/>
    <col min="267" max="512" width="11.42578125" style="17"/>
    <col min="513" max="513" width="39.42578125" style="17" bestFit="1" customWidth="1"/>
    <col min="514" max="515" width="10.5703125" style="17" customWidth="1"/>
    <col min="516" max="516" width="3.5703125" style="17" customWidth="1"/>
    <col min="517" max="517" width="11.140625" style="17" customWidth="1"/>
    <col min="518" max="518" width="10.5703125" style="17" customWidth="1"/>
    <col min="519" max="519" width="3.5703125" style="17" customWidth="1"/>
    <col min="520" max="520" width="10.5703125" style="17" customWidth="1"/>
    <col min="521" max="521" width="12.5703125" style="17" customWidth="1"/>
    <col min="522" max="522" width="3.85546875" style="17" customWidth="1"/>
    <col min="523" max="768" width="11.42578125" style="17"/>
    <col min="769" max="769" width="39.42578125" style="17" bestFit="1" customWidth="1"/>
    <col min="770" max="771" width="10.5703125" style="17" customWidth="1"/>
    <col min="772" max="772" width="3.5703125" style="17" customWidth="1"/>
    <col min="773" max="773" width="11.140625" style="17" customWidth="1"/>
    <col min="774" max="774" width="10.5703125" style="17" customWidth="1"/>
    <col min="775" max="775" width="3.5703125" style="17" customWidth="1"/>
    <col min="776" max="776" width="10.5703125" style="17" customWidth="1"/>
    <col min="777" max="777" width="12.5703125" style="17" customWidth="1"/>
    <col min="778" max="778" width="3.85546875" style="17" customWidth="1"/>
    <col min="779" max="1024" width="11.42578125" style="17"/>
    <col min="1025" max="1025" width="39.42578125" style="17" bestFit="1" customWidth="1"/>
    <col min="1026" max="1027" width="10.5703125" style="17" customWidth="1"/>
    <col min="1028" max="1028" width="3.5703125" style="17" customWidth="1"/>
    <col min="1029" max="1029" width="11.140625" style="17" customWidth="1"/>
    <col min="1030" max="1030" width="10.5703125" style="17" customWidth="1"/>
    <col min="1031" max="1031" width="3.5703125" style="17" customWidth="1"/>
    <col min="1032" max="1032" width="10.5703125" style="17" customWidth="1"/>
    <col min="1033" max="1033" width="12.5703125" style="17" customWidth="1"/>
    <col min="1034" max="1034" width="3.85546875" style="17" customWidth="1"/>
    <col min="1035" max="1280" width="11.42578125" style="17"/>
    <col min="1281" max="1281" width="39.42578125" style="17" bestFit="1" customWidth="1"/>
    <col min="1282" max="1283" width="10.5703125" style="17" customWidth="1"/>
    <col min="1284" max="1284" width="3.5703125" style="17" customWidth="1"/>
    <col min="1285" max="1285" width="11.140625" style="17" customWidth="1"/>
    <col min="1286" max="1286" width="10.5703125" style="17" customWidth="1"/>
    <col min="1287" max="1287" width="3.5703125" style="17" customWidth="1"/>
    <col min="1288" max="1288" width="10.5703125" style="17" customWidth="1"/>
    <col min="1289" max="1289" width="12.5703125" style="17" customWidth="1"/>
    <col min="1290" max="1290" width="3.85546875" style="17" customWidth="1"/>
    <col min="1291" max="1536" width="11.42578125" style="17"/>
    <col min="1537" max="1537" width="39.42578125" style="17" bestFit="1" customWidth="1"/>
    <col min="1538" max="1539" width="10.5703125" style="17" customWidth="1"/>
    <col min="1540" max="1540" width="3.5703125" style="17" customWidth="1"/>
    <col min="1541" max="1541" width="11.140625" style="17" customWidth="1"/>
    <col min="1542" max="1542" width="10.5703125" style="17" customWidth="1"/>
    <col min="1543" max="1543" width="3.5703125" style="17" customWidth="1"/>
    <col min="1544" max="1544" width="10.5703125" style="17" customWidth="1"/>
    <col min="1545" max="1545" width="12.5703125" style="17" customWidth="1"/>
    <col min="1546" max="1546" width="3.85546875" style="17" customWidth="1"/>
    <col min="1547" max="1792" width="11.42578125" style="17"/>
    <col min="1793" max="1793" width="39.42578125" style="17" bestFit="1" customWidth="1"/>
    <col min="1794" max="1795" width="10.5703125" style="17" customWidth="1"/>
    <col min="1796" max="1796" width="3.5703125" style="17" customWidth="1"/>
    <col min="1797" max="1797" width="11.140625" style="17" customWidth="1"/>
    <col min="1798" max="1798" width="10.5703125" style="17" customWidth="1"/>
    <col min="1799" max="1799" width="3.5703125" style="17" customWidth="1"/>
    <col min="1800" max="1800" width="10.5703125" style="17" customWidth="1"/>
    <col min="1801" max="1801" width="12.5703125" style="17" customWidth="1"/>
    <col min="1802" max="1802" width="3.85546875" style="17" customWidth="1"/>
    <col min="1803" max="2048" width="11.42578125" style="17"/>
    <col min="2049" max="2049" width="39.42578125" style="17" bestFit="1" customWidth="1"/>
    <col min="2050" max="2051" width="10.5703125" style="17" customWidth="1"/>
    <col min="2052" max="2052" width="3.5703125" style="17" customWidth="1"/>
    <col min="2053" max="2053" width="11.140625" style="17" customWidth="1"/>
    <col min="2054" max="2054" width="10.5703125" style="17" customWidth="1"/>
    <col min="2055" max="2055" width="3.5703125" style="17" customWidth="1"/>
    <col min="2056" max="2056" width="10.5703125" style="17" customWidth="1"/>
    <col min="2057" max="2057" width="12.5703125" style="17" customWidth="1"/>
    <col min="2058" max="2058" width="3.85546875" style="17" customWidth="1"/>
    <col min="2059" max="2304" width="11.42578125" style="17"/>
    <col min="2305" max="2305" width="39.42578125" style="17" bestFit="1" customWidth="1"/>
    <col min="2306" max="2307" width="10.5703125" style="17" customWidth="1"/>
    <col min="2308" max="2308" width="3.5703125" style="17" customWidth="1"/>
    <col min="2309" max="2309" width="11.140625" style="17" customWidth="1"/>
    <col min="2310" max="2310" width="10.5703125" style="17" customWidth="1"/>
    <col min="2311" max="2311" width="3.5703125" style="17" customWidth="1"/>
    <col min="2312" max="2312" width="10.5703125" style="17" customWidth="1"/>
    <col min="2313" max="2313" width="12.5703125" style="17" customWidth="1"/>
    <col min="2314" max="2314" width="3.85546875" style="17" customWidth="1"/>
    <col min="2315" max="2560" width="11.42578125" style="17"/>
    <col min="2561" max="2561" width="39.42578125" style="17" bestFit="1" customWidth="1"/>
    <col min="2562" max="2563" width="10.5703125" style="17" customWidth="1"/>
    <col min="2564" max="2564" width="3.5703125" style="17" customWidth="1"/>
    <col min="2565" max="2565" width="11.140625" style="17" customWidth="1"/>
    <col min="2566" max="2566" width="10.5703125" style="17" customWidth="1"/>
    <col min="2567" max="2567" width="3.5703125" style="17" customWidth="1"/>
    <col min="2568" max="2568" width="10.5703125" style="17" customWidth="1"/>
    <col min="2569" max="2569" width="12.5703125" style="17" customWidth="1"/>
    <col min="2570" max="2570" width="3.85546875" style="17" customWidth="1"/>
    <col min="2571" max="2816" width="11.42578125" style="17"/>
    <col min="2817" max="2817" width="39.42578125" style="17" bestFit="1" customWidth="1"/>
    <col min="2818" max="2819" width="10.5703125" style="17" customWidth="1"/>
    <col min="2820" max="2820" width="3.5703125" style="17" customWidth="1"/>
    <col min="2821" max="2821" width="11.140625" style="17" customWidth="1"/>
    <col min="2822" max="2822" width="10.5703125" style="17" customWidth="1"/>
    <col min="2823" max="2823" width="3.5703125" style="17" customWidth="1"/>
    <col min="2824" max="2824" width="10.5703125" style="17" customWidth="1"/>
    <col min="2825" max="2825" width="12.5703125" style="17" customWidth="1"/>
    <col min="2826" max="2826" width="3.85546875" style="17" customWidth="1"/>
    <col min="2827" max="3072" width="11.42578125" style="17"/>
    <col min="3073" max="3073" width="39.42578125" style="17" bestFit="1" customWidth="1"/>
    <col min="3074" max="3075" width="10.5703125" style="17" customWidth="1"/>
    <col min="3076" max="3076" width="3.5703125" style="17" customWidth="1"/>
    <col min="3077" max="3077" width="11.140625" style="17" customWidth="1"/>
    <col min="3078" max="3078" width="10.5703125" style="17" customWidth="1"/>
    <col min="3079" max="3079" width="3.5703125" style="17" customWidth="1"/>
    <col min="3080" max="3080" width="10.5703125" style="17" customWidth="1"/>
    <col min="3081" max="3081" width="12.5703125" style="17" customWidth="1"/>
    <col min="3082" max="3082" width="3.85546875" style="17" customWidth="1"/>
    <col min="3083" max="3328" width="11.42578125" style="17"/>
    <col min="3329" max="3329" width="39.42578125" style="17" bestFit="1" customWidth="1"/>
    <col min="3330" max="3331" width="10.5703125" style="17" customWidth="1"/>
    <col min="3332" max="3332" width="3.5703125" style="17" customWidth="1"/>
    <col min="3333" max="3333" width="11.140625" style="17" customWidth="1"/>
    <col min="3334" max="3334" width="10.5703125" style="17" customWidth="1"/>
    <col min="3335" max="3335" width="3.5703125" style="17" customWidth="1"/>
    <col min="3336" max="3336" width="10.5703125" style="17" customWidth="1"/>
    <col min="3337" max="3337" width="12.5703125" style="17" customWidth="1"/>
    <col min="3338" max="3338" width="3.85546875" style="17" customWidth="1"/>
    <col min="3339" max="3584" width="11.42578125" style="17"/>
    <col min="3585" max="3585" width="39.42578125" style="17" bestFit="1" customWidth="1"/>
    <col min="3586" max="3587" width="10.5703125" style="17" customWidth="1"/>
    <col min="3588" max="3588" width="3.5703125" style="17" customWidth="1"/>
    <col min="3589" max="3589" width="11.140625" style="17" customWidth="1"/>
    <col min="3590" max="3590" width="10.5703125" style="17" customWidth="1"/>
    <col min="3591" max="3591" width="3.5703125" style="17" customWidth="1"/>
    <col min="3592" max="3592" width="10.5703125" style="17" customWidth="1"/>
    <col min="3593" max="3593" width="12.5703125" style="17" customWidth="1"/>
    <col min="3594" max="3594" width="3.85546875" style="17" customWidth="1"/>
    <col min="3595" max="3840" width="11.42578125" style="17"/>
    <col min="3841" max="3841" width="39.42578125" style="17" bestFit="1" customWidth="1"/>
    <col min="3842" max="3843" width="10.5703125" style="17" customWidth="1"/>
    <col min="3844" max="3844" width="3.5703125" style="17" customWidth="1"/>
    <col min="3845" max="3845" width="11.140625" style="17" customWidth="1"/>
    <col min="3846" max="3846" width="10.5703125" style="17" customWidth="1"/>
    <col min="3847" max="3847" width="3.5703125" style="17" customWidth="1"/>
    <col min="3848" max="3848" width="10.5703125" style="17" customWidth="1"/>
    <col min="3849" max="3849" width="12.5703125" style="17" customWidth="1"/>
    <col min="3850" max="3850" width="3.85546875" style="17" customWidth="1"/>
    <col min="3851" max="4096" width="11.42578125" style="17"/>
    <col min="4097" max="4097" width="39.42578125" style="17" bestFit="1" customWidth="1"/>
    <col min="4098" max="4099" width="10.5703125" style="17" customWidth="1"/>
    <col min="4100" max="4100" width="3.5703125" style="17" customWidth="1"/>
    <col min="4101" max="4101" width="11.140625" style="17" customWidth="1"/>
    <col min="4102" max="4102" width="10.5703125" style="17" customWidth="1"/>
    <col min="4103" max="4103" width="3.5703125" style="17" customWidth="1"/>
    <col min="4104" max="4104" width="10.5703125" style="17" customWidth="1"/>
    <col min="4105" max="4105" width="12.5703125" style="17" customWidth="1"/>
    <col min="4106" max="4106" width="3.85546875" style="17" customWidth="1"/>
    <col min="4107" max="4352" width="11.42578125" style="17"/>
    <col min="4353" max="4353" width="39.42578125" style="17" bestFit="1" customWidth="1"/>
    <col min="4354" max="4355" width="10.5703125" style="17" customWidth="1"/>
    <col min="4356" max="4356" width="3.5703125" style="17" customWidth="1"/>
    <col min="4357" max="4357" width="11.140625" style="17" customWidth="1"/>
    <col min="4358" max="4358" width="10.5703125" style="17" customWidth="1"/>
    <col min="4359" max="4359" width="3.5703125" style="17" customWidth="1"/>
    <col min="4360" max="4360" width="10.5703125" style="17" customWidth="1"/>
    <col min="4361" max="4361" width="12.5703125" style="17" customWidth="1"/>
    <col min="4362" max="4362" width="3.85546875" style="17" customWidth="1"/>
    <col min="4363" max="4608" width="11.42578125" style="17"/>
    <col min="4609" max="4609" width="39.42578125" style="17" bestFit="1" customWidth="1"/>
    <col min="4610" max="4611" width="10.5703125" style="17" customWidth="1"/>
    <col min="4612" max="4612" width="3.5703125" style="17" customWidth="1"/>
    <col min="4613" max="4613" width="11.140625" style="17" customWidth="1"/>
    <col min="4614" max="4614" width="10.5703125" style="17" customWidth="1"/>
    <col min="4615" max="4615" width="3.5703125" style="17" customWidth="1"/>
    <col min="4616" max="4616" width="10.5703125" style="17" customWidth="1"/>
    <col min="4617" max="4617" width="12.5703125" style="17" customWidth="1"/>
    <col min="4618" max="4618" width="3.85546875" style="17" customWidth="1"/>
    <col min="4619" max="4864" width="11.42578125" style="17"/>
    <col min="4865" max="4865" width="39.42578125" style="17" bestFit="1" customWidth="1"/>
    <col min="4866" max="4867" width="10.5703125" style="17" customWidth="1"/>
    <col min="4868" max="4868" width="3.5703125" style="17" customWidth="1"/>
    <col min="4869" max="4869" width="11.140625" style="17" customWidth="1"/>
    <col min="4870" max="4870" width="10.5703125" style="17" customWidth="1"/>
    <col min="4871" max="4871" width="3.5703125" style="17" customWidth="1"/>
    <col min="4872" max="4872" width="10.5703125" style="17" customWidth="1"/>
    <col min="4873" max="4873" width="12.5703125" style="17" customWidth="1"/>
    <col min="4874" max="4874" width="3.85546875" style="17" customWidth="1"/>
    <col min="4875" max="5120" width="11.42578125" style="17"/>
    <col min="5121" max="5121" width="39.42578125" style="17" bestFit="1" customWidth="1"/>
    <col min="5122" max="5123" width="10.5703125" style="17" customWidth="1"/>
    <col min="5124" max="5124" width="3.5703125" style="17" customWidth="1"/>
    <col min="5125" max="5125" width="11.140625" style="17" customWidth="1"/>
    <col min="5126" max="5126" width="10.5703125" style="17" customWidth="1"/>
    <col min="5127" max="5127" width="3.5703125" style="17" customWidth="1"/>
    <col min="5128" max="5128" width="10.5703125" style="17" customWidth="1"/>
    <col min="5129" max="5129" width="12.5703125" style="17" customWidth="1"/>
    <col min="5130" max="5130" width="3.85546875" style="17" customWidth="1"/>
    <col min="5131" max="5376" width="11.42578125" style="17"/>
    <col min="5377" max="5377" width="39.42578125" style="17" bestFit="1" customWidth="1"/>
    <col min="5378" max="5379" width="10.5703125" style="17" customWidth="1"/>
    <col min="5380" max="5380" width="3.5703125" style="17" customWidth="1"/>
    <col min="5381" max="5381" width="11.140625" style="17" customWidth="1"/>
    <col min="5382" max="5382" width="10.5703125" style="17" customWidth="1"/>
    <col min="5383" max="5383" width="3.5703125" style="17" customWidth="1"/>
    <col min="5384" max="5384" width="10.5703125" style="17" customWidth="1"/>
    <col min="5385" max="5385" width="12.5703125" style="17" customWidth="1"/>
    <col min="5386" max="5386" width="3.85546875" style="17" customWidth="1"/>
    <col min="5387" max="5632" width="11.42578125" style="17"/>
    <col min="5633" max="5633" width="39.42578125" style="17" bestFit="1" customWidth="1"/>
    <col min="5634" max="5635" width="10.5703125" style="17" customWidth="1"/>
    <col min="5636" max="5636" width="3.5703125" style="17" customWidth="1"/>
    <col min="5637" max="5637" width="11.140625" style="17" customWidth="1"/>
    <col min="5638" max="5638" width="10.5703125" style="17" customWidth="1"/>
    <col min="5639" max="5639" width="3.5703125" style="17" customWidth="1"/>
    <col min="5640" max="5640" width="10.5703125" style="17" customWidth="1"/>
    <col min="5641" max="5641" width="12.5703125" style="17" customWidth="1"/>
    <col min="5642" max="5642" width="3.85546875" style="17" customWidth="1"/>
    <col min="5643" max="5888" width="11.42578125" style="17"/>
    <col min="5889" max="5889" width="39.42578125" style="17" bestFit="1" customWidth="1"/>
    <col min="5890" max="5891" width="10.5703125" style="17" customWidth="1"/>
    <col min="5892" max="5892" width="3.5703125" style="17" customWidth="1"/>
    <col min="5893" max="5893" width="11.140625" style="17" customWidth="1"/>
    <col min="5894" max="5894" width="10.5703125" style="17" customWidth="1"/>
    <col min="5895" max="5895" width="3.5703125" style="17" customWidth="1"/>
    <col min="5896" max="5896" width="10.5703125" style="17" customWidth="1"/>
    <col min="5897" max="5897" width="12.5703125" style="17" customWidth="1"/>
    <col min="5898" max="5898" width="3.85546875" style="17" customWidth="1"/>
    <col min="5899" max="6144" width="11.42578125" style="17"/>
    <col min="6145" max="6145" width="39.42578125" style="17" bestFit="1" customWidth="1"/>
    <col min="6146" max="6147" width="10.5703125" style="17" customWidth="1"/>
    <col min="6148" max="6148" width="3.5703125" style="17" customWidth="1"/>
    <col min="6149" max="6149" width="11.140625" style="17" customWidth="1"/>
    <col min="6150" max="6150" width="10.5703125" style="17" customWidth="1"/>
    <col min="6151" max="6151" width="3.5703125" style="17" customWidth="1"/>
    <col min="6152" max="6152" width="10.5703125" style="17" customWidth="1"/>
    <col min="6153" max="6153" width="12.5703125" style="17" customWidth="1"/>
    <col min="6154" max="6154" width="3.85546875" style="17" customWidth="1"/>
    <col min="6155" max="6400" width="11.42578125" style="17"/>
    <col min="6401" max="6401" width="39.42578125" style="17" bestFit="1" customWidth="1"/>
    <col min="6402" max="6403" width="10.5703125" style="17" customWidth="1"/>
    <col min="6404" max="6404" width="3.5703125" style="17" customWidth="1"/>
    <col min="6405" max="6405" width="11.140625" style="17" customWidth="1"/>
    <col min="6406" max="6406" width="10.5703125" style="17" customWidth="1"/>
    <col min="6407" max="6407" width="3.5703125" style="17" customWidth="1"/>
    <col min="6408" max="6408" width="10.5703125" style="17" customWidth="1"/>
    <col min="6409" max="6409" width="12.5703125" style="17" customWidth="1"/>
    <col min="6410" max="6410" width="3.85546875" style="17" customWidth="1"/>
    <col min="6411" max="6656" width="11.42578125" style="17"/>
    <col min="6657" max="6657" width="39.42578125" style="17" bestFit="1" customWidth="1"/>
    <col min="6658" max="6659" width="10.5703125" style="17" customWidth="1"/>
    <col min="6660" max="6660" width="3.5703125" style="17" customWidth="1"/>
    <col min="6661" max="6661" width="11.140625" style="17" customWidth="1"/>
    <col min="6662" max="6662" width="10.5703125" style="17" customWidth="1"/>
    <col min="6663" max="6663" width="3.5703125" style="17" customWidth="1"/>
    <col min="6664" max="6664" width="10.5703125" style="17" customWidth="1"/>
    <col min="6665" max="6665" width="12.5703125" style="17" customWidth="1"/>
    <col min="6666" max="6666" width="3.85546875" style="17" customWidth="1"/>
    <col min="6667" max="6912" width="11.42578125" style="17"/>
    <col min="6913" max="6913" width="39.42578125" style="17" bestFit="1" customWidth="1"/>
    <col min="6914" max="6915" width="10.5703125" style="17" customWidth="1"/>
    <col min="6916" max="6916" width="3.5703125" style="17" customWidth="1"/>
    <col min="6917" max="6917" width="11.140625" style="17" customWidth="1"/>
    <col min="6918" max="6918" width="10.5703125" style="17" customWidth="1"/>
    <col min="6919" max="6919" width="3.5703125" style="17" customWidth="1"/>
    <col min="6920" max="6920" width="10.5703125" style="17" customWidth="1"/>
    <col min="6921" max="6921" width="12.5703125" style="17" customWidth="1"/>
    <col min="6922" max="6922" width="3.85546875" style="17" customWidth="1"/>
    <col min="6923" max="7168" width="11.42578125" style="17"/>
    <col min="7169" max="7169" width="39.42578125" style="17" bestFit="1" customWidth="1"/>
    <col min="7170" max="7171" width="10.5703125" style="17" customWidth="1"/>
    <col min="7172" max="7172" width="3.5703125" style="17" customWidth="1"/>
    <col min="7173" max="7173" width="11.140625" style="17" customWidth="1"/>
    <col min="7174" max="7174" width="10.5703125" style="17" customWidth="1"/>
    <col min="7175" max="7175" width="3.5703125" style="17" customWidth="1"/>
    <col min="7176" max="7176" width="10.5703125" style="17" customWidth="1"/>
    <col min="7177" max="7177" width="12.5703125" style="17" customWidth="1"/>
    <col min="7178" max="7178" width="3.85546875" style="17" customWidth="1"/>
    <col min="7179" max="7424" width="11.42578125" style="17"/>
    <col min="7425" max="7425" width="39.42578125" style="17" bestFit="1" customWidth="1"/>
    <col min="7426" max="7427" width="10.5703125" style="17" customWidth="1"/>
    <col min="7428" max="7428" width="3.5703125" style="17" customWidth="1"/>
    <col min="7429" max="7429" width="11.140625" style="17" customWidth="1"/>
    <col min="7430" max="7430" width="10.5703125" style="17" customWidth="1"/>
    <col min="7431" max="7431" width="3.5703125" style="17" customWidth="1"/>
    <col min="7432" max="7432" width="10.5703125" style="17" customWidth="1"/>
    <col min="7433" max="7433" width="12.5703125" style="17" customWidth="1"/>
    <col min="7434" max="7434" width="3.85546875" style="17" customWidth="1"/>
    <col min="7435" max="7680" width="11.42578125" style="17"/>
    <col min="7681" max="7681" width="39.42578125" style="17" bestFit="1" customWidth="1"/>
    <col min="7682" max="7683" width="10.5703125" style="17" customWidth="1"/>
    <col min="7684" max="7684" width="3.5703125" style="17" customWidth="1"/>
    <col min="7685" max="7685" width="11.140625" style="17" customWidth="1"/>
    <col min="7686" max="7686" width="10.5703125" style="17" customWidth="1"/>
    <col min="7687" max="7687" width="3.5703125" style="17" customWidth="1"/>
    <col min="7688" max="7688" width="10.5703125" style="17" customWidth="1"/>
    <col min="7689" max="7689" width="12.5703125" style="17" customWidth="1"/>
    <col min="7690" max="7690" width="3.85546875" style="17" customWidth="1"/>
    <col min="7691" max="7936" width="11.42578125" style="17"/>
    <col min="7937" max="7937" width="39.42578125" style="17" bestFit="1" customWidth="1"/>
    <col min="7938" max="7939" width="10.5703125" style="17" customWidth="1"/>
    <col min="7940" max="7940" width="3.5703125" style="17" customWidth="1"/>
    <col min="7941" max="7941" width="11.140625" style="17" customWidth="1"/>
    <col min="7942" max="7942" width="10.5703125" style="17" customWidth="1"/>
    <col min="7943" max="7943" width="3.5703125" style="17" customWidth="1"/>
    <col min="7944" max="7944" width="10.5703125" style="17" customWidth="1"/>
    <col min="7945" max="7945" width="12.5703125" style="17" customWidth="1"/>
    <col min="7946" max="7946" width="3.85546875" style="17" customWidth="1"/>
    <col min="7947" max="8192" width="11.42578125" style="17"/>
    <col min="8193" max="8193" width="39.42578125" style="17" bestFit="1" customWidth="1"/>
    <col min="8194" max="8195" width="10.5703125" style="17" customWidth="1"/>
    <col min="8196" max="8196" width="3.5703125" style="17" customWidth="1"/>
    <col min="8197" max="8197" width="11.140625" style="17" customWidth="1"/>
    <col min="8198" max="8198" width="10.5703125" style="17" customWidth="1"/>
    <col min="8199" max="8199" width="3.5703125" style="17" customWidth="1"/>
    <col min="8200" max="8200" width="10.5703125" style="17" customWidth="1"/>
    <col min="8201" max="8201" width="12.5703125" style="17" customWidth="1"/>
    <col min="8202" max="8202" width="3.85546875" style="17" customWidth="1"/>
    <col min="8203" max="8448" width="11.42578125" style="17"/>
    <col min="8449" max="8449" width="39.42578125" style="17" bestFit="1" customWidth="1"/>
    <col min="8450" max="8451" width="10.5703125" style="17" customWidth="1"/>
    <col min="8452" max="8452" width="3.5703125" style="17" customWidth="1"/>
    <col min="8453" max="8453" width="11.140625" style="17" customWidth="1"/>
    <col min="8454" max="8454" width="10.5703125" style="17" customWidth="1"/>
    <col min="8455" max="8455" width="3.5703125" style="17" customWidth="1"/>
    <col min="8456" max="8456" width="10.5703125" style="17" customWidth="1"/>
    <col min="8457" max="8457" width="12.5703125" style="17" customWidth="1"/>
    <col min="8458" max="8458" width="3.85546875" style="17" customWidth="1"/>
    <col min="8459" max="8704" width="11.42578125" style="17"/>
    <col min="8705" max="8705" width="39.42578125" style="17" bestFit="1" customWidth="1"/>
    <col min="8706" max="8707" width="10.5703125" style="17" customWidth="1"/>
    <col min="8708" max="8708" width="3.5703125" style="17" customWidth="1"/>
    <col min="8709" max="8709" width="11.140625" style="17" customWidth="1"/>
    <col min="8710" max="8710" width="10.5703125" style="17" customWidth="1"/>
    <col min="8711" max="8711" width="3.5703125" style="17" customWidth="1"/>
    <col min="8712" max="8712" width="10.5703125" style="17" customWidth="1"/>
    <col min="8713" max="8713" width="12.5703125" style="17" customWidth="1"/>
    <col min="8714" max="8714" width="3.85546875" style="17" customWidth="1"/>
    <col min="8715" max="8960" width="11.42578125" style="17"/>
    <col min="8961" max="8961" width="39.42578125" style="17" bestFit="1" customWidth="1"/>
    <col min="8962" max="8963" width="10.5703125" style="17" customWidth="1"/>
    <col min="8964" max="8964" width="3.5703125" style="17" customWidth="1"/>
    <col min="8965" max="8965" width="11.140625" style="17" customWidth="1"/>
    <col min="8966" max="8966" width="10.5703125" style="17" customWidth="1"/>
    <col min="8967" max="8967" width="3.5703125" style="17" customWidth="1"/>
    <col min="8968" max="8968" width="10.5703125" style="17" customWidth="1"/>
    <col min="8969" max="8969" width="12.5703125" style="17" customWidth="1"/>
    <col min="8970" max="8970" width="3.85546875" style="17" customWidth="1"/>
    <col min="8971" max="9216" width="11.42578125" style="17"/>
    <col min="9217" max="9217" width="39.42578125" style="17" bestFit="1" customWidth="1"/>
    <col min="9218" max="9219" width="10.5703125" style="17" customWidth="1"/>
    <col min="9220" max="9220" width="3.5703125" style="17" customWidth="1"/>
    <col min="9221" max="9221" width="11.140625" style="17" customWidth="1"/>
    <col min="9222" max="9222" width="10.5703125" style="17" customWidth="1"/>
    <col min="9223" max="9223" width="3.5703125" style="17" customWidth="1"/>
    <col min="9224" max="9224" width="10.5703125" style="17" customWidth="1"/>
    <col min="9225" max="9225" width="12.5703125" style="17" customWidth="1"/>
    <col min="9226" max="9226" width="3.85546875" style="17" customWidth="1"/>
    <col min="9227" max="9472" width="11.42578125" style="17"/>
    <col min="9473" max="9473" width="39.42578125" style="17" bestFit="1" customWidth="1"/>
    <col min="9474" max="9475" width="10.5703125" style="17" customWidth="1"/>
    <col min="9476" max="9476" width="3.5703125" style="17" customWidth="1"/>
    <col min="9477" max="9477" width="11.140625" style="17" customWidth="1"/>
    <col min="9478" max="9478" width="10.5703125" style="17" customWidth="1"/>
    <col min="9479" max="9479" width="3.5703125" style="17" customWidth="1"/>
    <col min="9480" max="9480" width="10.5703125" style="17" customWidth="1"/>
    <col min="9481" max="9481" width="12.5703125" style="17" customWidth="1"/>
    <col min="9482" max="9482" width="3.85546875" style="17" customWidth="1"/>
    <col min="9483" max="9728" width="11.42578125" style="17"/>
    <col min="9729" max="9729" width="39.42578125" style="17" bestFit="1" customWidth="1"/>
    <col min="9730" max="9731" width="10.5703125" style="17" customWidth="1"/>
    <col min="9732" max="9732" width="3.5703125" style="17" customWidth="1"/>
    <col min="9733" max="9733" width="11.140625" style="17" customWidth="1"/>
    <col min="9734" max="9734" width="10.5703125" style="17" customWidth="1"/>
    <col min="9735" max="9735" width="3.5703125" style="17" customWidth="1"/>
    <col min="9736" max="9736" width="10.5703125" style="17" customWidth="1"/>
    <col min="9737" max="9737" width="12.5703125" style="17" customWidth="1"/>
    <col min="9738" max="9738" width="3.85546875" style="17" customWidth="1"/>
    <col min="9739" max="9984" width="11.42578125" style="17"/>
    <col min="9985" max="9985" width="39.42578125" style="17" bestFit="1" customWidth="1"/>
    <col min="9986" max="9987" width="10.5703125" style="17" customWidth="1"/>
    <col min="9988" max="9988" width="3.5703125" style="17" customWidth="1"/>
    <col min="9989" max="9989" width="11.140625" style="17" customWidth="1"/>
    <col min="9990" max="9990" width="10.5703125" style="17" customWidth="1"/>
    <col min="9991" max="9991" width="3.5703125" style="17" customWidth="1"/>
    <col min="9992" max="9992" width="10.5703125" style="17" customWidth="1"/>
    <col min="9993" max="9993" width="12.5703125" style="17" customWidth="1"/>
    <col min="9994" max="9994" width="3.85546875" style="17" customWidth="1"/>
    <col min="9995" max="10240" width="11.42578125" style="17"/>
    <col min="10241" max="10241" width="39.42578125" style="17" bestFit="1" customWidth="1"/>
    <col min="10242" max="10243" width="10.5703125" style="17" customWidth="1"/>
    <col min="10244" max="10244" width="3.5703125" style="17" customWidth="1"/>
    <col min="10245" max="10245" width="11.140625" style="17" customWidth="1"/>
    <col min="10246" max="10246" width="10.5703125" style="17" customWidth="1"/>
    <col min="10247" max="10247" width="3.5703125" style="17" customWidth="1"/>
    <col min="10248" max="10248" width="10.5703125" style="17" customWidth="1"/>
    <col min="10249" max="10249" width="12.5703125" style="17" customWidth="1"/>
    <col min="10250" max="10250" width="3.85546875" style="17" customWidth="1"/>
    <col min="10251" max="10496" width="11.42578125" style="17"/>
    <col min="10497" max="10497" width="39.42578125" style="17" bestFit="1" customWidth="1"/>
    <col min="10498" max="10499" width="10.5703125" style="17" customWidth="1"/>
    <col min="10500" max="10500" width="3.5703125" style="17" customWidth="1"/>
    <col min="10501" max="10501" width="11.140625" style="17" customWidth="1"/>
    <col min="10502" max="10502" width="10.5703125" style="17" customWidth="1"/>
    <col min="10503" max="10503" width="3.5703125" style="17" customWidth="1"/>
    <col min="10504" max="10504" width="10.5703125" style="17" customWidth="1"/>
    <col min="10505" max="10505" width="12.5703125" style="17" customWidth="1"/>
    <col min="10506" max="10506" width="3.85546875" style="17" customWidth="1"/>
    <col min="10507" max="10752" width="11.42578125" style="17"/>
    <col min="10753" max="10753" width="39.42578125" style="17" bestFit="1" customWidth="1"/>
    <col min="10754" max="10755" width="10.5703125" style="17" customWidth="1"/>
    <col min="10756" max="10756" width="3.5703125" style="17" customWidth="1"/>
    <col min="10757" max="10757" width="11.140625" style="17" customWidth="1"/>
    <col min="10758" max="10758" width="10.5703125" style="17" customWidth="1"/>
    <col min="10759" max="10759" width="3.5703125" style="17" customWidth="1"/>
    <col min="10760" max="10760" width="10.5703125" style="17" customWidth="1"/>
    <col min="10761" max="10761" width="12.5703125" style="17" customWidth="1"/>
    <col min="10762" max="10762" width="3.85546875" style="17" customWidth="1"/>
    <col min="10763" max="11008" width="11.42578125" style="17"/>
    <col min="11009" max="11009" width="39.42578125" style="17" bestFit="1" customWidth="1"/>
    <col min="11010" max="11011" width="10.5703125" style="17" customWidth="1"/>
    <col min="11012" max="11012" width="3.5703125" style="17" customWidth="1"/>
    <col min="11013" max="11013" width="11.140625" style="17" customWidth="1"/>
    <col min="11014" max="11014" width="10.5703125" style="17" customWidth="1"/>
    <col min="11015" max="11015" width="3.5703125" style="17" customWidth="1"/>
    <col min="11016" max="11016" width="10.5703125" style="17" customWidth="1"/>
    <col min="11017" max="11017" width="12.5703125" style="17" customWidth="1"/>
    <col min="11018" max="11018" width="3.85546875" style="17" customWidth="1"/>
    <col min="11019" max="11264" width="11.42578125" style="17"/>
    <col min="11265" max="11265" width="39.42578125" style="17" bestFit="1" customWidth="1"/>
    <col min="11266" max="11267" width="10.5703125" style="17" customWidth="1"/>
    <col min="11268" max="11268" width="3.5703125" style="17" customWidth="1"/>
    <col min="11269" max="11269" width="11.140625" style="17" customWidth="1"/>
    <col min="11270" max="11270" width="10.5703125" style="17" customWidth="1"/>
    <col min="11271" max="11271" width="3.5703125" style="17" customWidth="1"/>
    <col min="11272" max="11272" width="10.5703125" style="17" customWidth="1"/>
    <col min="11273" max="11273" width="12.5703125" style="17" customWidth="1"/>
    <col min="11274" max="11274" width="3.85546875" style="17" customWidth="1"/>
    <col min="11275" max="11520" width="11.42578125" style="17"/>
    <col min="11521" max="11521" width="39.42578125" style="17" bestFit="1" customWidth="1"/>
    <col min="11522" max="11523" width="10.5703125" style="17" customWidth="1"/>
    <col min="11524" max="11524" width="3.5703125" style="17" customWidth="1"/>
    <col min="11525" max="11525" width="11.140625" style="17" customWidth="1"/>
    <col min="11526" max="11526" width="10.5703125" style="17" customWidth="1"/>
    <col min="11527" max="11527" width="3.5703125" style="17" customWidth="1"/>
    <col min="11528" max="11528" width="10.5703125" style="17" customWidth="1"/>
    <col min="11529" max="11529" width="12.5703125" style="17" customWidth="1"/>
    <col min="11530" max="11530" width="3.85546875" style="17" customWidth="1"/>
    <col min="11531" max="11776" width="11.42578125" style="17"/>
    <col min="11777" max="11777" width="39.42578125" style="17" bestFit="1" customWidth="1"/>
    <col min="11778" max="11779" width="10.5703125" style="17" customWidth="1"/>
    <col min="11780" max="11780" width="3.5703125" style="17" customWidth="1"/>
    <col min="11781" max="11781" width="11.140625" style="17" customWidth="1"/>
    <col min="11782" max="11782" width="10.5703125" style="17" customWidth="1"/>
    <col min="11783" max="11783" width="3.5703125" style="17" customWidth="1"/>
    <col min="11784" max="11784" width="10.5703125" style="17" customWidth="1"/>
    <col min="11785" max="11785" width="12.5703125" style="17" customWidth="1"/>
    <col min="11786" max="11786" width="3.85546875" style="17" customWidth="1"/>
    <col min="11787" max="12032" width="11.42578125" style="17"/>
    <col min="12033" max="12033" width="39.42578125" style="17" bestFit="1" customWidth="1"/>
    <col min="12034" max="12035" width="10.5703125" style="17" customWidth="1"/>
    <col min="12036" max="12036" width="3.5703125" style="17" customWidth="1"/>
    <col min="12037" max="12037" width="11.140625" style="17" customWidth="1"/>
    <col min="12038" max="12038" width="10.5703125" style="17" customWidth="1"/>
    <col min="12039" max="12039" width="3.5703125" style="17" customWidth="1"/>
    <col min="12040" max="12040" width="10.5703125" style="17" customWidth="1"/>
    <col min="12041" max="12041" width="12.5703125" style="17" customWidth="1"/>
    <col min="12042" max="12042" width="3.85546875" style="17" customWidth="1"/>
    <col min="12043" max="12288" width="11.42578125" style="17"/>
    <col min="12289" max="12289" width="39.42578125" style="17" bestFit="1" customWidth="1"/>
    <col min="12290" max="12291" width="10.5703125" style="17" customWidth="1"/>
    <col min="12292" max="12292" width="3.5703125" style="17" customWidth="1"/>
    <col min="12293" max="12293" width="11.140625" style="17" customWidth="1"/>
    <col min="12294" max="12294" width="10.5703125" style="17" customWidth="1"/>
    <col min="12295" max="12295" width="3.5703125" style="17" customWidth="1"/>
    <col min="12296" max="12296" width="10.5703125" style="17" customWidth="1"/>
    <col min="12297" max="12297" width="12.5703125" style="17" customWidth="1"/>
    <col min="12298" max="12298" width="3.85546875" style="17" customWidth="1"/>
    <col min="12299" max="12544" width="11.42578125" style="17"/>
    <col min="12545" max="12545" width="39.42578125" style="17" bestFit="1" customWidth="1"/>
    <col min="12546" max="12547" width="10.5703125" style="17" customWidth="1"/>
    <col min="12548" max="12548" width="3.5703125" style="17" customWidth="1"/>
    <col min="12549" max="12549" width="11.140625" style="17" customWidth="1"/>
    <col min="12550" max="12550" width="10.5703125" style="17" customWidth="1"/>
    <col min="12551" max="12551" width="3.5703125" style="17" customWidth="1"/>
    <col min="12552" max="12552" width="10.5703125" style="17" customWidth="1"/>
    <col min="12553" max="12553" width="12.5703125" style="17" customWidth="1"/>
    <col min="12554" max="12554" width="3.85546875" style="17" customWidth="1"/>
    <col min="12555" max="12800" width="11.42578125" style="17"/>
    <col min="12801" max="12801" width="39.42578125" style="17" bestFit="1" customWidth="1"/>
    <col min="12802" max="12803" width="10.5703125" style="17" customWidth="1"/>
    <col min="12804" max="12804" width="3.5703125" style="17" customWidth="1"/>
    <col min="12805" max="12805" width="11.140625" style="17" customWidth="1"/>
    <col min="12806" max="12806" width="10.5703125" style="17" customWidth="1"/>
    <col min="12807" max="12807" width="3.5703125" style="17" customWidth="1"/>
    <col min="12808" max="12808" width="10.5703125" style="17" customWidth="1"/>
    <col min="12809" max="12809" width="12.5703125" style="17" customWidth="1"/>
    <col min="12810" max="12810" width="3.85546875" style="17" customWidth="1"/>
    <col min="12811" max="13056" width="11.42578125" style="17"/>
    <col min="13057" max="13057" width="39.42578125" style="17" bestFit="1" customWidth="1"/>
    <col min="13058" max="13059" width="10.5703125" style="17" customWidth="1"/>
    <col min="13060" max="13060" width="3.5703125" style="17" customWidth="1"/>
    <col min="13061" max="13061" width="11.140625" style="17" customWidth="1"/>
    <col min="13062" max="13062" width="10.5703125" style="17" customWidth="1"/>
    <col min="13063" max="13063" width="3.5703125" style="17" customWidth="1"/>
    <col min="13064" max="13064" width="10.5703125" style="17" customWidth="1"/>
    <col min="13065" max="13065" width="12.5703125" style="17" customWidth="1"/>
    <col min="13066" max="13066" width="3.85546875" style="17" customWidth="1"/>
    <col min="13067" max="13312" width="11.42578125" style="17"/>
    <col min="13313" max="13313" width="39.42578125" style="17" bestFit="1" customWidth="1"/>
    <col min="13314" max="13315" width="10.5703125" style="17" customWidth="1"/>
    <col min="13316" max="13316" width="3.5703125" style="17" customWidth="1"/>
    <col min="13317" max="13317" width="11.140625" style="17" customWidth="1"/>
    <col min="13318" max="13318" width="10.5703125" style="17" customWidth="1"/>
    <col min="13319" max="13319" width="3.5703125" style="17" customWidth="1"/>
    <col min="13320" max="13320" width="10.5703125" style="17" customWidth="1"/>
    <col min="13321" max="13321" width="12.5703125" style="17" customWidth="1"/>
    <col min="13322" max="13322" width="3.85546875" style="17" customWidth="1"/>
    <col min="13323" max="13568" width="11.42578125" style="17"/>
    <col min="13569" max="13569" width="39.42578125" style="17" bestFit="1" customWidth="1"/>
    <col min="13570" max="13571" width="10.5703125" style="17" customWidth="1"/>
    <col min="13572" max="13572" width="3.5703125" style="17" customWidth="1"/>
    <col min="13573" max="13573" width="11.140625" style="17" customWidth="1"/>
    <col min="13574" max="13574" width="10.5703125" style="17" customWidth="1"/>
    <col min="13575" max="13575" width="3.5703125" style="17" customWidth="1"/>
    <col min="13576" max="13576" width="10.5703125" style="17" customWidth="1"/>
    <col min="13577" max="13577" width="12.5703125" style="17" customWidth="1"/>
    <col min="13578" max="13578" width="3.85546875" style="17" customWidth="1"/>
    <col min="13579" max="13824" width="11.42578125" style="17"/>
    <col min="13825" max="13825" width="39.42578125" style="17" bestFit="1" customWidth="1"/>
    <col min="13826" max="13827" width="10.5703125" style="17" customWidth="1"/>
    <col min="13828" max="13828" width="3.5703125" style="17" customWidth="1"/>
    <col min="13829" max="13829" width="11.140625" style="17" customWidth="1"/>
    <col min="13830" max="13830" width="10.5703125" style="17" customWidth="1"/>
    <col min="13831" max="13831" width="3.5703125" style="17" customWidth="1"/>
    <col min="13832" max="13832" width="10.5703125" style="17" customWidth="1"/>
    <col min="13833" max="13833" width="12.5703125" style="17" customWidth="1"/>
    <col min="13834" max="13834" width="3.85546875" style="17" customWidth="1"/>
    <col min="13835" max="14080" width="11.42578125" style="17"/>
    <col min="14081" max="14081" width="39.42578125" style="17" bestFit="1" customWidth="1"/>
    <col min="14082" max="14083" width="10.5703125" style="17" customWidth="1"/>
    <col min="14084" max="14084" width="3.5703125" style="17" customWidth="1"/>
    <col min="14085" max="14085" width="11.140625" style="17" customWidth="1"/>
    <col min="14086" max="14086" width="10.5703125" style="17" customWidth="1"/>
    <col min="14087" max="14087" width="3.5703125" style="17" customWidth="1"/>
    <col min="14088" max="14088" width="10.5703125" style="17" customWidth="1"/>
    <col min="14089" max="14089" width="12.5703125" style="17" customWidth="1"/>
    <col min="14090" max="14090" width="3.85546875" style="17" customWidth="1"/>
    <col min="14091" max="14336" width="11.42578125" style="17"/>
    <col min="14337" max="14337" width="39.42578125" style="17" bestFit="1" customWidth="1"/>
    <col min="14338" max="14339" width="10.5703125" style="17" customWidth="1"/>
    <col min="14340" max="14340" width="3.5703125" style="17" customWidth="1"/>
    <col min="14341" max="14341" width="11.140625" style="17" customWidth="1"/>
    <col min="14342" max="14342" width="10.5703125" style="17" customWidth="1"/>
    <col min="14343" max="14343" width="3.5703125" style="17" customWidth="1"/>
    <col min="14344" max="14344" width="10.5703125" style="17" customWidth="1"/>
    <col min="14345" max="14345" width="12.5703125" style="17" customWidth="1"/>
    <col min="14346" max="14346" width="3.85546875" style="17" customWidth="1"/>
    <col min="14347" max="14592" width="11.42578125" style="17"/>
    <col min="14593" max="14593" width="39.42578125" style="17" bestFit="1" customWidth="1"/>
    <col min="14594" max="14595" width="10.5703125" style="17" customWidth="1"/>
    <col min="14596" max="14596" width="3.5703125" style="17" customWidth="1"/>
    <col min="14597" max="14597" width="11.140625" style="17" customWidth="1"/>
    <col min="14598" max="14598" width="10.5703125" style="17" customWidth="1"/>
    <col min="14599" max="14599" width="3.5703125" style="17" customWidth="1"/>
    <col min="14600" max="14600" width="10.5703125" style="17" customWidth="1"/>
    <col min="14601" max="14601" width="12.5703125" style="17" customWidth="1"/>
    <col min="14602" max="14602" width="3.85546875" style="17" customWidth="1"/>
    <col min="14603" max="14848" width="11.42578125" style="17"/>
    <col min="14849" max="14849" width="39.42578125" style="17" bestFit="1" customWidth="1"/>
    <col min="14850" max="14851" width="10.5703125" style="17" customWidth="1"/>
    <col min="14852" max="14852" width="3.5703125" style="17" customWidth="1"/>
    <col min="14853" max="14853" width="11.140625" style="17" customWidth="1"/>
    <col min="14854" max="14854" width="10.5703125" style="17" customWidth="1"/>
    <col min="14855" max="14855" width="3.5703125" style="17" customWidth="1"/>
    <col min="14856" max="14856" width="10.5703125" style="17" customWidth="1"/>
    <col min="14857" max="14857" width="12.5703125" style="17" customWidth="1"/>
    <col min="14858" max="14858" width="3.85546875" style="17" customWidth="1"/>
    <col min="14859" max="15104" width="11.42578125" style="17"/>
    <col min="15105" max="15105" width="39.42578125" style="17" bestFit="1" customWidth="1"/>
    <col min="15106" max="15107" width="10.5703125" style="17" customWidth="1"/>
    <col min="15108" max="15108" width="3.5703125" style="17" customWidth="1"/>
    <col min="15109" max="15109" width="11.140625" style="17" customWidth="1"/>
    <col min="15110" max="15110" width="10.5703125" style="17" customWidth="1"/>
    <col min="15111" max="15111" width="3.5703125" style="17" customWidth="1"/>
    <col min="15112" max="15112" width="10.5703125" style="17" customWidth="1"/>
    <col min="15113" max="15113" width="12.5703125" style="17" customWidth="1"/>
    <col min="15114" max="15114" width="3.85546875" style="17" customWidth="1"/>
    <col min="15115" max="15360" width="11.42578125" style="17"/>
    <col min="15361" max="15361" width="39.42578125" style="17" bestFit="1" customWidth="1"/>
    <col min="15362" max="15363" width="10.5703125" style="17" customWidth="1"/>
    <col min="15364" max="15364" width="3.5703125" style="17" customWidth="1"/>
    <col min="15365" max="15365" width="11.140625" style="17" customWidth="1"/>
    <col min="15366" max="15366" width="10.5703125" style="17" customWidth="1"/>
    <col min="15367" max="15367" width="3.5703125" style="17" customWidth="1"/>
    <col min="15368" max="15368" width="10.5703125" style="17" customWidth="1"/>
    <col min="15369" max="15369" width="12.5703125" style="17" customWidth="1"/>
    <col min="15370" max="15370" width="3.85546875" style="17" customWidth="1"/>
    <col min="15371" max="15616" width="11.42578125" style="17"/>
    <col min="15617" max="15617" width="39.42578125" style="17" bestFit="1" customWidth="1"/>
    <col min="15618" max="15619" width="10.5703125" style="17" customWidth="1"/>
    <col min="15620" max="15620" width="3.5703125" style="17" customWidth="1"/>
    <col min="15621" max="15621" width="11.140625" style="17" customWidth="1"/>
    <col min="15622" max="15622" width="10.5703125" style="17" customWidth="1"/>
    <col min="15623" max="15623" width="3.5703125" style="17" customWidth="1"/>
    <col min="15624" max="15624" width="10.5703125" style="17" customWidth="1"/>
    <col min="15625" max="15625" width="12.5703125" style="17" customWidth="1"/>
    <col min="15626" max="15626" width="3.85546875" style="17" customWidth="1"/>
    <col min="15627" max="15872" width="11.42578125" style="17"/>
    <col min="15873" max="15873" width="39.42578125" style="17" bestFit="1" customWidth="1"/>
    <col min="15874" max="15875" width="10.5703125" style="17" customWidth="1"/>
    <col min="15876" max="15876" width="3.5703125" style="17" customWidth="1"/>
    <col min="15877" max="15877" width="11.140625" style="17" customWidth="1"/>
    <col min="15878" max="15878" width="10.5703125" style="17" customWidth="1"/>
    <col min="15879" max="15879" width="3.5703125" style="17" customWidth="1"/>
    <col min="15880" max="15880" width="10.5703125" style="17" customWidth="1"/>
    <col min="15881" max="15881" width="12.5703125" style="17" customWidth="1"/>
    <col min="15882" max="15882" width="3.85546875" style="17" customWidth="1"/>
    <col min="15883" max="16128" width="11.42578125" style="17"/>
    <col min="16129" max="16129" width="39.42578125" style="17" bestFit="1" customWidth="1"/>
    <col min="16130" max="16131" width="10.5703125" style="17" customWidth="1"/>
    <col min="16132" max="16132" width="3.5703125" style="17" customWidth="1"/>
    <col min="16133" max="16133" width="11.140625" style="17" customWidth="1"/>
    <col min="16134" max="16134" width="10.5703125" style="17" customWidth="1"/>
    <col min="16135" max="16135" width="3.5703125" style="17" customWidth="1"/>
    <col min="16136" max="16136" width="10.5703125" style="17" customWidth="1"/>
    <col min="16137" max="16137" width="12.5703125" style="17" customWidth="1"/>
    <col min="16138" max="16138" width="3.85546875" style="17" customWidth="1"/>
    <col min="16139" max="16384" width="11.42578125" style="17"/>
  </cols>
  <sheetData>
    <row r="1" spans="1:10" ht="11.25" customHeight="1">
      <c r="A1" s="17" t="s">
        <v>383</v>
      </c>
    </row>
    <row r="2" spans="1:10">
      <c r="A2" s="17" t="s">
        <v>384</v>
      </c>
    </row>
    <row r="3" spans="1:10" ht="8.25" customHeight="1"/>
    <row r="4" spans="1:10">
      <c r="A4" s="19" t="s">
        <v>492</v>
      </c>
    </row>
    <row r="5" spans="1:10" ht="9.9499999999999993" customHeight="1" thickBot="1">
      <c r="C5" s="42"/>
      <c r="F5" s="61"/>
      <c r="J5" s="31"/>
    </row>
    <row r="6" spans="1:10" s="23" customFormat="1" ht="9.9499999999999993" customHeight="1">
      <c r="A6" s="20"/>
      <c r="B6" s="45"/>
      <c r="C6" s="46"/>
      <c r="D6" s="20"/>
      <c r="E6" s="183"/>
      <c r="F6" s="145"/>
      <c r="G6" s="80"/>
      <c r="H6" s="183"/>
      <c r="I6" s="46"/>
      <c r="J6" s="44"/>
    </row>
    <row r="7" spans="1:10" s="23" customFormat="1">
      <c r="A7" s="17" t="s">
        <v>493</v>
      </c>
      <c r="B7" s="128" t="s">
        <v>469</v>
      </c>
      <c r="C7" s="128"/>
      <c r="D7" s="17"/>
      <c r="E7" s="62" t="s">
        <v>494</v>
      </c>
      <c r="F7" s="62"/>
      <c r="G7" s="19"/>
      <c r="H7" s="129" t="s">
        <v>495</v>
      </c>
      <c r="I7" s="129"/>
      <c r="J7" s="31"/>
    </row>
    <row r="8" spans="1:10">
      <c r="A8" s="17" t="s">
        <v>496</v>
      </c>
      <c r="B8" s="184" t="s">
        <v>497</v>
      </c>
      <c r="C8" s="185" t="s">
        <v>473</v>
      </c>
      <c r="E8" s="186" t="s">
        <v>497</v>
      </c>
      <c r="F8" s="187" t="s">
        <v>473</v>
      </c>
      <c r="H8" s="186" t="s">
        <v>497</v>
      </c>
      <c r="I8" s="185" t="s">
        <v>473</v>
      </c>
      <c r="J8" s="98"/>
    </row>
    <row r="9" spans="1:10" ht="9.9499999999999993" customHeight="1" thickBot="1">
      <c r="A9" s="29"/>
      <c r="B9" s="54"/>
      <c r="C9" s="55"/>
      <c r="D9" s="29"/>
      <c r="E9" s="188"/>
      <c r="F9" s="158"/>
      <c r="G9" s="85"/>
      <c r="H9" s="188"/>
      <c r="I9" s="55"/>
      <c r="J9" s="53"/>
    </row>
    <row r="10" spans="1:10" ht="9" customHeight="1">
      <c r="C10" s="42"/>
      <c r="F10" s="61"/>
      <c r="J10" s="31"/>
    </row>
    <row r="11" spans="1:10" s="23" customFormat="1">
      <c r="A11" s="23" t="s">
        <v>256</v>
      </c>
      <c r="B11" s="189">
        <f>IF(A11&lt;&gt;0,E11+H11,"")</f>
        <v>24759</v>
      </c>
      <c r="C11" s="65">
        <f>SUM(C13+C95)</f>
        <v>100</v>
      </c>
      <c r="D11" s="164"/>
      <c r="E11" s="189">
        <f>SUM(E13+E95)</f>
        <v>22495</v>
      </c>
      <c r="F11" s="65">
        <f>IF(A11&lt;&gt;0,E11/B11*100,"")</f>
        <v>90.855850397835141</v>
      </c>
      <c r="G11" s="164"/>
      <c r="H11" s="189">
        <f>SUM(H13+H95)</f>
        <v>2264</v>
      </c>
      <c r="I11" s="65">
        <f>IF(A11&lt;&gt;0,H11/B11*100,"")</f>
        <v>9.1441496021648696</v>
      </c>
      <c r="J11" s="190"/>
    </row>
    <row r="12" spans="1:10" ht="6.95" customHeight="1">
      <c r="B12" s="66" t="str">
        <f t="shared" ref="B12:B75" si="0">IF(A12&lt;&gt;0,E12+H12,"")</f>
        <v/>
      </c>
      <c r="C12" s="61"/>
      <c r="F12" s="61" t="str">
        <f t="shared" ref="F12:F75" si="1">IF(A12&lt;&gt;0,E12/B12*100,"")</f>
        <v/>
      </c>
      <c r="I12" s="31" t="str">
        <f t="shared" ref="I12:I75" si="2">IF(A12&lt;&gt;0,H12/B12*100,"")</f>
        <v/>
      </c>
      <c r="J12" s="190"/>
    </row>
    <row r="13" spans="1:10" s="23" customFormat="1" ht="13.15" customHeight="1">
      <c r="A13" s="23" t="s">
        <v>498</v>
      </c>
      <c r="B13" s="189">
        <f t="shared" si="0"/>
        <v>15623</v>
      </c>
      <c r="C13" s="65">
        <f>IF(A13&lt;&gt;0,B13/$B$11*100,"")</f>
        <v>63.100286764408899</v>
      </c>
      <c r="D13" s="164"/>
      <c r="E13" s="63">
        <f>E15+E26+E34+E60+E67+E79+E93</f>
        <v>14204</v>
      </c>
      <c r="F13" s="65">
        <f t="shared" si="1"/>
        <v>90.917237406388011</v>
      </c>
      <c r="G13" s="164"/>
      <c r="H13" s="63">
        <f>H15+H26+H34+H60+H67+H79+H93</f>
        <v>1419</v>
      </c>
      <c r="I13" s="65">
        <f t="shared" si="2"/>
        <v>9.0827625936119833</v>
      </c>
      <c r="J13" s="190"/>
    </row>
    <row r="14" spans="1:10" ht="6.95" customHeight="1">
      <c r="A14" s="23"/>
      <c r="B14" s="86" t="str">
        <f t="shared" si="0"/>
        <v/>
      </c>
      <c r="C14" s="65" t="str">
        <f t="shared" ref="C14:C77" si="3">IF(A14&lt;&gt;0,B14/$B$11*100,"")</f>
        <v/>
      </c>
      <c r="D14" s="99"/>
      <c r="F14" s="61" t="str">
        <f t="shared" si="1"/>
        <v/>
      </c>
      <c r="G14" s="87"/>
      <c r="I14" s="42" t="str">
        <f t="shared" si="2"/>
        <v/>
      </c>
      <c r="J14" s="190"/>
    </row>
    <row r="15" spans="1:10" s="23" customFormat="1">
      <c r="A15" s="23" t="s">
        <v>258</v>
      </c>
      <c r="B15" s="63">
        <f t="shared" si="0"/>
        <v>1374</v>
      </c>
      <c r="C15" s="65">
        <f t="shared" si="3"/>
        <v>5.5494971525505878</v>
      </c>
      <c r="D15" s="132"/>
      <c r="E15" s="63">
        <f>E16+E21</f>
        <v>1248</v>
      </c>
      <c r="F15" s="65">
        <f t="shared" si="1"/>
        <v>90.829694323144111</v>
      </c>
      <c r="G15" s="132"/>
      <c r="H15" s="63">
        <f>H16+H21</f>
        <v>126</v>
      </c>
      <c r="I15" s="65">
        <f t="shared" si="2"/>
        <v>9.1703056768558966</v>
      </c>
      <c r="J15" s="190"/>
    </row>
    <row r="16" spans="1:10" s="193" customFormat="1" ht="13.15" customHeight="1">
      <c r="A16" s="17" t="s">
        <v>259</v>
      </c>
      <c r="B16" s="86">
        <f t="shared" si="0"/>
        <v>417</v>
      </c>
      <c r="C16" s="61">
        <f t="shared" si="3"/>
        <v>1.6842360353810735</v>
      </c>
      <c r="D16" s="191"/>
      <c r="E16" s="86">
        <f>SUM(E17:E19)</f>
        <v>378</v>
      </c>
      <c r="F16" s="61">
        <f t="shared" si="1"/>
        <v>90.647482014388487</v>
      </c>
      <c r="G16" s="192"/>
      <c r="H16" s="86">
        <f>SUM(H17:H19)</f>
        <v>39</v>
      </c>
      <c r="I16" s="42">
        <f t="shared" si="2"/>
        <v>9.3525179856115113</v>
      </c>
      <c r="J16" s="190"/>
    </row>
    <row r="17" spans="1:10" s="197" customFormat="1" ht="13.15" customHeight="1">
      <c r="A17" s="17" t="s">
        <v>260</v>
      </c>
      <c r="B17" s="86">
        <f t="shared" si="0"/>
        <v>64</v>
      </c>
      <c r="C17" s="61">
        <f t="shared" si="3"/>
        <v>0.25849186154529669</v>
      </c>
      <c r="D17" s="194"/>
      <c r="E17" s="56">
        <v>60</v>
      </c>
      <c r="F17" s="61">
        <f t="shared" si="1"/>
        <v>93.75</v>
      </c>
      <c r="G17" s="195"/>
      <c r="H17" s="196">
        <v>4</v>
      </c>
      <c r="I17" s="42">
        <f t="shared" si="2"/>
        <v>6.25</v>
      </c>
      <c r="J17" s="190"/>
    </row>
    <row r="18" spans="1:10" s="197" customFormat="1" ht="13.15" customHeight="1">
      <c r="A18" s="17" t="s">
        <v>262</v>
      </c>
      <c r="B18" s="86">
        <f t="shared" si="0"/>
        <v>101</v>
      </c>
      <c r="C18" s="61">
        <f t="shared" si="3"/>
        <v>0.40793246900117131</v>
      </c>
      <c r="D18" s="194"/>
      <c r="E18" s="56">
        <v>89</v>
      </c>
      <c r="F18" s="61">
        <f t="shared" si="1"/>
        <v>88.118811881188122</v>
      </c>
      <c r="G18" s="195"/>
      <c r="H18" s="196">
        <v>12</v>
      </c>
      <c r="I18" s="42">
        <f t="shared" si="2"/>
        <v>11.881188118811881</v>
      </c>
      <c r="J18" s="190"/>
    </row>
    <row r="19" spans="1:10" s="197" customFormat="1" ht="13.15" customHeight="1">
      <c r="A19" s="17" t="s">
        <v>261</v>
      </c>
      <c r="B19" s="86">
        <f t="shared" si="0"/>
        <v>252</v>
      </c>
      <c r="C19" s="61">
        <f t="shared" si="3"/>
        <v>1.0178117048346056</v>
      </c>
      <c r="D19" s="194"/>
      <c r="E19" s="56">
        <v>229</v>
      </c>
      <c r="F19" s="61">
        <f t="shared" si="1"/>
        <v>90.873015873015873</v>
      </c>
      <c r="G19" s="195"/>
      <c r="H19" s="196">
        <v>23</v>
      </c>
      <c r="I19" s="42">
        <f t="shared" si="2"/>
        <v>9.1269841269841265</v>
      </c>
      <c r="J19" s="190"/>
    </row>
    <row r="20" spans="1:10" ht="13.15" customHeight="1">
      <c r="B20" s="86" t="str">
        <f t="shared" si="0"/>
        <v/>
      </c>
      <c r="C20" s="61" t="str">
        <f t="shared" si="3"/>
        <v/>
      </c>
      <c r="D20" s="99"/>
      <c r="F20" s="61" t="str">
        <f t="shared" si="1"/>
        <v/>
      </c>
      <c r="G20" s="87"/>
      <c r="I20" s="42" t="str">
        <f t="shared" si="2"/>
        <v/>
      </c>
      <c r="J20" s="190"/>
    </row>
    <row r="21" spans="1:10" s="198" customFormat="1" ht="13.15" customHeight="1">
      <c r="A21" s="17" t="s">
        <v>263</v>
      </c>
      <c r="B21" s="86">
        <f t="shared" si="0"/>
        <v>957</v>
      </c>
      <c r="C21" s="61">
        <f t="shared" si="3"/>
        <v>3.8652611171695139</v>
      </c>
      <c r="D21" s="192"/>
      <c r="E21" s="86">
        <f>SUM(E22:E24)</f>
        <v>870</v>
      </c>
      <c r="F21" s="61">
        <f t="shared" si="1"/>
        <v>90.909090909090907</v>
      </c>
      <c r="G21" s="192"/>
      <c r="H21" s="86">
        <f>SUM(H22:H24)</f>
        <v>87</v>
      </c>
      <c r="I21" s="42">
        <f t="shared" si="2"/>
        <v>9.0909090909090917</v>
      </c>
      <c r="J21" s="190"/>
    </row>
    <row r="22" spans="1:10" s="197" customFormat="1" ht="13.15" customHeight="1">
      <c r="A22" s="17" t="s">
        <v>264</v>
      </c>
      <c r="B22" s="86">
        <f t="shared" si="0"/>
        <v>327</v>
      </c>
      <c r="C22" s="61">
        <f t="shared" si="3"/>
        <v>1.3207318550830001</v>
      </c>
      <c r="D22" s="194"/>
      <c r="E22" s="56">
        <v>298</v>
      </c>
      <c r="F22" s="61">
        <f t="shared" si="1"/>
        <v>91.131498470948017</v>
      </c>
      <c r="G22" s="195"/>
      <c r="H22" s="196">
        <v>29</v>
      </c>
      <c r="I22" s="42">
        <f t="shared" si="2"/>
        <v>8.8685015290519882</v>
      </c>
      <c r="J22" s="190"/>
    </row>
    <row r="23" spans="1:10" s="197" customFormat="1" ht="13.15" customHeight="1">
      <c r="A23" s="17" t="s">
        <v>265</v>
      </c>
      <c r="B23" s="86">
        <f t="shared" si="0"/>
        <v>92</v>
      </c>
      <c r="C23" s="61">
        <f t="shared" si="3"/>
        <v>0.37158205097136399</v>
      </c>
      <c r="D23" s="194"/>
      <c r="E23" s="56">
        <v>83</v>
      </c>
      <c r="F23" s="61">
        <f t="shared" si="1"/>
        <v>90.217391304347828</v>
      </c>
      <c r="G23" s="195"/>
      <c r="H23" s="196">
        <v>9</v>
      </c>
      <c r="I23" s="42">
        <f t="shared" si="2"/>
        <v>9.7826086956521738</v>
      </c>
      <c r="J23" s="190"/>
    </row>
    <row r="24" spans="1:10" s="197" customFormat="1" ht="13.15" customHeight="1">
      <c r="A24" s="17" t="s">
        <v>266</v>
      </c>
      <c r="B24" s="86">
        <f t="shared" si="0"/>
        <v>538</v>
      </c>
      <c r="C24" s="61">
        <f t="shared" si="3"/>
        <v>2.17294721111515</v>
      </c>
      <c r="D24" s="194"/>
      <c r="E24" s="56">
        <v>489</v>
      </c>
      <c r="F24" s="61">
        <f t="shared" si="1"/>
        <v>90.892193308550191</v>
      </c>
      <c r="G24" s="195"/>
      <c r="H24" s="196">
        <v>49</v>
      </c>
      <c r="I24" s="42">
        <f t="shared" si="2"/>
        <v>9.1078066914498148</v>
      </c>
      <c r="J24" s="190"/>
    </row>
    <row r="25" spans="1:10" ht="6.95" customHeight="1">
      <c r="B25" s="86" t="str">
        <f t="shared" si="0"/>
        <v/>
      </c>
      <c r="C25" s="61" t="str">
        <f t="shared" si="3"/>
        <v/>
      </c>
      <c r="D25" s="99"/>
      <c r="F25" s="61" t="str">
        <f t="shared" si="1"/>
        <v/>
      </c>
      <c r="G25" s="87"/>
      <c r="I25" s="42" t="str">
        <f t="shared" si="2"/>
        <v/>
      </c>
      <c r="J25" s="190"/>
    </row>
    <row r="26" spans="1:10" s="23" customFormat="1">
      <c r="A26" s="23" t="s">
        <v>267</v>
      </c>
      <c r="B26" s="63">
        <f t="shared" si="0"/>
        <v>1016</v>
      </c>
      <c r="C26" s="65">
        <f t="shared" si="3"/>
        <v>4.1035583020315851</v>
      </c>
      <c r="D26" s="132"/>
      <c r="E26" s="63">
        <f>E27</f>
        <v>915</v>
      </c>
      <c r="F26" s="65">
        <f t="shared" si="1"/>
        <v>90.059055118110237</v>
      </c>
      <c r="G26" s="132"/>
      <c r="H26" s="63">
        <f>H27</f>
        <v>101</v>
      </c>
      <c r="I26" s="65">
        <f t="shared" si="2"/>
        <v>9.9409448818897648</v>
      </c>
      <c r="J26" s="190"/>
    </row>
    <row r="27" spans="1:10" s="193" customFormat="1" ht="13.15" customHeight="1">
      <c r="A27" s="17" t="s">
        <v>268</v>
      </c>
      <c r="B27" s="86">
        <f t="shared" si="0"/>
        <v>1016</v>
      </c>
      <c r="C27" s="61">
        <f t="shared" si="3"/>
        <v>4.1035583020315851</v>
      </c>
      <c r="D27" s="191"/>
      <c r="E27" s="86">
        <f>SUM(E28:E32)</f>
        <v>915</v>
      </c>
      <c r="F27" s="61">
        <f t="shared" si="1"/>
        <v>90.059055118110237</v>
      </c>
      <c r="G27" s="192"/>
      <c r="H27" s="86">
        <f>SUM(H28:H32)</f>
        <v>101</v>
      </c>
      <c r="I27" s="42">
        <f t="shared" si="2"/>
        <v>9.9409448818897648</v>
      </c>
      <c r="J27" s="190"/>
    </row>
    <row r="28" spans="1:10" s="197" customFormat="1" ht="13.15" customHeight="1">
      <c r="A28" s="17" t="s">
        <v>269</v>
      </c>
      <c r="B28" s="86">
        <f t="shared" si="0"/>
        <v>132</v>
      </c>
      <c r="C28" s="61">
        <f t="shared" si="3"/>
        <v>0.5331394644371743</v>
      </c>
      <c r="D28" s="194"/>
      <c r="E28" s="56">
        <v>123</v>
      </c>
      <c r="F28" s="61">
        <f t="shared" si="1"/>
        <v>93.181818181818173</v>
      </c>
      <c r="G28" s="195"/>
      <c r="H28" s="196">
        <v>9</v>
      </c>
      <c r="I28" s="42">
        <f t="shared" si="2"/>
        <v>6.8181818181818175</v>
      </c>
      <c r="J28" s="190"/>
    </row>
    <row r="29" spans="1:10" s="197" customFormat="1" ht="13.15" customHeight="1">
      <c r="A29" s="17" t="s">
        <v>270</v>
      </c>
      <c r="B29" s="86">
        <f t="shared" si="0"/>
        <v>230</v>
      </c>
      <c r="C29" s="61">
        <f t="shared" si="3"/>
        <v>0.92895512742840991</v>
      </c>
      <c r="D29" s="194"/>
      <c r="E29" s="56">
        <v>207</v>
      </c>
      <c r="F29" s="61">
        <f t="shared" si="1"/>
        <v>90</v>
      </c>
      <c r="G29" s="195"/>
      <c r="H29" s="196">
        <v>23</v>
      </c>
      <c r="I29" s="42">
        <f t="shared" si="2"/>
        <v>10</v>
      </c>
      <c r="J29" s="190"/>
    </row>
    <row r="30" spans="1:10" s="197" customFormat="1" ht="13.15" customHeight="1">
      <c r="A30" s="17" t="s">
        <v>271</v>
      </c>
      <c r="B30" s="86">
        <f t="shared" si="0"/>
        <v>142</v>
      </c>
      <c r="C30" s="61">
        <f t="shared" si="3"/>
        <v>0.57352881780362697</v>
      </c>
      <c r="D30" s="194"/>
      <c r="E30" s="56">
        <v>127</v>
      </c>
      <c r="F30" s="61">
        <f t="shared" si="1"/>
        <v>89.436619718309856</v>
      </c>
      <c r="G30" s="195"/>
      <c r="H30" s="196">
        <v>15</v>
      </c>
      <c r="I30" s="42">
        <f t="shared" si="2"/>
        <v>10.56338028169014</v>
      </c>
      <c r="J30" s="190"/>
    </row>
    <row r="31" spans="1:10" s="197" customFormat="1" ht="13.15" customHeight="1">
      <c r="A31" s="17" t="s">
        <v>272</v>
      </c>
      <c r="B31" s="86">
        <f t="shared" si="0"/>
        <v>284</v>
      </c>
      <c r="C31" s="61">
        <f t="shared" si="3"/>
        <v>1.1470576356072539</v>
      </c>
      <c r="D31" s="194"/>
      <c r="E31" s="56">
        <v>257</v>
      </c>
      <c r="F31" s="61">
        <f t="shared" si="1"/>
        <v>90.492957746478879</v>
      </c>
      <c r="G31" s="195"/>
      <c r="H31" s="196">
        <v>27</v>
      </c>
      <c r="I31" s="42">
        <f t="shared" si="2"/>
        <v>9.5070422535211261</v>
      </c>
      <c r="J31" s="190"/>
    </row>
    <row r="32" spans="1:10" s="197" customFormat="1" ht="13.15" customHeight="1">
      <c r="A32" s="17" t="s">
        <v>273</v>
      </c>
      <c r="B32" s="86">
        <f t="shared" si="0"/>
        <v>228</v>
      </c>
      <c r="C32" s="61">
        <f t="shared" si="3"/>
        <v>0.92087725675511944</v>
      </c>
      <c r="D32" s="194"/>
      <c r="E32" s="56">
        <v>201</v>
      </c>
      <c r="F32" s="61">
        <f t="shared" si="1"/>
        <v>88.157894736842096</v>
      </c>
      <c r="G32" s="195"/>
      <c r="H32" s="196">
        <v>27</v>
      </c>
      <c r="I32" s="42">
        <f t="shared" si="2"/>
        <v>11.842105263157894</v>
      </c>
      <c r="J32" s="190"/>
    </row>
    <row r="33" spans="1:10" ht="6.95" customHeight="1">
      <c r="B33" s="86" t="str">
        <f t="shared" si="0"/>
        <v/>
      </c>
      <c r="C33" s="61" t="str">
        <f t="shared" si="3"/>
        <v/>
      </c>
      <c r="D33" s="99"/>
      <c r="F33" s="61" t="str">
        <f t="shared" si="1"/>
        <v/>
      </c>
      <c r="G33" s="87"/>
      <c r="I33" s="42" t="str">
        <f t="shared" si="2"/>
        <v/>
      </c>
      <c r="J33" s="190"/>
    </row>
    <row r="34" spans="1:10" s="23" customFormat="1">
      <c r="A34" s="23" t="s">
        <v>274</v>
      </c>
      <c r="B34" s="63">
        <f t="shared" si="0"/>
        <v>6988</v>
      </c>
      <c r="C34" s="65">
        <f t="shared" si="3"/>
        <v>28.224080132477081</v>
      </c>
      <c r="D34" s="132"/>
      <c r="E34" s="63">
        <f>E35+E41+E51+E53</f>
        <v>6326</v>
      </c>
      <c r="F34" s="65">
        <f t="shared" si="1"/>
        <v>90.526617057813397</v>
      </c>
      <c r="G34" s="132"/>
      <c r="H34" s="63">
        <f>H35+H41+H51+H53</f>
        <v>662</v>
      </c>
      <c r="I34" s="65">
        <f t="shared" si="2"/>
        <v>9.4733829421866069</v>
      </c>
      <c r="J34" s="190"/>
    </row>
    <row r="35" spans="1:10" s="193" customFormat="1" ht="13.15" customHeight="1">
      <c r="A35" s="17" t="s">
        <v>395</v>
      </c>
      <c r="B35" s="86">
        <f t="shared" si="0"/>
        <v>2459</v>
      </c>
      <c r="C35" s="61">
        <f t="shared" si="3"/>
        <v>9.9317419928106965</v>
      </c>
      <c r="D35" s="191"/>
      <c r="E35" s="86">
        <f>SUM(E36:E39)</f>
        <v>2223</v>
      </c>
      <c r="F35" s="61">
        <f t="shared" si="1"/>
        <v>90.402602684017893</v>
      </c>
      <c r="G35" s="192"/>
      <c r="H35" s="86">
        <f>SUM(H36:H39)</f>
        <v>236</v>
      </c>
      <c r="I35" s="42">
        <f t="shared" si="2"/>
        <v>9.5973973159821071</v>
      </c>
      <c r="J35" s="190"/>
    </row>
    <row r="36" spans="1:10" s="197" customFormat="1" ht="13.15" customHeight="1">
      <c r="A36" s="17" t="s">
        <v>276</v>
      </c>
      <c r="B36" s="86">
        <f t="shared" si="0"/>
        <v>1299</v>
      </c>
      <c r="C36" s="61">
        <f t="shared" si="3"/>
        <v>5.2465770023021934</v>
      </c>
      <c r="D36" s="194"/>
      <c r="E36" s="56">
        <v>1165</v>
      </c>
      <c r="F36" s="61">
        <f t="shared" si="1"/>
        <v>89.684372594303312</v>
      </c>
      <c r="G36" s="195"/>
      <c r="H36" s="196">
        <v>134</v>
      </c>
      <c r="I36" s="42">
        <f t="shared" si="2"/>
        <v>10.31562740569669</v>
      </c>
      <c r="J36" s="190"/>
    </row>
    <row r="37" spans="1:10" s="197" customFormat="1" ht="13.15" customHeight="1">
      <c r="A37" s="17" t="s">
        <v>277</v>
      </c>
      <c r="B37" s="86">
        <f t="shared" si="0"/>
        <v>716</v>
      </c>
      <c r="C37" s="61">
        <f t="shared" si="3"/>
        <v>2.8918777010380063</v>
      </c>
      <c r="D37" s="194"/>
      <c r="E37" s="56">
        <v>662</v>
      </c>
      <c r="F37" s="61">
        <f t="shared" si="1"/>
        <v>92.458100558659211</v>
      </c>
      <c r="G37" s="195"/>
      <c r="H37" s="196">
        <v>54</v>
      </c>
      <c r="I37" s="42">
        <f t="shared" si="2"/>
        <v>7.5418994413407825</v>
      </c>
      <c r="J37" s="190"/>
    </row>
    <row r="38" spans="1:10" s="197" customFormat="1" ht="13.15" customHeight="1">
      <c r="A38" s="17" t="s">
        <v>278</v>
      </c>
      <c r="B38" s="86">
        <f t="shared" si="0"/>
        <v>213</v>
      </c>
      <c r="C38" s="61">
        <f t="shared" si="3"/>
        <v>0.86029322670544051</v>
      </c>
      <c r="D38" s="194"/>
      <c r="E38" s="56">
        <v>195</v>
      </c>
      <c r="F38" s="61">
        <f t="shared" si="1"/>
        <v>91.549295774647888</v>
      </c>
      <c r="G38" s="195"/>
      <c r="H38" s="196">
        <v>18</v>
      </c>
      <c r="I38" s="42">
        <f t="shared" si="2"/>
        <v>8.4507042253521121</v>
      </c>
      <c r="J38" s="190"/>
    </row>
    <row r="39" spans="1:10" s="197" customFormat="1" ht="13.15" customHeight="1">
      <c r="A39" s="17" t="s">
        <v>279</v>
      </c>
      <c r="B39" s="86">
        <f t="shared" si="0"/>
        <v>231</v>
      </c>
      <c r="C39" s="61">
        <f t="shared" si="3"/>
        <v>0.93299406276505514</v>
      </c>
      <c r="D39" s="194"/>
      <c r="E39" s="56">
        <v>201</v>
      </c>
      <c r="F39" s="61">
        <f t="shared" si="1"/>
        <v>87.012987012987011</v>
      </c>
      <c r="G39" s="195"/>
      <c r="H39" s="196">
        <v>30</v>
      </c>
      <c r="I39" s="42">
        <f t="shared" si="2"/>
        <v>12.987012987012985</v>
      </c>
      <c r="J39" s="190"/>
    </row>
    <row r="40" spans="1:10" ht="13.15" customHeight="1">
      <c r="B40" s="86" t="str">
        <f t="shared" si="0"/>
        <v/>
      </c>
      <c r="C40" s="61" t="str">
        <f t="shared" si="3"/>
        <v/>
      </c>
      <c r="D40" s="99"/>
      <c r="F40" s="61" t="str">
        <f t="shared" si="1"/>
        <v/>
      </c>
      <c r="G40" s="87"/>
      <c r="I40" s="42" t="str">
        <f t="shared" si="2"/>
        <v/>
      </c>
      <c r="J40" s="190"/>
    </row>
    <row r="41" spans="1:10" s="193" customFormat="1" ht="13.15" customHeight="1">
      <c r="A41" s="17" t="s">
        <v>280</v>
      </c>
      <c r="B41" s="86">
        <f t="shared" si="0"/>
        <v>2036</v>
      </c>
      <c r="C41" s="61">
        <f t="shared" si="3"/>
        <v>8.2232723454097503</v>
      </c>
      <c r="D41" s="191"/>
      <c r="E41" s="86">
        <f>SUM(E42:E49)</f>
        <v>1862</v>
      </c>
      <c r="F41" s="61">
        <f t="shared" si="1"/>
        <v>91.453831041257374</v>
      </c>
      <c r="G41" s="192"/>
      <c r="H41" s="86">
        <f>SUM(H42:H49)</f>
        <v>174</v>
      </c>
      <c r="I41" s="42">
        <f t="shared" si="2"/>
        <v>8.5461689587426317</v>
      </c>
      <c r="J41" s="190"/>
    </row>
    <row r="42" spans="1:10" s="197" customFormat="1" ht="13.15" customHeight="1">
      <c r="A42" s="17" t="s">
        <v>396</v>
      </c>
      <c r="B42" s="86">
        <f t="shared" si="0"/>
        <v>197</v>
      </c>
      <c r="C42" s="61">
        <f t="shared" si="3"/>
        <v>0.79567026131911622</v>
      </c>
      <c r="D42" s="194"/>
      <c r="E42" s="56">
        <v>178</v>
      </c>
      <c r="F42" s="61">
        <f t="shared" si="1"/>
        <v>90.35532994923858</v>
      </c>
      <c r="G42" s="195"/>
      <c r="H42" s="196">
        <v>19</v>
      </c>
      <c r="I42" s="42">
        <f t="shared" si="2"/>
        <v>9.6446700507614214</v>
      </c>
      <c r="J42" s="190"/>
    </row>
    <row r="43" spans="1:10" s="197" customFormat="1" ht="13.15" customHeight="1">
      <c r="A43" s="17" t="s">
        <v>281</v>
      </c>
      <c r="B43" s="86">
        <f t="shared" si="0"/>
        <v>242</v>
      </c>
      <c r="C43" s="61">
        <f t="shared" si="3"/>
        <v>0.97742235146815304</v>
      </c>
      <c r="D43" s="194"/>
      <c r="E43" s="56">
        <v>227</v>
      </c>
      <c r="F43" s="61">
        <f t="shared" si="1"/>
        <v>93.801652892561975</v>
      </c>
      <c r="G43" s="195"/>
      <c r="H43" s="196">
        <v>15</v>
      </c>
      <c r="I43" s="42">
        <f t="shared" si="2"/>
        <v>6.1983471074380168</v>
      </c>
      <c r="J43" s="190"/>
    </row>
    <row r="44" spans="1:10" s="197" customFormat="1" ht="13.15" customHeight="1">
      <c r="A44" s="17" t="s">
        <v>283</v>
      </c>
      <c r="B44" s="86">
        <f t="shared" si="0"/>
        <v>133</v>
      </c>
      <c r="C44" s="61">
        <f t="shared" si="3"/>
        <v>0.53717839977381965</v>
      </c>
      <c r="D44" s="194"/>
      <c r="E44" s="56">
        <v>123</v>
      </c>
      <c r="F44" s="61">
        <f t="shared" si="1"/>
        <v>92.481203007518801</v>
      </c>
      <c r="G44" s="195"/>
      <c r="H44" s="196">
        <v>10</v>
      </c>
      <c r="I44" s="42">
        <f t="shared" si="2"/>
        <v>7.518796992481203</v>
      </c>
      <c r="J44" s="190"/>
    </row>
    <row r="45" spans="1:10" s="197" customFormat="1" ht="13.15" customHeight="1">
      <c r="A45" s="17" t="s">
        <v>284</v>
      </c>
      <c r="B45" s="86">
        <f t="shared" si="0"/>
        <v>355</v>
      </c>
      <c r="C45" s="61">
        <f t="shared" si="3"/>
        <v>1.4338220445090675</v>
      </c>
      <c r="D45" s="194"/>
      <c r="E45" s="56">
        <v>322</v>
      </c>
      <c r="F45" s="61">
        <f t="shared" si="1"/>
        <v>90.704225352112672</v>
      </c>
      <c r="G45" s="195"/>
      <c r="H45" s="196">
        <v>33</v>
      </c>
      <c r="I45" s="42">
        <f t="shared" si="2"/>
        <v>9.295774647887324</v>
      </c>
      <c r="J45" s="190"/>
    </row>
    <row r="46" spans="1:10" s="197" customFormat="1" ht="13.15" customHeight="1">
      <c r="A46" s="17" t="s">
        <v>458</v>
      </c>
      <c r="B46" s="86">
        <f t="shared" si="0"/>
        <v>199</v>
      </c>
      <c r="C46" s="61">
        <f t="shared" si="3"/>
        <v>0.80374813199240669</v>
      </c>
      <c r="D46" s="194"/>
      <c r="E46" s="56">
        <v>180</v>
      </c>
      <c r="F46" s="61">
        <f t="shared" si="1"/>
        <v>90.452261306532662</v>
      </c>
      <c r="G46" s="195"/>
      <c r="H46" s="196">
        <v>19</v>
      </c>
      <c r="I46" s="42">
        <f t="shared" si="2"/>
        <v>9.5477386934673358</v>
      </c>
      <c r="J46" s="190"/>
    </row>
    <row r="47" spans="1:10" s="197" customFormat="1" ht="13.15" customHeight="1">
      <c r="A47" s="17" t="s">
        <v>286</v>
      </c>
      <c r="B47" s="86">
        <f t="shared" si="0"/>
        <v>408</v>
      </c>
      <c r="C47" s="61">
        <f t="shared" si="3"/>
        <v>1.6478856173512662</v>
      </c>
      <c r="D47" s="194"/>
      <c r="E47" s="56">
        <v>370</v>
      </c>
      <c r="F47" s="61">
        <f t="shared" si="1"/>
        <v>90.686274509803923</v>
      </c>
      <c r="G47" s="195"/>
      <c r="H47" s="196">
        <v>38</v>
      </c>
      <c r="I47" s="42">
        <f t="shared" si="2"/>
        <v>9.3137254901960791</v>
      </c>
      <c r="J47" s="190"/>
    </row>
    <row r="48" spans="1:10" s="197" customFormat="1" ht="13.15" customHeight="1">
      <c r="A48" s="17" t="s">
        <v>287</v>
      </c>
      <c r="B48" s="86">
        <f t="shared" si="0"/>
        <v>176</v>
      </c>
      <c r="C48" s="61">
        <f t="shared" si="3"/>
        <v>0.71085261924956578</v>
      </c>
      <c r="D48" s="194"/>
      <c r="E48" s="56">
        <v>166</v>
      </c>
      <c r="F48" s="61">
        <f t="shared" si="1"/>
        <v>94.318181818181827</v>
      </c>
      <c r="G48" s="195"/>
      <c r="H48" s="196">
        <v>10</v>
      </c>
      <c r="I48" s="42">
        <f t="shared" si="2"/>
        <v>5.6818181818181817</v>
      </c>
      <c r="J48" s="190"/>
    </row>
    <row r="49" spans="1:10" s="197" customFormat="1" ht="13.15" customHeight="1">
      <c r="A49" s="17" t="s">
        <v>288</v>
      </c>
      <c r="B49" s="86">
        <f t="shared" si="0"/>
        <v>326</v>
      </c>
      <c r="C49" s="61">
        <f t="shared" si="3"/>
        <v>1.3166929197463548</v>
      </c>
      <c r="D49" s="194"/>
      <c r="E49" s="56">
        <v>296</v>
      </c>
      <c r="F49" s="61">
        <f t="shared" si="1"/>
        <v>90.797546012269933</v>
      </c>
      <c r="G49" s="195"/>
      <c r="H49" s="196">
        <v>30</v>
      </c>
      <c r="I49" s="42">
        <f t="shared" si="2"/>
        <v>9.2024539877300615</v>
      </c>
      <c r="J49" s="190"/>
    </row>
    <row r="50" spans="1:10" ht="13.15" customHeight="1">
      <c r="B50" s="86" t="str">
        <f t="shared" si="0"/>
        <v/>
      </c>
      <c r="C50" s="61" t="str">
        <f t="shared" si="3"/>
        <v/>
      </c>
      <c r="D50" s="99"/>
      <c r="E50" s="19"/>
      <c r="F50" s="61" t="str">
        <f t="shared" si="1"/>
        <v/>
      </c>
      <c r="H50" s="19"/>
      <c r="I50" s="42" t="str">
        <f t="shared" si="2"/>
        <v/>
      </c>
      <c r="J50" s="190"/>
    </row>
    <row r="51" spans="1:10" s="193" customFormat="1" ht="13.15" customHeight="1">
      <c r="A51" s="17" t="s">
        <v>289</v>
      </c>
      <c r="B51" s="86">
        <f t="shared" si="0"/>
        <v>333</v>
      </c>
      <c r="C51" s="61">
        <f t="shared" si="3"/>
        <v>1.3449654671028717</v>
      </c>
      <c r="D51" s="191"/>
      <c r="E51" s="56">
        <v>304</v>
      </c>
      <c r="F51" s="61">
        <f t="shared" si="1"/>
        <v>91.291291291291287</v>
      </c>
      <c r="G51" s="195"/>
      <c r="H51" s="196">
        <v>29</v>
      </c>
      <c r="I51" s="42">
        <f t="shared" si="2"/>
        <v>8.7087087087087074</v>
      </c>
      <c r="J51" s="190"/>
    </row>
    <row r="52" spans="1:10" ht="13.15" customHeight="1">
      <c r="B52" s="86" t="str">
        <f t="shared" si="0"/>
        <v/>
      </c>
      <c r="C52" s="61" t="str">
        <f t="shared" si="3"/>
        <v/>
      </c>
      <c r="D52" s="99"/>
      <c r="F52" s="61" t="str">
        <f t="shared" si="1"/>
        <v/>
      </c>
      <c r="G52" s="87"/>
      <c r="I52" s="42" t="str">
        <f t="shared" si="2"/>
        <v/>
      </c>
      <c r="J52" s="190"/>
    </row>
    <row r="53" spans="1:10" s="193" customFormat="1" ht="13.15" customHeight="1">
      <c r="A53" s="17" t="s">
        <v>290</v>
      </c>
      <c r="B53" s="86">
        <f t="shared" si="0"/>
        <v>2160</v>
      </c>
      <c r="C53" s="61">
        <f t="shared" si="3"/>
        <v>8.7241003271537618</v>
      </c>
      <c r="D53" s="191"/>
      <c r="E53" s="86">
        <f>SUM(E54:E58)</f>
        <v>1937</v>
      </c>
      <c r="F53" s="61">
        <f t="shared" si="1"/>
        <v>89.675925925925924</v>
      </c>
      <c r="G53" s="192"/>
      <c r="H53" s="86">
        <f>SUM(H54:H58)</f>
        <v>223</v>
      </c>
      <c r="I53" s="42">
        <f t="shared" si="2"/>
        <v>10.324074074074074</v>
      </c>
      <c r="J53" s="190"/>
    </row>
    <row r="54" spans="1:10" s="197" customFormat="1" ht="13.15" customHeight="1">
      <c r="A54" s="17" t="s">
        <v>291</v>
      </c>
      <c r="B54" s="86">
        <f t="shared" si="0"/>
        <v>76</v>
      </c>
      <c r="C54" s="61">
        <f t="shared" si="3"/>
        <v>0.30695908558503981</v>
      </c>
      <c r="D54" s="194"/>
      <c r="E54" s="56">
        <v>66</v>
      </c>
      <c r="F54" s="61">
        <f t="shared" si="1"/>
        <v>86.842105263157904</v>
      </c>
      <c r="G54" s="195"/>
      <c r="H54" s="196">
        <v>10</v>
      </c>
      <c r="I54" s="42">
        <f t="shared" si="2"/>
        <v>13.157894736842104</v>
      </c>
      <c r="J54" s="190"/>
    </row>
    <row r="55" spans="1:10" s="197" customFormat="1" ht="13.15" customHeight="1">
      <c r="A55" s="17" t="s">
        <v>292</v>
      </c>
      <c r="B55" s="86">
        <f t="shared" si="0"/>
        <v>1366</v>
      </c>
      <c r="C55" s="61">
        <f t="shared" si="3"/>
        <v>5.517185669857426</v>
      </c>
      <c r="D55" s="194"/>
      <c r="E55" s="56">
        <v>1234</v>
      </c>
      <c r="F55" s="61">
        <f t="shared" si="1"/>
        <v>90.336749633967798</v>
      </c>
      <c r="G55" s="195"/>
      <c r="H55" s="196">
        <v>132</v>
      </c>
      <c r="I55" s="42">
        <f t="shared" si="2"/>
        <v>9.6632503660322104</v>
      </c>
      <c r="J55" s="190"/>
    </row>
    <row r="56" spans="1:10" s="197" customFormat="1" ht="13.15" customHeight="1">
      <c r="A56" s="17" t="s">
        <v>293</v>
      </c>
      <c r="B56" s="86">
        <f t="shared" si="0"/>
        <v>229</v>
      </c>
      <c r="C56" s="61">
        <f t="shared" si="3"/>
        <v>0.92491619209176468</v>
      </c>
      <c r="D56" s="194"/>
      <c r="E56" s="56">
        <v>207</v>
      </c>
      <c r="F56" s="61">
        <f t="shared" si="1"/>
        <v>90.393013100436676</v>
      </c>
      <c r="G56" s="195"/>
      <c r="H56" s="196">
        <v>22</v>
      </c>
      <c r="I56" s="42">
        <f t="shared" si="2"/>
        <v>9.606986899563319</v>
      </c>
      <c r="J56" s="190"/>
    </row>
    <row r="57" spans="1:10" s="197" customFormat="1" ht="13.15" customHeight="1">
      <c r="A57" s="17" t="s">
        <v>294</v>
      </c>
      <c r="B57" s="86">
        <f t="shared" si="0"/>
        <v>346</v>
      </c>
      <c r="C57" s="61">
        <f t="shared" si="3"/>
        <v>1.3974716264792602</v>
      </c>
      <c r="D57" s="194"/>
      <c r="E57" s="56">
        <v>310</v>
      </c>
      <c r="F57" s="61">
        <f t="shared" si="1"/>
        <v>89.595375722543352</v>
      </c>
      <c r="G57" s="195"/>
      <c r="H57" s="196">
        <v>36</v>
      </c>
      <c r="I57" s="42">
        <f t="shared" si="2"/>
        <v>10.404624277456648</v>
      </c>
      <c r="J57" s="190"/>
    </row>
    <row r="58" spans="1:10" s="197" customFormat="1" ht="13.15" customHeight="1">
      <c r="A58" s="17" t="s">
        <v>295</v>
      </c>
      <c r="B58" s="86">
        <f t="shared" si="0"/>
        <v>143</v>
      </c>
      <c r="C58" s="61">
        <f t="shared" si="3"/>
        <v>0.5775677531402722</v>
      </c>
      <c r="D58" s="194"/>
      <c r="E58" s="56">
        <v>120</v>
      </c>
      <c r="F58" s="61">
        <f t="shared" si="1"/>
        <v>83.91608391608392</v>
      </c>
      <c r="G58" s="195"/>
      <c r="H58" s="196">
        <v>23</v>
      </c>
      <c r="I58" s="42">
        <f t="shared" si="2"/>
        <v>16.083916083916083</v>
      </c>
      <c r="J58" s="190"/>
    </row>
    <row r="59" spans="1:10" ht="6.95" customHeight="1">
      <c r="B59" s="86" t="str">
        <f t="shared" si="0"/>
        <v/>
      </c>
      <c r="C59" s="61" t="str">
        <f t="shared" si="3"/>
        <v/>
      </c>
      <c r="D59" s="99"/>
      <c r="F59" s="61" t="str">
        <f t="shared" si="1"/>
        <v/>
      </c>
      <c r="G59" s="87"/>
      <c r="I59" s="42" t="str">
        <f t="shared" si="2"/>
        <v/>
      </c>
      <c r="J59" s="190"/>
    </row>
    <row r="60" spans="1:10" s="23" customFormat="1">
      <c r="A60" s="23" t="s">
        <v>306</v>
      </c>
      <c r="B60" s="63">
        <f t="shared" si="0"/>
        <v>796</v>
      </c>
      <c r="C60" s="65">
        <f t="shared" si="3"/>
        <v>3.2149925279696268</v>
      </c>
      <c r="D60" s="132"/>
      <c r="E60" s="63">
        <f>E61</f>
        <v>713</v>
      </c>
      <c r="F60" s="65">
        <f t="shared" si="1"/>
        <v>89.572864321608037</v>
      </c>
      <c r="G60" s="132"/>
      <c r="H60" s="63">
        <f>H61</f>
        <v>83</v>
      </c>
      <c r="I60" s="65">
        <f t="shared" si="2"/>
        <v>10.427135678391959</v>
      </c>
      <c r="J60" s="190"/>
    </row>
    <row r="61" spans="1:10" s="193" customFormat="1" ht="13.15" customHeight="1">
      <c r="A61" s="17" t="s">
        <v>307</v>
      </c>
      <c r="B61" s="86">
        <f t="shared" si="0"/>
        <v>796</v>
      </c>
      <c r="C61" s="61">
        <f t="shared" si="3"/>
        <v>3.2149925279696268</v>
      </c>
      <c r="D61" s="191"/>
      <c r="E61" s="86">
        <f>SUM(E62:E65)</f>
        <v>713</v>
      </c>
      <c r="F61" s="61">
        <f t="shared" si="1"/>
        <v>89.572864321608037</v>
      </c>
      <c r="G61" s="192"/>
      <c r="H61" s="86">
        <f>SUM(H62:H65)</f>
        <v>83</v>
      </c>
      <c r="I61" s="42">
        <f t="shared" si="2"/>
        <v>10.427135678391959</v>
      </c>
      <c r="J61" s="190"/>
    </row>
    <row r="62" spans="1:10" s="197" customFormat="1" ht="13.15" customHeight="1">
      <c r="A62" s="17" t="s">
        <v>308</v>
      </c>
      <c r="B62" s="86">
        <f t="shared" si="0"/>
        <v>241</v>
      </c>
      <c r="C62" s="61">
        <f t="shared" si="3"/>
        <v>0.97338341613150781</v>
      </c>
      <c r="D62" s="194"/>
      <c r="E62" s="56">
        <v>209</v>
      </c>
      <c r="F62" s="61">
        <f t="shared" si="1"/>
        <v>86.721991701244818</v>
      </c>
      <c r="G62" s="195"/>
      <c r="H62" s="196">
        <v>32</v>
      </c>
      <c r="I62" s="42">
        <f t="shared" si="2"/>
        <v>13.278008298755188</v>
      </c>
      <c r="J62" s="190"/>
    </row>
    <row r="63" spans="1:10" s="197" customFormat="1" ht="13.15" customHeight="1">
      <c r="A63" s="17" t="s">
        <v>309</v>
      </c>
      <c r="B63" s="86">
        <f t="shared" si="0"/>
        <v>267</v>
      </c>
      <c r="C63" s="61">
        <f t="shared" si="3"/>
        <v>1.0783957348842845</v>
      </c>
      <c r="D63" s="194"/>
      <c r="E63" s="56">
        <v>238</v>
      </c>
      <c r="F63" s="61">
        <f t="shared" si="1"/>
        <v>89.138576779026209</v>
      </c>
      <c r="G63" s="195"/>
      <c r="H63" s="196">
        <v>29</v>
      </c>
      <c r="I63" s="42">
        <f t="shared" si="2"/>
        <v>10.861423220973784</v>
      </c>
      <c r="J63" s="190"/>
    </row>
    <row r="64" spans="1:10" s="197" customFormat="1" ht="13.15" customHeight="1">
      <c r="A64" s="17" t="s">
        <v>310</v>
      </c>
      <c r="B64" s="86">
        <f t="shared" si="0"/>
        <v>208</v>
      </c>
      <c r="C64" s="61">
        <f t="shared" si="3"/>
        <v>0.84009855002221412</v>
      </c>
      <c r="D64" s="194"/>
      <c r="E64" s="56">
        <v>191</v>
      </c>
      <c r="F64" s="61">
        <f t="shared" si="1"/>
        <v>91.826923076923066</v>
      </c>
      <c r="G64" s="195"/>
      <c r="H64" s="196">
        <v>17</v>
      </c>
      <c r="I64" s="42">
        <f t="shared" si="2"/>
        <v>8.1730769230769234</v>
      </c>
      <c r="J64" s="190"/>
    </row>
    <row r="65" spans="1:10" s="197" customFormat="1" ht="13.15" customHeight="1">
      <c r="A65" s="17" t="s">
        <v>311</v>
      </c>
      <c r="B65" s="86">
        <f t="shared" si="0"/>
        <v>80</v>
      </c>
      <c r="C65" s="61">
        <f t="shared" si="3"/>
        <v>0.32311482693162086</v>
      </c>
      <c r="D65" s="194"/>
      <c r="E65" s="56">
        <v>75</v>
      </c>
      <c r="F65" s="61">
        <f t="shared" si="1"/>
        <v>93.75</v>
      </c>
      <c r="G65" s="195"/>
      <c r="H65" s="196">
        <v>5</v>
      </c>
      <c r="I65" s="42">
        <f t="shared" si="2"/>
        <v>6.25</v>
      </c>
      <c r="J65" s="190"/>
    </row>
    <row r="66" spans="1:10" ht="6.95" customHeight="1">
      <c r="B66" s="86" t="str">
        <f t="shared" si="0"/>
        <v/>
      </c>
      <c r="C66" s="61" t="str">
        <f t="shared" si="3"/>
        <v/>
      </c>
      <c r="D66" s="99"/>
      <c r="F66" s="61" t="str">
        <f t="shared" si="1"/>
        <v/>
      </c>
      <c r="G66" s="87"/>
      <c r="I66" s="42" t="str">
        <f t="shared" si="2"/>
        <v/>
      </c>
      <c r="J66" s="190"/>
    </row>
    <row r="67" spans="1:10" s="23" customFormat="1">
      <c r="A67" s="23" t="s">
        <v>312</v>
      </c>
      <c r="B67" s="63">
        <f t="shared" si="0"/>
        <v>3083</v>
      </c>
      <c r="C67" s="65">
        <f t="shared" si="3"/>
        <v>12.452037642877338</v>
      </c>
      <c r="D67" s="132"/>
      <c r="E67" s="63">
        <f>E68</f>
        <v>2832</v>
      </c>
      <c r="F67" s="65">
        <f t="shared" si="1"/>
        <v>91.858579305870904</v>
      </c>
      <c r="G67" s="132"/>
      <c r="H67" s="63">
        <f>H68</f>
        <v>251</v>
      </c>
      <c r="I67" s="65">
        <f t="shared" si="2"/>
        <v>8.1414206941290956</v>
      </c>
      <c r="J67" s="190"/>
    </row>
    <row r="68" spans="1:10" s="193" customFormat="1" ht="13.15" customHeight="1">
      <c r="A68" s="17" t="s">
        <v>313</v>
      </c>
      <c r="B68" s="86">
        <f t="shared" si="0"/>
        <v>3083</v>
      </c>
      <c r="C68" s="61">
        <f t="shared" si="3"/>
        <v>12.452037642877338</v>
      </c>
      <c r="D68" s="191"/>
      <c r="E68" s="86">
        <f>SUM(E69:E77)</f>
        <v>2832</v>
      </c>
      <c r="F68" s="61">
        <f t="shared" si="1"/>
        <v>91.858579305870904</v>
      </c>
      <c r="G68" s="192"/>
      <c r="H68" s="86">
        <f>SUM(H69:H77)</f>
        <v>251</v>
      </c>
      <c r="I68" s="42">
        <f t="shared" si="2"/>
        <v>8.1414206941290956</v>
      </c>
      <c r="J68" s="190"/>
    </row>
    <row r="69" spans="1:10" s="197" customFormat="1" ht="13.15" customHeight="1">
      <c r="A69" s="19" t="s">
        <v>314</v>
      </c>
      <c r="B69" s="86">
        <f t="shared" si="0"/>
        <v>351</v>
      </c>
      <c r="C69" s="61">
        <f t="shared" si="3"/>
        <v>1.4176663031624863</v>
      </c>
      <c r="D69" s="194"/>
      <c r="E69" s="56">
        <v>315</v>
      </c>
      <c r="F69" s="61">
        <f t="shared" si="1"/>
        <v>89.743589743589752</v>
      </c>
      <c r="G69" s="195"/>
      <c r="H69" s="196">
        <v>36</v>
      </c>
      <c r="I69" s="42">
        <f t="shared" si="2"/>
        <v>10.256410256410255</v>
      </c>
      <c r="J69" s="190"/>
    </row>
    <row r="70" spans="1:10" s="197" customFormat="1" ht="13.15" customHeight="1">
      <c r="A70" s="17" t="s">
        <v>315</v>
      </c>
      <c r="B70" s="86">
        <f t="shared" si="0"/>
        <v>440</v>
      </c>
      <c r="C70" s="61">
        <f t="shared" si="3"/>
        <v>1.7771315481239145</v>
      </c>
      <c r="D70" s="194"/>
      <c r="E70" s="56">
        <v>395</v>
      </c>
      <c r="F70" s="61">
        <f t="shared" si="1"/>
        <v>89.772727272727266</v>
      </c>
      <c r="G70" s="195"/>
      <c r="H70" s="196">
        <v>45</v>
      </c>
      <c r="I70" s="42">
        <f t="shared" si="2"/>
        <v>10.227272727272728</v>
      </c>
      <c r="J70" s="190"/>
    </row>
    <row r="71" spans="1:10" s="197" customFormat="1" ht="13.15" customHeight="1">
      <c r="A71" s="17" t="s">
        <v>316</v>
      </c>
      <c r="B71" s="86">
        <f t="shared" si="0"/>
        <v>606</v>
      </c>
      <c r="C71" s="61">
        <f t="shared" si="3"/>
        <v>2.4475948140070281</v>
      </c>
      <c r="D71" s="194"/>
      <c r="E71" s="56">
        <v>560</v>
      </c>
      <c r="F71" s="61">
        <f t="shared" si="1"/>
        <v>92.409240924092401</v>
      </c>
      <c r="G71" s="195"/>
      <c r="H71" s="196">
        <v>46</v>
      </c>
      <c r="I71" s="42">
        <f t="shared" si="2"/>
        <v>7.5907590759075907</v>
      </c>
      <c r="J71" s="190"/>
    </row>
    <row r="72" spans="1:10" s="197" customFormat="1" ht="13.15" customHeight="1">
      <c r="A72" s="17" t="s">
        <v>317</v>
      </c>
      <c r="B72" s="86">
        <f t="shared" si="0"/>
        <v>181</v>
      </c>
      <c r="C72" s="61">
        <f t="shared" si="3"/>
        <v>0.73104729593279205</v>
      </c>
      <c r="D72" s="194"/>
      <c r="E72" s="56">
        <v>171</v>
      </c>
      <c r="F72" s="61">
        <f t="shared" si="1"/>
        <v>94.475138121546962</v>
      </c>
      <c r="G72" s="195"/>
      <c r="H72" s="196">
        <v>10</v>
      </c>
      <c r="I72" s="42">
        <f t="shared" si="2"/>
        <v>5.5248618784530388</v>
      </c>
      <c r="J72" s="190"/>
    </row>
    <row r="73" spans="1:10" s="197" customFormat="1" ht="13.15" customHeight="1">
      <c r="A73" s="17" t="s">
        <v>318</v>
      </c>
      <c r="B73" s="86">
        <f t="shared" si="0"/>
        <v>208</v>
      </c>
      <c r="C73" s="61">
        <f t="shared" si="3"/>
        <v>0.84009855002221412</v>
      </c>
      <c r="D73" s="194"/>
      <c r="E73" s="56">
        <v>186</v>
      </c>
      <c r="F73" s="61">
        <f t="shared" si="1"/>
        <v>89.423076923076934</v>
      </c>
      <c r="G73" s="195"/>
      <c r="H73" s="196">
        <v>22</v>
      </c>
      <c r="I73" s="42">
        <f t="shared" si="2"/>
        <v>10.576923076923077</v>
      </c>
      <c r="J73" s="190"/>
    </row>
    <row r="74" spans="1:10" s="197" customFormat="1" ht="13.15" customHeight="1">
      <c r="A74" s="17" t="s">
        <v>319</v>
      </c>
      <c r="B74" s="86">
        <f t="shared" si="0"/>
        <v>344</v>
      </c>
      <c r="C74" s="61">
        <f t="shared" si="3"/>
        <v>1.3893937558059697</v>
      </c>
      <c r="D74" s="194"/>
      <c r="E74" s="56">
        <v>329</v>
      </c>
      <c r="F74" s="61">
        <f t="shared" si="1"/>
        <v>95.639534883720927</v>
      </c>
      <c r="G74" s="195"/>
      <c r="H74" s="196">
        <v>15</v>
      </c>
      <c r="I74" s="42">
        <f t="shared" si="2"/>
        <v>4.3604651162790695</v>
      </c>
      <c r="J74" s="190"/>
    </row>
    <row r="75" spans="1:10" s="197" customFormat="1" ht="13.15" customHeight="1">
      <c r="A75" s="17" t="s">
        <v>320</v>
      </c>
      <c r="B75" s="86">
        <f t="shared" si="0"/>
        <v>317</v>
      </c>
      <c r="C75" s="61">
        <f t="shared" si="3"/>
        <v>1.2803425017165475</v>
      </c>
      <c r="D75" s="194"/>
      <c r="E75" s="56">
        <v>292</v>
      </c>
      <c r="F75" s="61">
        <f t="shared" si="1"/>
        <v>92.113564668769726</v>
      </c>
      <c r="G75" s="195"/>
      <c r="H75" s="196">
        <v>25</v>
      </c>
      <c r="I75" s="42">
        <f t="shared" si="2"/>
        <v>7.8864353312302837</v>
      </c>
      <c r="J75" s="190"/>
    </row>
    <row r="76" spans="1:10" s="197" customFormat="1" ht="13.15" customHeight="1">
      <c r="A76" s="17" t="s">
        <v>499</v>
      </c>
      <c r="B76" s="86">
        <f t="shared" ref="B76:B101" si="4">IF(A76&lt;&gt;0,E76+H76,"")</f>
        <v>289</v>
      </c>
      <c r="C76" s="61">
        <f t="shared" si="3"/>
        <v>1.1672523122904801</v>
      </c>
      <c r="D76" s="194"/>
      <c r="E76" s="56">
        <v>261</v>
      </c>
      <c r="F76" s="61">
        <f t="shared" ref="F76:F101" si="5">IF(A76&lt;&gt;0,E76/B76*100,"")</f>
        <v>90.311418685121097</v>
      </c>
      <c r="G76" s="195"/>
      <c r="H76" s="196">
        <v>28</v>
      </c>
      <c r="I76" s="42">
        <f t="shared" ref="I76:I101" si="6">IF(A76&lt;&gt;0,H76/B76*100,"")</f>
        <v>9.688581314878892</v>
      </c>
      <c r="J76" s="190"/>
    </row>
    <row r="77" spans="1:10" s="197" customFormat="1" ht="13.15" customHeight="1">
      <c r="A77" s="17" t="s">
        <v>322</v>
      </c>
      <c r="B77" s="86">
        <f t="shared" si="4"/>
        <v>347</v>
      </c>
      <c r="C77" s="61">
        <f t="shared" si="3"/>
        <v>1.4015105618159054</v>
      </c>
      <c r="D77" s="194"/>
      <c r="E77" s="56">
        <v>323</v>
      </c>
      <c r="F77" s="61">
        <f t="shared" si="5"/>
        <v>93.0835734870317</v>
      </c>
      <c r="G77" s="195"/>
      <c r="H77" s="196">
        <v>24</v>
      </c>
      <c r="I77" s="42">
        <f t="shared" si="6"/>
        <v>6.9164265129683002</v>
      </c>
      <c r="J77" s="190"/>
    </row>
    <row r="78" spans="1:10" ht="8.25" customHeight="1">
      <c r="B78" s="86" t="str">
        <f t="shared" si="4"/>
        <v/>
      </c>
      <c r="C78" s="61" t="str">
        <f t="shared" ref="C78:C101" si="7">IF(A78&lt;&gt;0,B78/$B$11*100,"")</f>
        <v/>
      </c>
      <c r="D78" s="99"/>
      <c r="F78" s="61" t="str">
        <f t="shared" si="5"/>
        <v/>
      </c>
      <c r="G78" s="87"/>
      <c r="I78" s="42" t="str">
        <f t="shared" si="6"/>
        <v/>
      </c>
      <c r="J78" s="190"/>
    </row>
    <row r="79" spans="1:10" s="23" customFormat="1">
      <c r="A79" s="23" t="s">
        <v>296</v>
      </c>
      <c r="B79" s="63">
        <f t="shared" si="4"/>
        <v>2004</v>
      </c>
      <c r="C79" s="65">
        <f t="shared" si="7"/>
        <v>8.094026414637101</v>
      </c>
      <c r="D79" s="132"/>
      <c r="E79" s="63">
        <f>E80+E82+E89+E91</f>
        <v>1843</v>
      </c>
      <c r="F79" s="65">
        <f t="shared" si="5"/>
        <v>91.966067864271466</v>
      </c>
      <c r="G79" s="132"/>
      <c r="H79" s="63">
        <f>H80+H82+H89+H91</f>
        <v>161</v>
      </c>
      <c r="I79" s="65">
        <f t="shared" si="6"/>
        <v>8.0339321357285431</v>
      </c>
      <c r="J79" s="190"/>
    </row>
    <row r="80" spans="1:10" s="193" customFormat="1" ht="13.15" customHeight="1">
      <c r="A80" s="17" t="s">
        <v>297</v>
      </c>
      <c r="B80" s="86">
        <f t="shared" si="4"/>
        <v>298</v>
      </c>
      <c r="C80" s="61">
        <f t="shared" si="7"/>
        <v>1.2036027303202876</v>
      </c>
      <c r="D80" s="191"/>
      <c r="E80" s="56">
        <v>269</v>
      </c>
      <c r="F80" s="61">
        <f t="shared" si="5"/>
        <v>90.268456375838923</v>
      </c>
      <c r="G80" s="195"/>
      <c r="H80" s="196">
        <v>29</v>
      </c>
      <c r="I80" s="42">
        <f t="shared" si="6"/>
        <v>9.7315436241610733</v>
      </c>
      <c r="J80" s="190"/>
    </row>
    <row r="81" spans="1:10" ht="4.1500000000000004" customHeight="1">
      <c r="B81" s="86" t="str">
        <f t="shared" si="4"/>
        <v/>
      </c>
      <c r="C81" s="61" t="str">
        <f t="shared" si="7"/>
        <v/>
      </c>
      <c r="D81" s="99"/>
      <c r="F81" s="61" t="str">
        <f t="shared" si="5"/>
        <v/>
      </c>
      <c r="G81" s="87"/>
      <c r="I81" s="42" t="str">
        <f t="shared" si="6"/>
        <v/>
      </c>
      <c r="J81" s="190"/>
    </row>
    <row r="82" spans="1:10" s="193" customFormat="1" ht="13.15" customHeight="1">
      <c r="A82" s="17" t="s">
        <v>298</v>
      </c>
      <c r="B82" s="86">
        <f t="shared" si="4"/>
        <v>1237</v>
      </c>
      <c r="C82" s="61">
        <f t="shared" si="7"/>
        <v>4.9961630114301876</v>
      </c>
      <c r="D82" s="191"/>
      <c r="E82" s="86">
        <f>SUM(E83:E87)</f>
        <v>1138</v>
      </c>
      <c r="F82" s="61">
        <f t="shared" si="5"/>
        <v>91.996766370250612</v>
      </c>
      <c r="G82" s="192"/>
      <c r="H82" s="86">
        <f>SUM(H83:H87)</f>
        <v>99</v>
      </c>
      <c r="I82" s="42">
        <f t="shared" si="6"/>
        <v>8.0032336297493938</v>
      </c>
      <c r="J82" s="190"/>
    </row>
    <row r="83" spans="1:10" s="197" customFormat="1" ht="13.15" customHeight="1">
      <c r="A83" s="17" t="s">
        <v>299</v>
      </c>
      <c r="B83" s="86">
        <f>IF(A83&lt;&gt;0,E83+H83,"")</f>
        <v>264</v>
      </c>
      <c r="C83" s="61">
        <f t="shared" si="7"/>
        <v>1.0662789288743486</v>
      </c>
      <c r="D83" s="194"/>
      <c r="E83" s="56">
        <v>243</v>
      </c>
      <c r="F83" s="61">
        <f t="shared" si="5"/>
        <v>92.045454545454547</v>
      </c>
      <c r="G83" s="195"/>
      <c r="H83" s="196">
        <v>21</v>
      </c>
      <c r="I83" s="42">
        <f>IF(A83&lt;&gt;0,H83/B83*100,"")</f>
        <v>7.9545454545454541</v>
      </c>
      <c r="J83" s="190"/>
    </row>
    <row r="84" spans="1:10" s="197" customFormat="1" ht="13.15" customHeight="1">
      <c r="A84" s="17" t="s">
        <v>300</v>
      </c>
      <c r="B84" s="86">
        <f>IF(A84&lt;&gt;0,E84+H84,"")</f>
        <v>332</v>
      </c>
      <c r="C84" s="61">
        <f t="shared" si="7"/>
        <v>1.3409265317662264</v>
      </c>
      <c r="D84" s="194"/>
      <c r="E84" s="56">
        <v>301</v>
      </c>
      <c r="F84" s="61">
        <f t="shared" si="5"/>
        <v>90.662650602409627</v>
      </c>
      <c r="G84" s="195"/>
      <c r="H84" s="196">
        <v>31</v>
      </c>
      <c r="I84" s="42">
        <f>IF(A84&lt;&gt;0,H84/B84*100,"")</f>
        <v>9.3373493975903603</v>
      </c>
      <c r="J84" s="190"/>
    </row>
    <row r="85" spans="1:10" s="197" customFormat="1" ht="13.15" customHeight="1">
      <c r="A85" s="17" t="s">
        <v>301</v>
      </c>
      <c r="B85" s="86">
        <f t="shared" si="4"/>
        <v>139</v>
      </c>
      <c r="C85" s="61">
        <f t="shared" si="7"/>
        <v>0.56141201179369127</v>
      </c>
      <c r="D85" s="194"/>
      <c r="E85" s="56">
        <v>126</v>
      </c>
      <c r="F85" s="61">
        <f t="shared" si="5"/>
        <v>90.647482014388487</v>
      </c>
      <c r="G85" s="195"/>
      <c r="H85" s="196">
        <v>13</v>
      </c>
      <c r="I85" s="42">
        <f t="shared" si="6"/>
        <v>9.3525179856115113</v>
      </c>
      <c r="J85" s="190"/>
    </row>
    <row r="86" spans="1:10" s="197" customFormat="1" ht="13.15" customHeight="1">
      <c r="A86" s="17" t="s">
        <v>302</v>
      </c>
      <c r="B86" s="86">
        <f t="shared" si="4"/>
        <v>90</v>
      </c>
      <c r="C86" s="61">
        <f t="shared" si="7"/>
        <v>0.36350418029807341</v>
      </c>
      <c r="D86" s="194"/>
      <c r="E86" s="56">
        <v>85</v>
      </c>
      <c r="F86" s="61">
        <f t="shared" si="5"/>
        <v>94.444444444444443</v>
      </c>
      <c r="G86" s="195"/>
      <c r="H86" s="196">
        <v>5</v>
      </c>
      <c r="I86" s="42">
        <f t="shared" si="6"/>
        <v>5.5555555555555554</v>
      </c>
      <c r="J86" s="190"/>
    </row>
    <row r="87" spans="1:10" s="197" customFormat="1" ht="13.15" customHeight="1">
      <c r="A87" s="17" t="s">
        <v>303</v>
      </c>
      <c r="B87" s="86">
        <f t="shared" si="4"/>
        <v>412</v>
      </c>
      <c r="C87" s="61">
        <f t="shared" si="7"/>
        <v>1.6640413586978473</v>
      </c>
      <c r="D87" s="194"/>
      <c r="E87" s="56">
        <v>383</v>
      </c>
      <c r="F87" s="61">
        <f t="shared" si="5"/>
        <v>92.961165048543691</v>
      </c>
      <c r="G87" s="195"/>
      <c r="H87" s="196">
        <v>29</v>
      </c>
      <c r="I87" s="42">
        <f t="shared" si="6"/>
        <v>7.0388349514563107</v>
      </c>
      <c r="J87" s="190"/>
    </row>
    <row r="88" spans="1:10" ht="5.45" customHeight="1">
      <c r="B88" s="86" t="str">
        <f t="shared" si="4"/>
        <v/>
      </c>
      <c r="C88" s="61" t="str">
        <f t="shared" si="7"/>
        <v/>
      </c>
      <c r="D88" s="99"/>
      <c r="E88" s="19"/>
      <c r="F88" s="61" t="str">
        <f t="shared" si="5"/>
        <v/>
      </c>
      <c r="H88" s="19"/>
      <c r="I88" s="42" t="str">
        <f t="shared" si="6"/>
        <v/>
      </c>
      <c r="J88" s="190"/>
    </row>
    <row r="89" spans="1:10" s="193" customFormat="1" ht="13.15" customHeight="1">
      <c r="A89" s="17" t="s">
        <v>304</v>
      </c>
      <c r="B89" s="86">
        <f t="shared" si="4"/>
        <v>186</v>
      </c>
      <c r="C89" s="61">
        <f t="shared" si="7"/>
        <v>0.75124197261601844</v>
      </c>
      <c r="D89" s="191"/>
      <c r="E89" s="56">
        <v>174</v>
      </c>
      <c r="F89" s="61">
        <f t="shared" si="5"/>
        <v>93.548387096774192</v>
      </c>
      <c r="G89" s="195"/>
      <c r="H89" s="196">
        <v>12</v>
      </c>
      <c r="I89" s="42">
        <f t="shared" si="6"/>
        <v>6.4516129032258061</v>
      </c>
      <c r="J89" s="190"/>
    </row>
    <row r="90" spans="1:10" ht="6" customHeight="1">
      <c r="B90" s="86" t="str">
        <f t="shared" si="4"/>
        <v/>
      </c>
      <c r="C90" s="61" t="str">
        <f t="shared" si="7"/>
        <v/>
      </c>
      <c r="D90" s="99"/>
      <c r="E90" s="19"/>
      <c r="F90" s="61" t="str">
        <f t="shared" si="5"/>
        <v/>
      </c>
      <c r="H90" s="19"/>
      <c r="I90" s="42" t="str">
        <f t="shared" si="6"/>
        <v/>
      </c>
      <c r="J90" s="190"/>
    </row>
    <row r="91" spans="1:10" s="193" customFormat="1" ht="13.15" customHeight="1">
      <c r="A91" s="17" t="s">
        <v>305</v>
      </c>
      <c r="B91" s="86">
        <f t="shared" si="4"/>
        <v>283</v>
      </c>
      <c r="C91" s="61">
        <f t="shared" si="7"/>
        <v>1.1430187002706087</v>
      </c>
      <c r="D91" s="191"/>
      <c r="E91" s="56">
        <v>262</v>
      </c>
      <c r="F91" s="61">
        <f t="shared" si="5"/>
        <v>92.579505300353361</v>
      </c>
      <c r="G91" s="195"/>
      <c r="H91" s="196">
        <v>21</v>
      </c>
      <c r="I91" s="42">
        <f t="shared" si="6"/>
        <v>7.4204946996466434</v>
      </c>
      <c r="J91" s="190"/>
    </row>
    <row r="92" spans="1:10" s="193" customFormat="1" ht="4.1500000000000004" customHeight="1">
      <c r="A92" s="17"/>
      <c r="B92" s="86" t="str">
        <f t="shared" si="4"/>
        <v/>
      </c>
      <c r="C92" s="61" t="str">
        <f t="shared" si="7"/>
        <v/>
      </c>
      <c r="D92" s="191"/>
      <c r="E92" s="19"/>
      <c r="F92" s="61" t="str">
        <f t="shared" si="5"/>
        <v/>
      </c>
      <c r="G92" s="19"/>
      <c r="H92" s="19"/>
      <c r="I92" s="42"/>
      <c r="J92" s="190"/>
    </row>
    <row r="93" spans="1:10" s="193" customFormat="1" ht="13.15" customHeight="1">
      <c r="A93" s="19" t="s">
        <v>323</v>
      </c>
      <c r="B93" s="86">
        <f t="shared" si="4"/>
        <v>362</v>
      </c>
      <c r="C93" s="61">
        <f t="shared" si="7"/>
        <v>1.4620945918655841</v>
      </c>
      <c r="D93" s="191"/>
      <c r="E93" s="56">
        <v>327</v>
      </c>
      <c r="F93" s="61">
        <f t="shared" si="5"/>
        <v>90.331491712707177</v>
      </c>
      <c r="G93" s="195"/>
      <c r="H93" s="196">
        <v>35</v>
      </c>
      <c r="I93" s="42">
        <f t="shared" si="6"/>
        <v>9.6685082872928181</v>
      </c>
      <c r="J93" s="190"/>
    </row>
    <row r="94" spans="1:10" ht="7.5" customHeight="1">
      <c r="B94" s="86" t="str">
        <f t="shared" si="4"/>
        <v/>
      </c>
      <c r="C94" s="61" t="str">
        <f t="shared" si="7"/>
        <v/>
      </c>
      <c r="D94" s="99"/>
      <c r="F94" s="61" t="str">
        <f t="shared" si="5"/>
        <v/>
      </c>
      <c r="G94" s="87"/>
      <c r="I94" s="42" t="str">
        <f t="shared" si="6"/>
        <v/>
      </c>
      <c r="J94" s="190"/>
    </row>
    <row r="95" spans="1:10" s="23" customFormat="1">
      <c r="A95" s="23" t="s">
        <v>324</v>
      </c>
      <c r="B95" s="63">
        <f t="shared" si="4"/>
        <v>9136</v>
      </c>
      <c r="C95" s="65">
        <f t="shared" si="7"/>
        <v>36.899713235591101</v>
      </c>
      <c r="D95" s="132"/>
      <c r="E95" s="63">
        <f>SUM(E96:E101)</f>
        <v>8291</v>
      </c>
      <c r="F95" s="65">
        <f t="shared" si="5"/>
        <v>90.750875656742551</v>
      </c>
      <c r="G95" s="132"/>
      <c r="H95" s="63">
        <f>SUM(H96:H101)</f>
        <v>845</v>
      </c>
      <c r="I95" s="65">
        <f t="shared" si="6"/>
        <v>9.2491243432574439</v>
      </c>
      <c r="J95" s="190"/>
    </row>
    <row r="96" spans="1:10" s="197" customFormat="1">
      <c r="A96" s="17" t="s">
        <v>325</v>
      </c>
      <c r="B96" s="86">
        <f t="shared" si="4"/>
        <v>2337</v>
      </c>
      <c r="C96" s="61">
        <f t="shared" si="7"/>
        <v>9.4389918817399732</v>
      </c>
      <c r="D96" s="194"/>
      <c r="E96" s="56">
        <v>2132</v>
      </c>
      <c r="F96" s="61">
        <f t="shared" si="5"/>
        <v>91.228070175438589</v>
      </c>
      <c r="G96" s="195"/>
      <c r="H96" s="196">
        <v>205</v>
      </c>
      <c r="I96" s="42">
        <f t="shared" si="6"/>
        <v>8.7719298245614024</v>
      </c>
      <c r="J96" s="190"/>
    </row>
    <row r="97" spans="1:10" s="197" customFormat="1">
      <c r="A97" s="17" t="s">
        <v>326</v>
      </c>
      <c r="B97" s="86">
        <f t="shared" si="4"/>
        <v>1903</v>
      </c>
      <c r="C97" s="61">
        <f t="shared" si="7"/>
        <v>7.6860939456359301</v>
      </c>
      <c r="D97" s="194"/>
      <c r="E97" s="56">
        <v>1738</v>
      </c>
      <c r="F97" s="61">
        <f t="shared" si="5"/>
        <v>91.329479768786129</v>
      </c>
      <c r="G97" s="195"/>
      <c r="H97" s="196">
        <v>165</v>
      </c>
      <c r="I97" s="42">
        <f t="shared" si="6"/>
        <v>8.6705202312138727</v>
      </c>
      <c r="J97" s="190"/>
    </row>
    <row r="98" spans="1:10" s="197" customFormat="1">
      <c r="A98" s="17" t="s">
        <v>327</v>
      </c>
      <c r="B98" s="86">
        <f t="shared" si="4"/>
        <v>1822</v>
      </c>
      <c r="C98" s="61">
        <f t="shared" si="7"/>
        <v>7.3589401833676638</v>
      </c>
      <c r="D98" s="194"/>
      <c r="E98" s="56">
        <v>1633</v>
      </c>
      <c r="F98" s="61">
        <f t="shared" si="5"/>
        <v>89.62678375411636</v>
      </c>
      <c r="G98" s="195"/>
      <c r="H98" s="196">
        <v>189</v>
      </c>
      <c r="I98" s="42">
        <f t="shared" si="6"/>
        <v>10.373216245883645</v>
      </c>
      <c r="J98" s="190"/>
    </row>
    <row r="99" spans="1:10" s="197" customFormat="1">
      <c r="A99" s="19" t="s">
        <v>328</v>
      </c>
      <c r="B99" s="86">
        <f t="shared" si="4"/>
        <v>1261</v>
      </c>
      <c r="C99" s="61">
        <f t="shared" si="7"/>
        <v>5.0930974595096732</v>
      </c>
      <c r="D99" s="194"/>
      <c r="E99" s="56">
        <v>1143</v>
      </c>
      <c r="F99" s="61">
        <f t="shared" si="5"/>
        <v>90.642347343378276</v>
      </c>
      <c r="G99" s="195"/>
      <c r="H99" s="196">
        <v>118</v>
      </c>
      <c r="I99" s="42">
        <f t="shared" si="6"/>
        <v>9.3576526566217293</v>
      </c>
      <c r="J99" s="190"/>
    </row>
    <row r="100" spans="1:10" s="197" customFormat="1">
      <c r="A100" s="17" t="s">
        <v>500</v>
      </c>
      <c r="B100" s="86">
        <f>IF(A100&lt;&gt;0,E100+H100,"")</f>
        <v>1207</v>
      </c>
      <c r="C100" s="61">
        <f t="shared" si="7"/>
        <v>4.8749949513308293</v>
      </c>
      <c r="D100" s="194"/>
      <c r="E100" s="56">
        <v>1101</v>
      </c>
      <c r="F100" s="61">
        <f t="shared" si="5"/>
        <v>91.217895608947813</v>
      </c>
      <c r="G100" s="195"/>
      <c r="H100" s="196">
        <v>106</v>
      </c>
      <c r="I100" s="42">
        <f>IF(A100&lt;&gt;0,H100/B100*100,"")</f>
        <v>8.7821043910521954</v>
      </c>
      <c r="J100" s="190"/>
    </row>
    <row r="101" spans="1:10" s="197" customFormat="1">
      <c r="A101" s="19" t="s">
        <v>402</v>
      </c>
      <c r="B101" s="86">
        <f t="shared" si="4"/>
        <v>606</v>
      </c>
      <c r="C101" s="61">
        <f t="shared" si="7"/>
        <v>2.4475948140070281</v>
      </c>
      <c r="D101" s="194"/>
      <c r="E101" s="56">
        <v>544</v>
      </c>
      <c r="F101" s="61">
        <f t="shared" si="5"/>
        <v>89.768976897689768</v>
      </c>
      <c r="G101" s="195"/>
      <c r="H101" s="196">
        <v>62</v>
      </c>
      <c r="I101" s="42">
        <f t="shared" si="6"/>
        <v>10.231023102310232</v>
      </c>
      <c r="J101" s="190"/>
    </row>
    <row r="102" spans="1:10" s="197" customFormat="1" ht="6.75" customHeight="1" thickBot="1">
      <c r="A102" s="29"/>
      <c r="B102" s="54"/>
      <c r="C102" s="158"/>
      <c r="D102" s="199"/>
      <c r="E102" s="188"/>
      <c r="F102" s="158"/>
      <c r="G102" s="200"/>
      <c r="H102" s="188"/>
      <c r="I102" s="158"/>
      <c r="J102" s="201"/>
    </row>
    <row r="103" spans="1:10" s="197" customFormat="1" ht="7.5" customHeight="1">
      <c r="A103" s="17"/>
      <c r="B103" s="41"/>
      <c r="C103" s="61"/>
      <c r="E103" s="86"/>
      <c r="F103" s="61"/>
      <c r="G103" s="202"/>
      <c r="H103" s="86"/>
      <c r="I103" s="61"/>
      <c r="J103" s="190"/>
    </row>
    <row r="104" spans="1:10">
      <c r="A104" s="19" t="s">
        <v>374</v>
      </c>
    </row>
    <row r="105" spans="1:10">
      <c r="A105" s="17" t="s">
        <v>501</v>
      </c>
    </row>
    <row r="106" spans="1:10" ht="6.75" customHeight="1"/>
    <row r="107" spans="1:10">
      <c r="A107" s="17" t="s">
        <v>333</v>
      </c>
    </row>
    <row r="108" spans="1:10">
      <c r="A108" s="17" t="s">
        <v>334</v>
      </c>
    </row>
  </sheetData>
  <mergeCells count="3">
    <mergeCell ref="B7:C7"/>
    <mergeCell ref="E7:F7"/>
    <mergeCell ref="H7:I7"/>
  </mergeCells>
  <conditionalFormatting sqref="A1:XFD1048576">
    <cfRule type="cellIs" dxfId="2" priority="1" operator="equal">
      <formula>0</formula>
    </cfRule>
  </conditionalFormatting>
  <printOptions horizontalCentered="1" verticalCentered="1"/>
  <pageMargins left="0" right="0" top="0" bottom="0" header="0.31496062992125984" footer="0.31496062992125984"/>
  <pageSetup scale="58" orientation="portrait" horizontalDpi="4294967293" vertic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8ACD0-1FA7-4DFF-8D9A-6C8100055DE8}">
  <sheetPr>
    <tabColor theme="4" tint="-0.249977111117893"/>
  </sheetPr>
  <dimension ref="A1:J54"/>
  <sheetViews>
    <sheetView workbookViewId="0">
      <selection activeCell="A2" sqref="A2"/>
    </sheetView>
  </sheetViews>
  <sheetFormatPr baseColWidth="10" defaultRowHeight="12.75"/>
  <cols>
    <col min="1" max="1" width="42.140625" style="17" customWidth="1"/>
    <col min="2" max="2" width="8.42578125" style="11" customWidth="1"/>
    <col min="3" max="3" width="8.7109375" style="11" customWidth="1"/>
    <col min="4" max="4" width="3.7109375" style="11" customWidth="1"/>
    <col min="5" max="5" width="8.7109375" style="51" customWidth="1"/>
    <col min="6" max="6" width="8.5703125" style="11" customWidth="1"/>
    <col min="7" max="7" width="3.7109375" style="11" customWidth="1"/>
    <col min="8" max="8" width="9.42578125" style="11" customWidth="1"/>
    <col min="9" max="9" width="10" style="98" customWidth="1"/>
    <col min="10" max="10" width="3.140625" style="17" customWidth="1"/>
    <col min="11" max="256" width="11.42578125" style="17"/>
    <col min="257" max="257" width="42.140625" style="17" customWidth="1"/>
    <col min="258" max="258" width="8.42578125" style="17" customWidth="1"/>
    <col min="259" max="259" width="8.7109375" style="17" customWidth="1"/>
    <col min="260" max="260" width="3.7109375" style="17" customWidth="1"/>
    <col min="261" max="261" width="8.7109375" style="17" customWidth="1"/>
    <col min="262" max="262" width="8.5703125" style="17" customWidth="1"/>
    <col min="263" max="263" width="3.7109375" style="17" customWidth="1"/>
    <col min="264" max="264" width="9.42578125" style="17" customWidth="1"/>
    <col min="265" max="265" width="10" style="17" customWidth="1"/>
    <col min="266" max="266" width="3.140625" style="17" customWidth="1"/>
    <col min="267" max="512" width="11.42578125" style="17"/>
    <col min="513" max="513" width="42.140625" style="17" customWidth="1"/>
    <col min="514" max="514" width="8.42578125" style="17" customWidth="1"/>
    <col min="515" max="515" width="8.7109375" style="17" customWidth="1"/>
    <col min="516" max="516" width="3.7109375" style="17" customWidth="1"/>
    <col min="517" max="517" width="8.7109375" style="17" customWidth="1"/>
    <col min="518" max="518" width="8.5703125" style="17" customWidth="1"/>
    <col min="519" max="519" width="3.7109375" style="17" customWidth="1"/>
    <col min="520" max="520" width="9.42578125" style="17" customWidth="1"/>
    <col min="521" max="521" width="10" style="17" customWidth="1"/>
    <col min="522" max="522" width="3.140625" style="17" customWidth="1"/>
    <col min="523" max="768" width="11.42578125" style="17"/>
    <col min="769" max="769" width="42.140625" style="17" customWidth="1"/>
    <col min="770" max="770" width="8.42578125" style="17" customWidth="1"/>
    <col min="771" max="771" width="8.7109375" style="17" customWidth="1"/>
    <col min="772" max="772" width="3.7109375" style="17" customWidth="1"/>
    <col min="773" max="773" width="8.7109375" style="17" customWidth="1"/>
    <col min="774" max="774" width="8.5703125" style="17" customWidth="1"/>
    <col min="775" max="775" width="3.7109375" style="17" customWidth="1"/>
    <col min="776" max="776" width="9.42578125" style="17" customWidth="1"/>
    <col min="777" max="777" width="10" style="17" customWidth="1"/>
    <col min="778" max="778" width="3.140625" style="17" customWidth="1"/>
    <col min="779" max="1024" width="11.42578125" style="17"/>
    <col min="1025" max="1025" width="42.140625" style="17" customWidth="1"/>
    <col min="1026" max="1026" width="8.42578125" style="17" customWidth="1"/>
    <col min="1027" max="1027" width="8.7109375" style="17" customWidth="1"/>
    <col min="1028" max="1028" width="3.7109375" style="17" customWidth="1"/>
    <col min="1029" max="1029" width="8.7109375" style="17" customWidth="1"/>
    <col min="1030" max="1030" width="8.5703125" style="17" customWidth="1"/>
    <col min="1031" max="1031" width="3.7109375" style="17" customWidth="1"/>
    <col min="1032" max="1032" width="9.42578125" style="17" customWidth="1"/>
    <col min="1033" max="1033" width="10" style="17" customWidth="1"/>
    <col min="1034" max="1034" width="3.140625" style="17" customWidth="1"/>
    <col min="1035" max="1280" width="11.42578125" style="17"/>
    <col min="1281" max="1281" width="42.140625" style="17" customWidth="1"/>
    <col min="1282" max="1282" width="8.42578125" style="17" customWidth="1"/>
    <col min="1283" max="1283" width="8.7109375" style="17" customWidth="1"/>
    <col min="1284" max="1284" width="3.7109375" style="17" customWidth="1"/>
    <col min="1285" max="1285" width="8.7109375" style="17" customWidth="1"/>
    <col min="1286" max="1286" width="8.5703125" style="17" customWidth="1"/>
    <col min="1287" max="1287" width="3.7109375" style="17" customWidth="1"/>
    <col min="1288" max="1288" width="9.42578125" style="17" customWidth="1"/>
    <col min="1289" max="1289" width="10" style="17" customWidth="1"/>
    <col min="1290" max="1290" width="3.140625" style="17" customWidth="1"/>
    <col min="1291" max="1536" width="11.42578125" style="17"/>
    <col min="1537" max="1537" width="42.140625" style="17" customWidth="1"/>
    <col min="1538" max="1538" width="8.42578125" style="17" customWidth="1"/>
    <col min="1539" max="1539" width="8.7109375" style="17" customWidth="1"/>
    <col min="1540" max="1540" width="3.7109375" style="17" customWidth="1"/>
    <col min="1541" max="1541" width="8.7109375" style="17" customWidth="1"/>
    <col min="1542" max="1542" width="8.5703125" style="17" customWidth="1"/>
    <col min="1543" max="1543" width="3.7109375" style="17" customWidth="1"/>
    <col min="1544" max="1544" width="9.42578125" style="17" customWidth="1"/>
    <col min="1545" max="1545" width="10" style="17" customWidth="1"/>
    <col min="1546" max="1546" width="3.140625" style="17" customWidth="1"/>
    <col min="1547" max="1792" width="11.42578125" style="17"/>
    <col min="1793" max="1793" width="42.140625" style="17" customWidth="1"/>
    <col min="1794" max="1794" width="8.42578125" style="17" customWidth="1"/>
    <col min="1795" max="1795" width="8.7109375" style="17" customWidth="1"/>
    <col min="1796" max="1796" width="3.7109375" style="17" customWidth="1"/>
    <col min="1797" max="1797" width="8.7109375" style="17" customWidth="1"/>
    <col min="1798" max="1798" width="8.5703125" style="17" customWidth="1"/>
    <col min="1799" max="1799" width="3.7109375" style="17" customWidth="1"/>
    <col min="1800" max="1800" width="9.42578125" style="17" customWidth="1"/>
    <col min="1801" max="1801" width="10" style="17" customWidth="1"/>
    <col min="1802" max="1802" width="3.140625" style="17" customWidth="1"/>
    <col min="1803" max="2048" width="11.42578125" style="17"/>
    <col min="2049" max="2049" width="42.140625" style="17" customWidth="1"/>
    <col min="2050" max="2050" width="8.42578125" style="17" customWidth="1"/>
    <col min="2051" max="2051" width="8.7109375" style="17" customWidth="1"/>
    <col min="2052" max="2052" width="3.7109375" style="17" customWidth="1"/>
    <col min="2053" max="2053" width="8.7109375" style="17" customWidth="1"/>
    <col min="2054" max="2054" width="8.5703125" style="17" customWidth="1"/>
    <col min="2055" max="2055" width="3.7109375" style="17" customWidth="1"/>
    <col min="2056" max="2056" width="9.42578125" style="17" customWidth="1"/>
    <col min="2057" max="2057" width="10" style="17" customWidth="1"/>
    <col min="2058" max="2058" width="3.140625" style="17" customWidth="1"/>
    <col min="2059" max="2304" width="11.42578125" style="17"/>
    <col min="2305" max="2305" width="42.140625" style="17" customWidth="1"/>
    <col min="2306" max="2306" width="8.42578125" style="17" customWidth="1"/>
    <col min="2307" max="2307" width="8.7109375" style="17" customWidth="1"/>
    <col min="2308" max="2308" width="3.7109375" style="17" customWidth="1"/>
    <col min="2309" max="2309" width="8.7109375" style="17" customWidth="1"/>
    <col min="2310" max="2310" width="8.5703125" style="17" customWidth="1"/>
    <col min="2311" max="2311" width="3.7109375" style="17" customWidth="1"/>
    <col min="2312" max="2312" width="9.42578125" style="17" customWidth="1"/>
    <col min="2313" max="2313" width="10" style="17" customWidth="1"/>
    <col min="2314" max="2314" width="3.140625" style="17" customWidth="1"/>
    <col min="2315" max="2560" width="11.42578125" style="17"/>
    <col min="2561" max="2561" width="42.140625" style="17" customWidth="1"/>
    <col min="2562" max="2562" width="8.42578125" style="17" customWidth="1"/>
    <col min="2563" max="2563" width="8.7109375" style="17" customWidth="1"/>
    <col min="2564" max="2564" width="3.7109375" style="17" customWidth="1"/>
    <col min="2565" max="2565" width="8.7109375" style="17" customWidth="1"/>
    <col min="2566" max="2566" width="8.5703125" style="17" customWidth="1"/>
    <col min="2567" max="2567" width="3.7109375" style="17" customWidth="1"/>
    <col min="2568" max="2568" width="9.42578125" style="17" customWidth="1"/>
    <col min="2569" max="2569" width="10" style="17" customWidth="1"/>
    <col min="2570" max="2570" width="3.140625" style="17" customWidth="1"/>
    <col min="2571" max="2816" width="11.42578125" style="17"/>
    <col min="2817" max="2817" width="42.140625" style="17" customWidth="1"/>
    <col min="2818" max="2818" width="8.42578125" style="17" customWidth="1"/>
    <col min="2819" max="2819" width="8.7109375" style="17" customWidth="1"/>
    <col min="2820" max="2820" width="3.7109375" style="17" customWidth="1"/>
    <col min="2821" max="2821" width="8.7109375" style="17" customWidth="1"/>
    <col min="2822" max="2822" width="8.5703125" style="17" customWidth="1"/>
    <col min="2823" max="2823" width="3.7109375" style="17" customWidth="1"/>
    <col min="2824" max="2824" width="9.42578125" style="17" customWidth="1"/>
    <col min="2825" max="2825" width="10" style="17" customWidth="1"/>
    <col min="2826" max="2826" width="3.140625" style="17" customWidth="1"/>
    <col min="2827" max="3072" width="11.42578125" style="17"/>
    <col min="3073" max="3073" width="42.140625" style="17" customWidth="1"/>
    <col min="3074" max="3074" width="8.42578125" style="17" customWidth="1"/>
    <col min="3075" max="3075" width="8.7109375" style="17" customWidth="1"/>
    <col min="3076" max="3076" width="3.7109375" style="17" customWidth="1"/>
    <col min="3077" max="3077" width="8.7109375" style="17" customWidth="1"/>
    <col min="3078" max="3078" width="8.5703125" style="17" customWidth="1"/>
    <col min="3079" max="3079" width="3.7109375" style="17" customWidth="1"/>
    <col min="3080" max="3080" width="9.42578125" style="17" customWidth="1"/>
    <col min="3081" max="3081" width="10" style="17" customWidth="1"/>
    <col min="3082" max="3082" width="3.140625" style="17" customWidth="1"/>
    <col min="3083" max="3328" width="11.42578125" style="17"/>
    <col min="3329" max="3329" width="42.140625" style="17" customWidth="1"/>
    <col min="3330" max="3330" width="8.42578125" style="17" customWidth="1"/>
    <col min="3331" max="3331" width="8.7109375" style="17" customWidth="1"/>
    <col min="3332" max="3332" width="3.7109375" style="17" customWidth="1"/>
    <col min="3333" max="3333" width="8.7109375" style="17" customWidth="1"/>
    <col min="3334" max="3334" width="8.5703125" style="17" customWidth="1"/>
    <col min="3335" max="3335" width="3.7109375" style="17" customWidth="1"/>
    <col min="3336" max="3336" width="9.42578125" style="17" customWidth="1"/>
    <col min="3337" max="3337" width="10" style="17" customWidth="1"/>
    <col min="3338" max="3338" width="3.140625" style="17" customWidth="1"/>
    <col min="3339" max="3584" width="11.42578125" style="17"/>
    <col min="3585" max="3585" width="42.140625" style="17" customWidth="1"/>
    <col min="3586" max="3586" width="8.42578125" style="17" customWidth="1"/>
    <col min="3587" max="3587" width="8.7109375" style="17" customWidth="1"/>
    <col min="3588" max="3588" width="3.7109375" style="17" customWidth="1"/>
    <col min="3589" max="3589" width="8.7109375" style="17" customWidth="1"/>
    <col min="3590" max="3590" width="8.5703125" style="17" customWidth="1"/>
    <col min="3591" max="3591" width="3.7109375" style="17" customWidth="1"/>
    <col min="3592" max="3592" width="9.42578125" style="17" customWidth="1"/>
    <col min="3593" max="3593" width="10" style="17" customWidth="1"/>
    <col min="3594" max="3594" width="3.140625" style="17" customWidth="1"/>
    <col min="3595" max="3840" width="11.42578125" style="17"/>
    <col min="3841" max="3841" width="42.140625" style="17" customWidth="1"/>
    <col min="3842" max="3842" width="8.42578125" style="17" customWidth="1"/>
    <col min="3843" max="3843" width="8.7109375" style="17" customWidth="1"/>
    <col min="3844" max="3844" width="3.7109375" style="17" customWidth="1"/>
    <col min="3845" max="3845" width="8.7109375" style="17" customWidth="1"/>
    <col min="3846" max="3846" width="8.5703125" style="17" customWidth="1"/>
    <col min="3847" max="3847" width="3.7109375" style="17" customWidth="1"/>
    <col min="3848" max="3848" width="9.42578125" style="17" customWidth="1"/>
    <col min="3849" max="3849" width="10" style="17" customWidth="1"/>
    <col min="3850" max="3850" width="3.140625" style="17" customWidth="1"/>
    <col min="3851" max="4096" width="11.42578125" style="17"/>
    <col min="4097" max="4097" width="42.140625" style="17" customWidth="1"/>
    <col min="4098" max="4098" width="8.42578125" style="17" customWidth="1"/>
    <col min="4099" max="4099" width="8.7109375" style="17" customWidth="1"/>
    <col min="4100" max="4100" width="3.7109375" style="17" customWidth="1"/>
    <col min="4101" max="4101" width="8.7109375" style="17" customWidth="1"/>
    <col min="4102" max="4102" width="8.5703125" style="17" customWidth="1"/>
    <col min="4103" max="4103" width="3.7109375" style="17" customWidth="1"/>
    <col min="4104" max="4104" width="9.42578125" style="17" customWidth="1"/>
    <col min="4105" max="4105" width="10" style="17" customWidth="1"/>
    <col min="4106" max="4106" width="3.140625" style="17" customWidth="1"/>
    <col min="4107" max="4352" width="11.42578125" style="17"/>
    <col min="4353" max="4353" width="42.140625" style="17" customWidth="1"/>
    <col min="4354" max="4354" width="8.42578125" style="17" customWidth="1"/>
    <col min="4355" max="4355" width="8.7109375" style="17" customWidth="1"/>
    <col min="4356" max="4356" width="3.7109375" style="17" customWidth="1"/>
    <col min="4357" max="4357" width="8.7109375" style="17" customWidth="1"/>
    <col min="4358" max="4358" width="8.5703125" style="17" customWidth="1"/>
    <col min="4359" max="4359" width="3.7109375" style="17" customWidth="1"/>
    <col min="4360" max="4360" width="9.42578125" style="17" customWidth="1"/>
    <col min="4361" max="4361" width="10" style="17" customWidth="1"/>
    <col min="4362" max="4362" width="3.140625" style="17" customWidth="1"/>
    <col min="4363" max="4608" width="11.42578125" style="17"/>
    <col min="4609" max="4609" width="42.140625" style="17" customWidth="1"/>
    <col min="4610" max="4610" width="8.42578125" style="17" customWidth="1"/>
    <col min="4611" max="4611" width="8.7109375" style="17" customWidth="1"/>
    <col min="4612" max="4612" width="3.7109375" style="17" customWidth="1"/>
    <col min="4613" max="4613" width="8.7109375" style="17" customWidth="1"/>
    <col min="4614" max="4614" width="8.5703125" style="17" customWidth="1"/>
    <col min="4615" max="4615" width="3.7109375" style="17" customWidth="1"/>
    <col min="4616" max="4616" width="9.42578125" style="17" customWidth="1"/>
    <col min="4617" max="4617" width="10" style="17" customWidth="1"/>
    <col min="4618" max="4618" width="3.140625" style="17" customWidth="1"/>
    <col min="4619" max="4864" width="11.42578125" style="17"/>
    <col min="4865" max="4865" width="42.140625" style="17" customWidth="1"/>
    <col min="4866" max="4866" width="8.42578125" style="17" customWidth="1"/>
    <col min="4867" max="4867" width="8.7109375" style="17" customWidth="1"/>
    <col min="4868" max="4868" width="3.7109375" style="17" customWidth="1"/>
    <col min="4869" max="4869" width="8.7109375" style="17" customWidth="1"/>
    <col min="4870" max="4870" width="8.5703125" style="17" customWidth="1"/>
    <col min="4871" max="4871" width="3.7109375" style="17" customWidth="1"/>
    <col min="4872" max="4872" width="9.42578125" style="17" customWidth="1"/>
    <col min="4873" max="4873" width="10" style="17" customWidth="1"/>
    <col min="4874" max="4874" width="3.140625" style="17" customWidth="1"/>
    <col min="4875" max="5120" width="11.42578125" style="17"/>
    <col min="5121" max="5121" width="42.140625" style="17" customWidth="1"/>
    <col min="5122" max="5122" width="8.42578125" style="17" customWidth="1"/>
    <col min="5123" max="5123" width="8.7109375" style="17" customWidth="1"/>
    <col min="5124" max="5124" width="3.7109375" style="17" customWidth="1"/>
    <col min="5125" max="5125" width="8.7109375" style="17" customWidth="1"/>
    <col min="5126" max="5126" width="8.5703125" style="17" customWidth="1"/>
    <col min="5127" max="5127" width="3.7109375" style="17" customWidth="1"/>
    <col min="5128" max="5128" width="9.42578125" style="17" customWidth="1"/>
    <col min="5129" max="5129" width="10" style="17" customWidth="1"/>
    <col min="5130" max="5130" width="3.140625" style="17" customWidth="1"/>
    <col min="5131" max="5376" width="11.42578125" style="17"/>
    <col min="5377" max="5377" width="42.140625" style="17" customWidth="1"/>
    <col min="5378" max="5378" width="8.42578125" style="17" customWidth="1"/>
    <col min="5379" max="5379" width="8.7109375" style="17" customWidth="1"/>
    <col min="5380" max="5380" width="3.7109375" style="17" customWidth="1"/>
    <col min="5381" max="5381" width="8.7109375" style="17" customWidth="1"/>
    <col min="5382" max="5382" width="8.5703125" style="17" customWidth="1"/>
    <col min="5383" max="5383" width="3.7109375" style="17" customWidth="1"/>
    <col min="5384" max="5384" width="9.42578125" style="17" customWidth="1"/>
    <col min="5385" max="5385" width="10" style="17" customWidth="1"/>
    <col min="5386" max="5386" width="3.140625" style="17" customWidth="1"/>
    <col min="5387" max="5632" width="11.42578125" style="17"/>
    <col min="5633" max="5633" width="42.140625" style="17" customWidth="1"/>
    <col min="5634" max="5634" width="8.42578125" style="17" customWidth="1"/>
    <col min="5635" max="5635" width="8.7109375" style="17" customWidth="1"/>
    <col min="5636" max="5636" width="3.7109375" style="17" customWidth="1"/>
    <col min="5637" max="5637" width="8.7109375" style="17" customWidth="1"/>
    <col min="5638" max="5638" width="8.5703125" style="17" customWidth="1"/>
    <col min="5639" max="5639" width="3.7109375" style="17" customWidth="1"/>
    <col min="5640" max="5640" width="9.42578125" style="17" customWidth="1"/>
    <col min="5641" max="5641" width="10" style="17" customWidth="1"/>
    <col min="5642" max="5642" width="3.140625" style="17" customWidth="1"/>
    <col min="5643" max="5888" width="11.42578125" style="17"/>
    <col min="5889" max="5889" width="42.140625" style="17" customWidth="1"/>
    <col min="5890" max="5890" width="8.42578125" style="17" customWidth="1"/>
    <col min="5891" max="5891" width="8.7109375" style="17" customWidth="1"/>
    <col min="5892" max="5892" width="3.7109375" style="17" customWidth="1"/>
    <col min="5893" max="5893" width="8.7109375" style="17" customWidth="1"/>
    <col min="5894" max="5894" width="8.5703125" style="17" customWidth="1"/>
    <col min="5895" max="5895" width="3.7109375" style="17" customWidth="1"/>
    <col min="5896" max="5896" width="9.42578125" style="17" customWidth="1"/>
    <col min="5897" max="5897" width="10" style="17" customWidth="1"/>
    <col min="5898" max="5898" width="3.140625" style="17" customWidth="1"/>
    <col min="5899" max="6144" width="11.42578125" style="17"/>
    <col min="6145" max="6145" width="42.140625" style="17" customWidth="1"/>
    <col min="6146" max="6146" width="8.42578125" style="17" customWidth="1"/>
    <col min="6147" max="6147" width="8.7109375" style="17" customWidth="1"/>
    <col min="6148" max="6148" width="3.7109375" style="17" customWidth="1"/>
    <col min="6149" max="6149" width="8.7109375" style="17" customWidth="1"/>
    <col min="6150" max="6150" width="8.5703125" style="17" customWidth="1"/>
    <col min="6151" max="6151" width="3.7109375" style="17" customWidth="1"/>
    <col min="6152" max="6152" width="9.42578125" style="17" customWidth="1"/>
    <col min="6153" max="6153" width="10" style="17" customWidth="1"/>
    <col min="6154" max="6154" width="3.140625" style="17" customWidth="1"/>
    <col min="6155" max="6400" width="11.42578125" style="17"/>
    <col min="6401" max="6401" width="42.140625" style="17" customWidth="1"/>
    <col min="6402" max="6402" width="8.42578125" style="17" customWidth="1"/>
    <col min="6403" max="6403" width="8.7109375" style="17" customWidth="1"/>
    <col min="6404" max="6404" width="3.7109375" style="17" customWidth="1"/>
    <col min="6405" max="6405" width="8.7109375" style="17" customWidth="1"/>
    <col min="6406" max="6406" width="8.5703125" style="17" customWidth="1"/>
    <col min="6407" max="6407" width="3.7109375" style="17" customWidth="1"/>
    <col min="6408" max="6408" width="9.42578125" style="17" customWidth="1"/>
    <col min="6409" max="6409" width="10" style="17" customWidth="1"/>
    <col min="6410" max="6410" width="3.140625" style="17" customWidth="1"/>
    <col min="6411" max="6656" width="11.42578125" style="17"/>
    <col min="6657" max="6657" width="42.140625" style="17" customWidth="1"/>
    <col min="6658" max="6658" width="8.42578125" style="17" customWidth="1"/>
    <col min="6659" max="6659" width="8.7109375" style="17" customWidth="1"/>
    <col min="6660" max="6660" width="3.7109375" style="17" customWidth="1"/>
    <col min="6661" max="6661" width="8.7109375" style="17" customWidth="1"/>
    <col min="6662" max="6662" width="8.5703125" style="17" customWidth="1"/>
    <col min="6663" max="6663" width="3.7109375" style="17" customWidth="1"/>
    <col min="6664" max="6664" width="9.42578125" style="17" customWidth="1"/>
    <col min="6665" max="6665" width="10" style="17" customWidth="1"/>
    <col min="6666" max="6666" width="3.140625" style="17" customWidth="1"/>
    <col min="6667" max="6912" width="11.42578125" style="17"/>
    <col min="6913" max="6913" width="42.140625" style="17" customWidth="1"/>
    <col min="6914" max="6914" width="8.42578125" style="17" customWidth="1"/>
    <col min="6915" max="6915" width="8.7109375" style="17" customWidth="1"/>
    <col min="6916" max="6916" width="3.7109375" style="17" customWidth="1"/>
    <col min="6917" max="6917" width="8.7109375" style="17" customWidth="1"/>
    <col min="6918" max="6918" width="8.5703125" style="17" customWidth="1"/>
    <col min="6919" max="6919" width="3.7109375" style="17" customWidth="1"/>
    <col min="6920" max="6920" width="9.42578125" style="17" customWidth="1"/>
    <col min="6921" max="6921" width="10" style="17" customWidth="1"/>
    <col min="6922" max="6922" width="3.140625" style="17" customWidth="1"/>
    <col min="6923" max="7168" width="11.42578125" style="17"/>
    <col min="7169" max="7169" width="42.140625" style="17" customWidth="1"/>
    <col min="7170" max="7170" width="8.42578125" style="17" customWidth="1"/>
    <col min="7171" max="7171" width="8.7109375" style="17" customWidth="1"/>
    <col min="7172" max="7172" width="3.7109375" style="17" customWidth="1"/>
    <col min="7173" max="7173" width="8.7109375" style="17" customWidth="1"/>
    <col min="7174" max="7174" width="8.5703125" style="17" customWidth="1"/>
    <col min="7175" max="7175" width="3.7109375" style="17" customWidth="1"/>
    <col min="7176" max="7176" width="9.42578125" style="17" customWidth="1"/>
    <col min="7177" max="7177" width="10" style="17" customWidth="1"/>
    <col min="7178" max="7178" width="3.140625" style="17" customWidth="1"/>
    <col min="7179" max="7424" width="11.42578125" style="17"/>
    <col min="7425" max="7425" width="42.140625" style="17" customWidth="1"/>
    <col min="7426" max="7426" width="8.42578125" style="17" customWidth="1"/>
    <col min="7427" max="7427" width="8.7109375" style="17" customWidth="1"/>
    <col min="7428" max="7428" width="3.7109375" style="17" customWidth="1"/>
    <col min="7429" max="7429" width="8.7109375" style="17" customWidth="1"/>
    <col min="7430" max="7430" width="8.5703125" style="17" customWidth="1"/>
    <col min="7431" max="7431" width="3.7109375" style="17" customWidth="1"/>
    <col min="7432" max="7432" width="9.42578125" style="17" customWidth="1"/>
    <col min="7433" max="7433" width="10" style="17" customWidth="1"/>
    <col min="7434" max="7434" width="3.140625" style="17" customWidth="1"/>
    <col min="7435" max="7680" width="11.42578125" style="17"/>
    <col min="7681" max="7681" width="42.140625" style="17" customWidth="1"/>
    <col min="7682" max="7682" width="8.42578125" style="17" customWidth="1"/>
    <col min="7683" max="7683" width="8.7109375" style="17" customWidth="1"/>
    <col min="7684" max="7684" width="3.7109375" style="17" customWidth="1"/>
    <col min="7685" max="7685" width="8.7109375" style="17" customWidth="1"/>
    <col min="7686" max="7686" width="8.5703125" style="17" customWidth="1"/>
    <col min="7687" max="7687" width="3.7109375" style="17" customWidth="1"/>
    <col min="7688" max="7688" width="9.42578125" style="17" customWidth="1"/>
    <col min="7689" max="7689" width="10" style="17" customWidth="1"/>
    <col min="7690" max="7690" width="3.140625" style="17" customWidth="1"/>
    <col min="7691" max="7936" width="11.42578125" style="17"/>
    <col min="7937" max="7937" width="42.140625" style="17" customWidth="1"/>
    <col min="7938" max="7938" width="8.42578125" style="17" customWidth="1"/>
    <col min="7939" max="7939" width="8.7109375" style="17" customWidth="1"/>
    <col min="7940" max="7940" width="3.7109375" style="17" customWidth="1"/>
    <col min="7941" max="7941" width="8.7109375" style="17" customWidth="1"/>
    <col min="7942" max="7942" width="8.5703125" style="17" customWidth="1"/>
    <col min="7943" max="7943" width="3.7109375" style="17" customWidth="1"/>
    <col min="7944" max="7944" width="9.42578125" style="17" customWidth="1"/>
    <col min="7945" max="7945" width="10" style="17" customWidth="1"/>
    <col min="7946" max="7946" width="3.140625" style="17" customWidth="1"/>
    <col min="7947" max="8192" width="11.42578125" style="17"/>
    <col min="8193" max="8193" width="42.140625" style="17" customWidth="1"/>
    <col min="8194" max="8194" width="8.42578125" style="17" customWidth="1"/>
    <col min="8195" max="8195" width="8.7109375" style="17" customWidth="1"/>
    <col min="8196" max="8196" width="3.7109375" style="17" customWidth="1"/>
    <col min="8197" max="8197" width="8.7109375" style="17" customWidth="1"/>
    <col min="8198" max="8198" width="8.5703125" style="17" customWidth="1"/>
    <col min="8199" max="8199" width="3.7109375" style="17" customWidth="1"/>
    <col min="8200" max="8200" width="9.42578125" style="17" customWidth="1"/>
    <col min="8201" max="8201" width="10" style="17" customWidth="1"/>
    <col min="8202" max="8202" width="3.140625" style="17" customWidth="1"/>
    <col min="8203" max="8448" width="11.42578125" style="17"/>
    <col min="8449" max="8449" width="42.140625" style="17" customWidth="1"/>
    <col min="8450" max="8450" width="8.42578125" style="17" customWidth="1"/>
    <col min="8451" max="8451" width="8.7109375" style="17" customWidth="1"/>
    <col min="8452" max="8452" width="3.7109375" style="17" customWidth="1"/>
    <col min="8453" max="8453" width="8.7109375" style="17" customWidth="1"/>
    <col min="8454" max="8454" width="8.5703125" style="17" customWidth="1"/>
    <col min="8455" max="8455" width="3.7109375" style="17" customWidth="1"/>
    <col min="8456" max="8456" width="9.42578125" style="17" customWidth="1"/>
    <col min="8457" max="8457" width="10" style="17" customWidth="1"/>
    <col min="8458" max="8458" width="3.140625" style="17" customWidth="1"/>
    <col min="8459" max="8704" width="11.42578125" style="17"/>
    <col min="8705" max="8705" width="42.140625" style="17" customWidth="1"/>
    <col min="8706" max="8706" width="8.42578125" style="17" customWidth="1"/>
    <col min="8707" max="8707" width="8.7109375" style="17" customWidth="1"/>
    <col min="8708" max="8708" width="3.7109375" style="17" customWidth="1"/>
    <col min="8709" max="8709" width="8.7109375" style="17" customWidth="1"/>
    <col min="8710" max="8710" width="8.5703125" style="17" customWidth="1"/>
    <col min="8711" max="8711" width="3.7109375" style="17" customWidth="1"/>
    <col min="8712" max="8712" width="9.42578125" style="17" customWidth="1"/>
    <col min="8713" max="8713" width="10" style="17" customWidth="1"/>
    <col min="8714" max="8714" width="3.140625" style="17" customWidth="1"/>
    <col min="8715" max="8960" width="11.42578125" style="17"/>
    <col min="8961" max="8961" width="42.140625" style="17" customWidth="1"/>
    <col min="8962" max="8962" width="8.42578125" style="17" customWidth="1"/>
    <col min="8963" max="8963" width="8.7109375" style="17" customWidth="1"/>
    <col min="8964" max="8964" width="3.7109375" style="17" customWidth="1"/>
    <col min="8965" max="8965" width="8.7109375" style="17" customWidth="1"/>
    <col min="8966" max="8966" width="8.5703125" style="17" customWidth="1"/>
    <col min="8967" max="8967" width="3.7109375" style="17" customWidth="1"/>
    <col min="8968" max="8968" width="9.42578125" style="17" customWidth="1"/>
    <col min="8969" max="8969" width="10" style="17" customWidth="1"/>
    <col min="8970" max="8970" width="3.140625" style="17" customWidth="1"/>
    <col min="8971" max="9216" width="11.42578125" style="17"/>
    <col min="9217" max="9217" width="42.140625" style="17" customWidth="1"/>
    <col min="9218" max="9218" width="8.42578125" style="17" customWidth="1"/>
    <col min="9219" max="9219" width="8.7109375" style="17" customWidth="1"/>
    <col min="9220" max="9220" width="3.7109375" style="17" customWidth="1"/>
    <col min="9221" max="9221" width="8.7109375" style="17" customWidth="1"/>
    <col min="9222" max="9222" width="8.5703125" style="17" customWidth="1"/>
    <col min="9223" max="9223" width="3.7109375" style="17" customWidth="1"/>
    <col min="9224" max="9224" width="9.42578125" style="17" customWidth="1"/>
    <col min="9225" max="9225" width="10" style="17" customWidth="1"/>
    <col min="9226" max="9226" width="3.140625" style="17" customWidth="1"/>
    <col min="9227" max="9472" width="11.42578125" style="17"/>
    <col min="9473" max="9473" width="42.140625" style="17" customWidth="1"/>
    <col min="9474" max="9474" width="8.42578125" style="17" customWidth="1"/>
    <col min="9475" max="9475" width="8.7109375" style="17" customWidth="1"/>
    <col min="9476" max="9476" width="3.7109375" style="17" customWidth="1"/>
    <col min="9477" max="9477" width="8.7109375" style="17" customWidth="1"/>
    <col min="9478" max="9478" width="8.5703125" style="17" customWidth="1"/>
    <col min="9479" max="9479" width="3.7109375" style="17" customWidth="1"/>
    <col min="9480" max="9480" width="9.42578125" style="17" customWidth="1"/>
    <col min="9481" max="9481" width="10" style="17" customWidth="1"/>
    <col min="9482" max="9482" width="3.140625" style="17" customWidth="1"/>
    <col min="9483" max="9728" width="11.42578125" style="17"/>
    <col min="9729" max="9729" width="42.140625" style="17" customWidth="1"/>
    <col min="9730" max="9730" width="8.42578125" style="17" customWidth="1"/>
    <col min="9731" max="9731" width="8.7109375" style="17" customWidth="1"/>
    <col min="9732" max="9732" width="3.7109375" style="17" customWidth="1"/>
    <col min="9733" max="9733" width="8.7109375" style="17" customWidth="1"/>
    <col min="9734" max="9734" width="8.5703125" style="17" customWidth="1"/>
    <col min="9735" max="9735" width="3.7109375" style="17" customWidth="1"/>
    <col min="9736" max="9736" width="9.42578125" style="17" customWidth="1"/>
    <col min="9737" max="9737" width="10" style="17" customWidth="1"/>
    <col min="9738" max="9738" width="3.140625" style="17" customWidth="1"/>
    <col min="9739" max="9984" width="11.42578125" style="17"/>
    <col min="9985" max="9985" width="42.140625" style="17" customWidth="1"/>
    <col min="9986" max="9986" width="8.42578125" style="17" customWidth="1"/>
    <col min="9987" max="9987" width="8.7109375" style="17" customWidth="1"/>
    <col min="9988" max="9988" width="3.7109375" style="17" customWidth="1"/>
    <col min="9989" max="9989" width="8.7109375" style="17" customWidth="1"/>
    <col min="9990" max="9990" width="8.5703125" style="17" customWidth="1"/>
    <col min="9991" max="9991" width="3.7109375" style="17" customWidth="1"/>
    <col min="9992" max="9992" width="9.42578125" style="17" customWidth="1"/>
    <col min="9993" max="9993" width="10" style="17" customWidth="1"/>
    <col min="9994" max="9994" width="3.140625" style="17" customWidth="1"/>
    <col min="9995" max="10240" width="11.42578125" style="17"/>
    <col min="10241" max="10241" width="42.140625" style="17" customWidth="1"/>
    <col min="10242" max="10242" width="8.42578125" style="17" customWidth="1"/>
    <col min="10243" max="10243" width="8.7109375" style="17" customWidth="1"/>
    <col min="10244" max="10244" width="3.7109375" style="17" customWidth="1"/>
    <col min="10245" max="10245" width="8.7109375" style="17" customWidth="1"/>
    <col min="10246" max="10246" width="8.5703125" style="17" customWidth="1"/>
    <col min="10247" max="10247" width="3.7109375" style="17" customWidth="1"/>
    <col min="10248" max="10248" width="9.42578125" style="17" customWidth="1"/>
    <col min="10249" max="10249" width="10" style="17" customWidth="1"/>
    <col min="10250" max="10250" width="3.140625" style="17" customWidth="1"/>
    <col min="10251" max="10496" width="11.42578125" style="17"/>
    <col min="10497" max="10497" width="42.140625" style="17" customWidth="1"/>
    <col min="10498" max="10498" width="8.42578125" style="17" customWidth="1"/>
    <col min="10499" max="10499" width="8.7109375" style="17" customWidth="1"/>
    <col min="10500" max="10500" width="3.7109375" style="17" customWidth="1"/>
    <col min="10501" max="10501" width="8.7109375" style="17" customWidth="1"/>
    <col min="10502" max="10502" width="8.5703125" style="17" customWidth="1"/>
    <col min="10503" max="10503" width="3.7109375" style="17" customWidth="1"/>
    <col min="10504" max="10504" width="9.42578125" style="17" customWidth="1"/>
    <col min="10505" max="10505" width="10" style="17" customWidth="1"/>
    <col min="10506" max="10506" width="3.140625" style="17" customWidth="1"/>
    <col min="10507" max="10752" width="11.42578125" style="17"/>
    <col min="10753" max="10753" width="42.140625" style="17" customWidth="1"/>
    <col min="10754" max="10754" width="8.42578125" style="17" customWidth="1"/>
    <col min="10755" max="10755" width="8.7109375" style="17" customWidth="1"/>
    <col min="10756" max="10756" width="3.7109375" style="17" customWidth="1"/>
    <col min="10757" max="10757" width="8.7109375" style="17" customWidth="1"/>
    <col min="10758" max="10758" width="8.5703125" style="17" customWidth="1"/>
    <col min="10759" max="10759" width="3.7109375" style="17" customWidth="1"/>
    <col min="10760" max="10760" width="9.42578125" style="17" customWidth="1"/>
    <col min="10761" max="10761" width="10" style="17" customWidth="1"/>
    <col min="10762" max="10762" width="3.140625" style="17" customWidth="1"/>
    <col min="10763" max="11008" width="11.42578125" style="17"/>
    <col min="11009" max="11009" width="42.140625" style="17" customWidth="1"/>
    <col min="11010" max="11010" width="8.42578125" style="17" customWidth="1"/>
    <col min="11011" max="11011" width="8.7109375" style="17" customWidth="1"/>
    <col min="11012" max="11012" width="3.7109375" style="17" customWidth="1"/>
    <col min="11013" max="11013" width="8.7109375" style="17" customWidth="1"/>
    <col min="11014" max="11014" width="8.5703125" style="17" customWidth="1"/>
    <col min="11015" max="11015" width="3.7109375" style="17" customWidth="1"/>
    <col min="11016" max="11016" width="9.42578125" style="17" customWidth="1"/>
    <col min="11017" max="11017" width="10" style="17" customWidth="1"/>
    <col min="11018" max="11018" width="3.140625" style="17" customWidth="1"/>
    <col min="11019" max="11264" width="11.42578125" style="17"/>
    <col min="11265" max="11265" width="42.140625" style="17" customWidth="1"/>
    <col min="11266" max="11266" width="8.42578125" style="17" customWidth="1"/>
    <col min="11267" max="11267" width="8.7109375" style="17" customWidth="1"/>
    <col min="11268" max="11268" width="3.7109375" style="17" customWidth="1"/>
    <col min="11269" max="11269" width="8.7109375" style="17" customWidth="1"/>
    <col min="11270" max="11270" width="8.5703125" style="17" customWidth="1"/>
    <col min="11271" max="11271" width="3.7109375" style="17" customWidth="1"/>
    <col min="11272" max="11272" width="9.42578125" style="17" customWidth="1"/>
    <col min="11273" max="11273" width="10" style="17" customWidth="1"/>
    <col min="11274" max="11274" width="3.140625" style="17" customWidth="1"/>
    <col min="11275" max="11520" width="11.42578125" style="17"/>
    <col min="11521" max="11521" width="42.140625" style="17" customWidth="1"/>
    <col min="11522" max="11522" width="8.42578125" style="17" customWidth="1"/>
    <col min="11523" max="11523" width="8.7109375" style="17" customWidth="1"/>
    <col min="11524" max="11524" width="3.7109375" style="17" customWidth="1"/>
    <col min="11525" max="11525" width="8.7109375" style="17" customWidth="1"/>
    <col min="11526" max="11526" width="8.5703125" style="17" customWidth="1"/>
    <col min="11527" max="11527" width="3.7109375" style="17" customWidth="1"/>
    <col min="11528" max="11528" width="9.42578125" style="17" customWidth="1"/>
    <col min="11529" max="11529" width="10" style="17" customWidth="1"/>
    <col min="11530" max="11530" width="3.140625" style="17" customWidth="1"/>
    <col min="11531" max="11776" width="11.42578125" style="17"/>
    <col min="11777" max="11777" width="42.140625" style="17" customWidth="1"/>
    <col min="11778" max="11778" width="8.42578125" style="17" customWidth="1"/>
    <col min="11779" max="11779" width="8.7109375" style="17" customWidth="1"/>
    <col min="11780" max="11780" width="3.7109375" style="17" customWidth="1"/>
    <col min="11781" max="11781" width="8.7109375" style="17" customWidth="1"/>
    <col min="11782" max="11782" width="8.5703125" style="17" customWidth="1"/>
    <col min="11783" max="11783" width="3.7109375" style="17" customWidth="1"/>
    <col min="11784" max="11784" width="9.42578125" style="17" customWidth="1"/>
    <col min="11785" max="11785" width="10" style="17" customWidth="1"/>
    <col min="11786" max="11786" width="3.140625" style="17" customWidth="1"/>
    <col min="11787" max="12032" width="11.42578125" style="17"/>
    <col min="12033" max="12033" width="42.140625" style="17" customWidth="1"/>
    <col min="12034" max="12034" width="8.42578125" style="17" customWidth="1"/>
    <col min="12035" max="12035" width="8.7109375" style="17" customWidth="1"/>
    <col min="12036" max="12036" width="3.7109375" style="17" customWidth="1"/>
    <col min="12037" max="12037" width="8.7109375" style="17" customWidth="1"/>
    <col min="12038" max="12038" width="8.5703125" style="17" customWidth="1"/>
    <col min="12039" max="12039" width="3.7109375" style="17" customWidth="1"/>
    <col min="12040" max="12040" width="9.42578125" style="17" customWidth="1"/>
    <col min="12041" max="12041" width="10" style="17" customWidth="1"/>
    <col min="12042" max="12042" width="3.140625" style="17" customWidth="1"/>
    <col min="12043" max="12288" width="11.42578125" style="17"/>
    <col min="12289" max="12289" width="42.140625" style="17" customWidth="1"/>
    <col min="12290" max="12290" width="8.42578125" style="17" customWidth="1"/>
    <col min="12291" max="12291" width="8.7109375" style="17" customWidth="1"/>
    <col min="12292" max="12292" width="3.7109375" style="17" customWidth="1"/>
    <col min="12293" max="12293" width="8.7109375" style="17" customWidth="1"/>
    <col min="12294" max="12294" width="8.5703125" style="17" customWidth="1"/>
    <col min="12295" max="12295" width="3.7109375" style="17" customWidth="1"/>
    <col min="12296" max="12296" width="9.42578125" style="17" customWidth="1"/>
    <col min="12297" max="12297" width="10" style="17" customWidth="1"/>
    <col min="12298" max="12298" width="3.140625" style="17" customWidth="1"/>
    <col min="12299" max="12544" width="11.42578125" style="17"/>
    <col min="12545" max="12545" width="42.140625" style="17" customWidth="1"/>
    <col min="12546" max="12546" width="8.42578125" style="17" customWidth="1"/>
    <col min="12547" max="12547" width="8.7109375" style="17" customWidth="1"/>
    <col min="12548" max="12548" width="3.7109375" style="17" customWidth="1"/>
    <col min="12549" max="12549" width="8.7109375" style="17" customWidth="1"/>
    <col min="12550" max="12550" width="8.5703125" style="17" customWidth="1"/>
    <col min="12551" max="12551" width="3.7109375" style="17" customWidth="1"/>
    <col min="12552" max="12552" width="9.42578125" style="17" customWidth="1"/>
    <col min="12553" max="12553" width="10" style="17" customWidth="1"/>
    <col min="12554" max="12554" width="3.140625" style="17" customWidth="1"/>
    <col min="12555" max="12800" width="11.42578125" style="17"/>
    <col min="12801" max="12801" width="42.140625" style="17" customWidth="1"/>
    <col min="12802" max="12802" width="8.42578125" style="17" customWidth="1"/>
    <col min="12803" max="12803" width="8.7109375" style="17" customWidth="1"/>
    <col min="12804" max="12804" width="3.7109375" style="17" customWidth="1"/>
    <col min="12805" max="12805" width="8.7109375" style="17" customWidth="1"/>
    <col min="12806" max="12806" width="8.5703125" style="17" customWidth="1"/>
    <col min="12807" max="12807" width="3.7109375" style="17" customWidth="1"/>
    <col min="12808" max="12808" width="9.42578125" style="17" customWidth="1"/>
    <col min="12809" max="12809" width="10" style="17" customWidth="1"/>
    <col min="12810" max="12810" width="3.140625" style="17" customWidth="1"/>
    <col min="12811" max="13056" width="11.42578125" style="17"/>
    <col min="13057" max="13057" width="42.140625" style="17" customWidth="1"/>
    <col min="13058" max="13058" width="8.42578125" style="17" customWidth="1"/>
    <col min="13059" max="13059" width="8.7109375" style="17" customWidth="1"/>
    <col min="13060" max="13060" width="3.7109375" style="17" customWidth="1"/>
    <col min="13061" max="13061" width="8.7109375" style="17" customWidth="1"/>
    <col min="13062" max="13062" width="8.5703125" style="17" customWidth="1"/>
    <col min="13063" max="13063" width="3.7109375" style="17" customWidth="1"/>
    <col min="13064" max="13064" width="9.42578125" style="17" customWidth="1"/>
    <col min="13065" max="13065" width="10" style="17" customWidth="1"/>
    <col min="13066" max="13066" width="3.140625" style="17" customWidth="1"/>
    <col min="13067" max="13312" width="11.42578125" style="17"/>
    <col min="13313" max="13313" width="42.140625" style="17" customWidth="1"/>
    <col min="13314" max="13314" width="8.42578125" style="17" customWidth="1"/>
    <col min="13315" max="13315" width="8.7109375" style="17" customWidth="1"/>
    <col min="13316" max="13316" width="3.7109375" style="17" customWidth="1"/>
    <col min="13317" max="13317" width="8.7109375" style="17" customWidth="1"/>
    <col min="13318" max="13318" width="8.5703125" style="17" customWidth="1"/>
    <col min="13319" max="13319" width="3.7109375" style="17" customWidth="1"/>
    <col min="13320" max="13320" width="9.42578125" style="17" customWidth="1"/>
    <col min="13321" max="13321" width="10" style="17" customWidth="1"/>
    <col min="13322" max="13322" width="3.140625" style="17" customWidth="1"/>
    <col min="13323" max="13568" width="11.42578125" style="17"/>
    <col min="13569" max="13569" width="42.140625" style="17" customWidth="1"/>
    <col min="13570" max="13570" width="8.42578125" style="17" customWidth="1"/>
    <col min="13571" max="13571" width="8.7109375" style="17" customWidth="1"/>
    <col min="13572" max="13572" width="3.7109375" style="17" customWidth="1"/>
    <col min="13573" max="13573" width="8.7109375" style="17" customWidth="1"/>
    <col min="13574" max="13574" width="8.5703125" style="17" customWidth="1"/>
    <col min="13575" max="13575" width="3.7109375" style="17" customWidth="1"/>
    <col min="13576" max="13576" width="9.42578125" style="17" customWidth="1"/>
    <col min="13577" max="13577" width="10" style="17" customWidth="1"/>
    <col min="13578" max="13578" width="3.140625" style="17" customWidth="1"/>
    <col min="13579" max="13824" width="11.42578125" style="17"/>
    <col min="13825" max="13825" width="42.140625" style="17" customWidth="1"/>
    <col min="13826" max="13826" width="8.42578125" style="17" customWidth="1"/>
    <col min="13827" max="13827" width="8.7109375" style="17" customWidth="1"/>
    <col min="13828" max="13828" width="3.7109375" style="17" customWidth="1"/>
    <col min="13829" max="13829" width="8.7109375" style="17" customWidth="1"/>
    <col min="13830" max="13830" width="8.5703125" style="17" customWidth="1"/>
    <col min="13831" max="13831" width="3.7109375" style="17" customWidth="1"/>
    <col min="13832" max="13832" width="9.42578125" style="17" customWidth="1"/>
    <col min="13833" max="13833" width="10" style="17" customWidth="1"/>
    <col min="13834" max="13834" width="3.140625" style="17" customWidth="1"/>
    <col min="13835" max="14080" width="11.42578125" style="17"/>
    <col min="14081" max="14081" width="42.140625" style="17" customWidth="1"/>
    <col min="14082" max="14082" width="8.42578125" style="17" customWidth="1"/>
    <col min="14083" max="14083" width="8.7109375" style="17" customWidth="1"/>
    <col min="14084" max="14084" width="3.7109375" style="17" customWidth="1"/>
    <col min="14085" max="14085" width="8.7109375" style="17" customWidth="1"/>
    <col min="14086" max="14086" width="8.5703125" style="17" customWidth="1"/>
    <col min="14087" max="14087" width="3.7109375" style="17" customWidth="1"/>
    <col min="14088" max="14088" width="9.42578125" style="17" customWidth="1"/>
    <col min="14089" max="14089" width="10" style="17" customWidth="1"/>
    <col min="14090" max="14090" width="3.140625" style="17" customWidth="1"/>
    <col min="14091" max="14336" width="11.42578125" style="17"/>
    <col min="14337" max="14337" width="42.140625" style="17" customWidth="1"/>
    <col min="14338" max="14338" width="8.42578125" style="17" customWidth="1"/>
    <col min="14339" max="14339" width="8.7109375" style="17" customWidth="1"/>
    <col min="14340" max="14340" width="3.7109375" style="17" customWidth="1"/>
    <col min="14341" max="14341" width="8.7109375" style="17" customWidth="1"/>
    <col min="14342" max="14342" width="8.5703125" style="17" customWidth="1"/>
    <col min="14343" max="14343" width="3.7109375" style="17" customWidth="1"/>
    <col min="14344" max="14344" width="9.42578125" style="17" customWidth="1"/>
    <col min="14345" max="14345" width="10" style="17" customWidth="1"/>
    <col min="14346" max="14346" width="3.140625" style="17" customWidth="1"/>
    <col min="14347" max="14592" width="11.42578125" style="17"/>
    <col min="14593" max="14593" width="42.140625" style="17" customWidth="1"/>
    <col min="14594" max="14594" width="8.42578125" style="17" customWidth="1"/>
    <col min="14595" max="14595" width="8.7109375" style="17" customWidth="1"/>
    <col min="14596" max="14596" width="3.7109375" style="17" customWidth="1"/>
    <col min="14597" max="14597" width="8.7109375" style="17" customWidth="1"/>
    <col min="14598" max="14598" width="8.5703125" style="17" customWidth="1"/>
    <col min="14599" max="14599" width="3.7109375" style="17" customWidth="1"/>
    <col min="14600" max="14600" width="9.42578125" style="17" customWidth="1"/>
    <col min="14601" max="14601" width="10" style="17" customWidth="1"/>
    <col min="14602" max="14602" width="3.140625" style="17" customWidth="1"/>
    <col min="14603" max="14848" width="11.42578125" style="17"/>
    <col min="14849" max="14849" width="42.140625" style="17" customWidth="1"/>
    <col min="14850" max="14850" width="8.42578125" style="17" customWidth="1"/>
    <col min="14851" max="14851" width="8.7109375" style="17" customWidth="1"/>
    <col min="14852" max="14852" width="3.7109375" style="17" customWidth="1"/>
    <col min="14853" max="14853" width="8.7109375" style="17" customWidth="1"/>
    <col min="14854" max="14854" width="8.5703125" style="17" customWidth="1"/>
    <col min="14855" max="14855" width="3.7109375" style="17" customWidth="1"/>
    <col min="14856" max="14856" width="9.42578125" style="17" customWidth="1"/>
    <col min="14857" max="14857" width="10" style="17" customWidth="1"/>
    <col min="14858" max="14858" width="3.140625" style="17" customWidth="1"/>
    <col min="14859" max="15104" width="11.42578125" style="17"/>
    <col min="15105" max="15105" width="42.140625" style="17" customWidth="1"/>
    <col min="15106" max="15106" width="8.42578125" style="17" customWidth="1"/>
    <col min="15107" max="15107" width="8.7109375" style="17" customWidth="1"/>
    <col min="15108" max="15108" width="3.7109375" style="17" customWidth="1"/>
    <col min="15109" max="15109" width="8.7109375" style="17" customWidth="1"/>
    <col min="15110" max="15110" width="8.5703125" style="17" customWidth="1"/>
    <col min="15111" max="15111" width="3.7109375" style="17" customWidth="1"/>
    <col min="15112" max="15112" width="9.42578125" style="17" customWidth="1"/>
    <col min="15113" max="15113" width="10" style="17" customWidth="1"/>
    <col min="15114" max="15114" width="3.140625" style="17" customWidth="1"/>
    <col min="15115" max="15360" width="11.42578125" style="17"/>
    <col min="15361" max="15361" width="42.140625" style="17" customWidth="1"/>
    <col min="15362" max="15362" width="8.42578125" style="17" customWidth="1"/>
    <col min="15363" max="15363" width="8.7109375" style="17" customWidth="1"/>
    <col min="15364" max="15364" width="3.7109375" style="17" customWidth="1"/>
    <col min="15365" max="15365" width="8.7109375" style="17" customWidth="1"/>
    <col min="15366" max="15366" width="8.5703125" style="17" customWidth="1"/>
    <col min="15367" max="15367" width="3.7109375" style="17" customWidth="1"/>
    <col min="15368" max="15368" width="9.42578125" style="17" customWidth="1"/>
    <col min="15369" max="15369" width="10" style="17" customWidth="1"/>
    <col min="15370" max="15370" width="3.140625" style="17" customWidth="1"/>
    <col min="15371" max="15616" width="11.42578125" style="17"/>
    <col min="15617" max="15617" width="42.140625" style="17" customWidth="1"/>
    <col min="15618" max="15618" width="8.42578125" style="17" customWidth="1"/>
    <col min="15619" max="15619" width="8.7109375" style="17" customWidth="1"/>
    <col min="15620" max="15620" width="3.7109375" style="17" customWidth="1"/>
    <col min="15621" max="15621" width="8.7109375" style="17" customWidth="1"/>
    <col min="15622" max="15622" width="8.5703125" style="17" customWidth="1"/>
    <col min="15623" max="15623" width="3.7109375" style="17" customWidth="1"/>
    <col min="15624" max="15624" width="9.42578125" style="17" customWidth="1"/>
    <col min="15625" max="15625" width="10" style="17" customWidth="1"/>
    <col min="15626" max="15626" width="3.140625" style="17" customWidth="1"/>
    <col min="15627" max="15872" width="11.42578125" style="17"/>
    <col min="15873" max="15873" width="42.140625" style="17" customWidth="1"/>
    <col min="15874" max="15874" width="8.42578125" style="17" customWidth="1"/>
    <col min="15875" max="15875" width="8.7109375" style="17" customWidth="1"/>
    <col min="15876" max="15876" width="3.7109375" style="17" customWidth="1"/>
    <col min="15877" max="15877" width="8.7109375" style="17" customWidth="1"/>
    <col min="15878" max="15878" width="8.5703125" style="17" customWidth="1"/>
    <col min="15879" max="15879" width="3.7109375" style="17" customWidth="1"/>
    <col min="15880" max="15880" width="9.42578125" style="17" customWidth="1"/>
    <col min="15881" max="15881" width="10" style="17" customWidth="1"/>
    <col min="15882" max="15882" width="3.140625" style="17" customWidth="1"/>
    <col min="15883" max="16128" width="11.42578125" style="17"/>
    <col min="16129" max="16129" width="42.140625" style="17" customWidth="1"/>
    <col min="16130" max="16130" width="8.42578125" style="17" customWidth="1"/>
    <col min="16131" max="16131" width="8.7109375" style="17" customWidth="1"/>
    <col min="16132" max="16132" width="3.7109375" style="17" customWidth="1"/>
    <col min="16133" max="16133" width="8.7109375" style="17" customWidth="1"/>
    <col min="16134" max="16134" width="8.5703125" style="17" customWidth="1"/>
    <col min="16135" max="16135" width="3.7109375" style="17" customWidth="1"/>
    <col min="16136" max="16136" width="9.42578125" style="17" customWidth="1"/>
    <col min="16137" max="16137" width="10" style="17" customWidth="1"/>
    <col min="16138" max="16138" width="3.140625" style="17" customWidth="1"/>
    <col min="16139" max="16384" width="11.42578125" style="17"/>
  </cols>
  <sheetData>
    <row r="1" spans="1:10">
      <c r="A1" s="17" t="s">
        <v>465</v>
      </c>
    </row>
    <row r="2" spans="1:10" ht="13.15" customHeight="1">
      <c r="A2" s="19" t="s">
        <v>466</v>
      </c>
    </row>
    <row r="3" spans="1:10" ht="7.5" customHeight="1"/>
    <row r="4" spans="1:10" ht="13.15" customHeight="1">
      <c r="A4" s="19" t="s">
        <v>502</v>
      </c>
    </row>
    <row r="5" spans="1:10" ht="6" customHeight="1">
      <c r="A5" s="19"/>
    </row>
    <row r="6" spans="1:10" ht="9.75" customHeight="1" thickBot="1">
      <c r="C6" s="98"/>
      <c r="F6" s="98"/>
      <c r="J6" s="31"/>
    </row>
    <row r="7" spans="1:10" ht="13.15" customHeight="1">
      <c r="A7" s="20"/>
      <c r="B7" s="117"/>
      <c r="C7" s="116"/>
      <c r="D7" s="117"/>
      <c r="E7" s="127"/>
      <c r="F7" s="116"/>
      <c r="G7" s="117"/>
      <c r="H7" s="117"/>
      <c r="I7" s="116"/>
      <c r="J7" s="44"/>
    </row>
    <row r="8" spans="1:10" ht="13.15" customHeight="1">
      <c r="A8" s="17" t="s">
        <v>503</v>
      </c>
      <c r="B8" s="129" t="s">
        <v>504</v>
      </c>
      <c r="C8" s="129"/>
      <c r="E8" s="47" t="s">
        <v>494</v>
      </c>
      <c r="F8" s="47"/>
      <c r="H8" s="129" t="s">
        <v>505</v>
      </c>
      <c r="I8" s="129"/>
      <c r="J8" s="31"/>
    </row>
    <row r="9" spans="1:10" ht="13.15" customHeight="1">
      <c r="A9" s="10" t="s">
        <v>506</v>
      </c>
      <c r="B9" s="130" t="s">
        <v>224</v>
      </c>
      <c r="C9" s="49" t="s">
        <v>507</v>
      </c>
      <c r="E9" s="130" t="s">
        <v>224</v>
      </c>
      <c r="F9" s="49" t="s">
        <v>225</v>
      </c>
      <c r="H9" s="130" t="s">
        <v>224</v>
      </c>
      <c r="I9" s="49" t="s">
        <v>225</v>
      </c>
      <c r="J9" s="98"/>
    </row>
    <row r="10" spans="1:10" ht="13.15" customHeight="1" thickBot="1">
      <c r="A10" s="29"/>
      <c r="B10" s="121"/>
      <c r="C10" s="120"/>
      <c r="D10" s="121"/>
      <c r="E10" s="131"/>
      <c r="F10" s="120"/>
      <c r="G10" s="121"/>
      <c r="H10" s="121"/>
      <c r="I10" s="120"/>
      <c r="J10" s="53"/>
    </row>
    <row r="11" spans="1:10" ht="9.75" customHeight="1">
      <c r="C11" s="98"/>
      <c r="F11" s="98"/>
      <c r="J11" s="31"/>
    </row>
    <row r="12" spans="1:10" ht="12.95" customHeight="1">
      <c r="A12" s="23" t="s">
        <v>508</v>
      </c>
      <c r="B12" s="63">
        <f>IF($A12&lt;&gt;0,E12+H12,"")</f>
        <v>153</v>
      </c>
      <c r="C12" s="26">
        <f>SUM(C14:C47)</f>
        <v>99.999999999999972</v>
      </c>
      <c r="D12" s="63"/>
      <c r="E12" s="203">
        <f>SUM(E14:E47)</f>
        <v>136</v>
      </c>
      <c r="F12" s="65">
        <f>IF($A12&lt;&gt;0,E12/B12*100,"")</f>
        <v>88.888888888888886</v>
      </c>
      <c r="G12" s="63"/>
      <c r="H12" s="203">
        <f>SUM(H14:H47)</f>
        <v>17</v>
      </c>
      <c r="I12" s="65">
        <f>IF($A12&lt;&gt;0,H12/B12*100,"")</f>
        <v>11.111111111111111</v>
      </c>
      <c r="J12" s="99"/>
    </row>
    <row r="13" spans="1:10" ht="9" customHeight="1">
      <c r="A13" s="23"/>
      <c r="B13" s="41"/>
      <c r="C13" s="42"/>
      <c r="D13" s="99"/>
      <c r="E13" s="41"/>
      <c r="F13" s="65" t="str">
        <f t="shared" ref="F13:F47" si="0">IF($A13&lt;&gt;0,E13/B13*100,"")</f>
        <v/>
      </c>
      <c r="G13" s="99"/>
      <c r="H13" s="41"/>
      <c r="I13" s="42"/>
      <c r="J13" s="99"/>
    </row>
    <row r="14" spans="1:10" ht="14.25" customHeight="1">
      <c r="A14" s="100" t="s">
        <v>411</v>
      </c>
      <c r="B14" s="41">
        <f>IF(A14&lt;&gt;0,E14+H14,"")</f>
        <v>2</v>
      </c>
      <c r="C14" s="42">
        <f>IF(A14&lt;&gt;0,B14/$B$12*100,"")</f>
        <v>1.3071895424836601</v>
      </c>
      <c r="D14" s="99"/>
      <c r="E14" s="134">
        <v>1</v>
      </c>
      <c r="F14" s="61">
        <f t="shared" si="0"/>
        <v>50</v>
      </c>
      <c r="G14" s="87"/>
      <c r="H14" s="125">
        <v>1</v>
      </c>
      <c r="I14" s="42">
        <f t="shared" ref="I14:I47" si="1">IF(A14&lt;&gt;0,H14/B14*100,"")</f>
        <v>50</v>
      </c>
      <c r="J14" s="99"/>
    </row>
    <row r="15" spans="1:10" ht="14.25" customHeight="1">
      <c r="A15" s="100" t="s">
        <v>412</v>
      </c>
      <c r="B15" s="41">
        <f t="shared" ref="B15:B47" si="2">IF(A15&lt;&gt;0,E15+H15,"")</f>
        <v>1</v>
      </c>
      <c r="C15" s="42">
        <f>IF(A15&lt;&gt;0,B15/$B$12*100,"")</f>
        <v>0.65359477124183007</v>
      </c>
      <c r="D15" s="99"/>
      <c r="E15" s="134">
        <v>0</v>
      </c>
      <c r="F15" s="61">
        <f t="shared" si="0"/>
        <v>0</v>
      </c>
      <c r="G15" s="87"/>
      <c r="H15" s="125">
        <v>1</v>
      </c>
      <c r="I15" s="42">
        <f t="shared" si="1"/>
        <v>100</v>
      </c>
      <c r="J15" s="99"/>
    </row>
    <row r="16" spans="1:10" ht="14.25" customHeight="1">
      <c r="A16" s="100" t="s">
        <v>413</v>
      </c>
      <c r="B16" s="41">
        <f t="shared" si="2"/>
        <v>11</v>
      </c>
      <c r="C16" s="42">
        <f>IF(A16&lt;&gt;0,B16/$B$12*100,"")</f>
        <v>7.18954248366013</v>
      </c>
      <c r="D16" s="99"/>
      <c r="E16" s="134">
        <v>10</v>
      </c>
      <c r="F16" s="61">
        <f t="shared" si="0"/>
        <v>90.909090909090907</v>
      </c>
      <c r="G16" s="87"/>
      <c r="H16" s="125">
        <v>1</v>
      </c>
      <c r="I16" s="42">
        <f t="shared" si="1"/>
        <v>9.0909090909090917</v>
      </c>
      <c r="J16" s="99"/>
    </row>
    <row r="17" spans="1:10" ht="14.25" customHeight="1">
      <c r="A17" s="100" t="s">
        <v>414</v>
      </c>
      <c r="B17" s="41">
        <f t="shared" si="2"/>
        <v>5</v>
      </c>
      <c r="C17" s="42">
        <f>IF(A17&lt;&gt;0,B17/$B$12*100,"")</f>
        <v>3.2679738562091507</v>
      </c>
      <c r="D17" s="99"/>
      <c r="E17" s="134">
        <v>5</v>
      </c>
      <c r="F17" s="61">
        <f t="shared" si="0"/>
        <v>100</v>
      </c>
      <c r="G17" s="87"/>
      <c r="H17" s="125">
        <v>0</v>
      </c>
      <c r="I17" s="42">
        <f t="shared" si="1"/>
        <v>0</v>
      </c>
      <c r="J17" s="99"/>
    </row>
    <row r="18" spans="1:10" ht="14.25" customHeight="1">
      <c r="A18" s="100" t="s">
        <v>415</v>
      </c>
      <c r="B18" s="41">
        <f t="shared" si="2"/>
        <v>7</v>
      </c>
      <c r="C18" s="42">
        <f>IF(A18&lt;&gt;0,B18/$B$12*100,"")</f>
        <v>4.5751633986928102</v>
      </c>
      <c r="D18" s="99"/>
      <c r="E18" s="134">
        <v>5</v>
      </c>
      <c r="F18" s="61">
        <f t="shared" si="0"/>
        <v>71.428571428571431</v>
      </c>
      <c r="G18" s="87"/>
      <c r="H18" s="125">
        <v>2</v>
      </c>
      <c r="I18" s="42">
        <f t="shared" si="1"/>
        <v>28.571428571428569</v>
      </c>
      <c r="J18" s="99"/>
    </row>
    <row r="19" spans="1:10" ht="14.25" customHeight="1">
      <c r="A19" s="100" t="s">
        <v>416</v>
      </c>
      <c r="B19" s="41">
        <f t="shared" si="2"/>
        <v>4</v>
      </c>
      <c r="C19" s="42">
        <f t="shared" ref="C19:C47" si="3">IF(A19&lt;&gt;0,B19/$B$12*100,"")</f>
        <v>2.6143790849673203</v>
      </c>
      <c r="D19" s="99"/>
      <c r="E19" s="134">
        <v>4</v>
      </c>
      <c r="F19" s="61">
        <f t="shared" si="0"/>
        <v>100</v>
      </c>
      <c r="G19" s="87"/>
      <c r="H19" s="125">
        <v>0</v>
      </c>
      <c r="I19" s="42">
        <f t="shared" si="1"/>
        <v>0</v>
      </c>
      <c r="J19" s="99"/>
    </row>
    <row r="20" spans="1:10" ht="14.25" customHeight="1">
      <c r="A20" s="103" t="s">
        <v>417</v>
      </c>
      <c r="B20" s="41">
        <f t="shared" si="2"/>
        <v>5</v>
      </c>
      <c r="C20" s="42">
        <f t="shared" si="3"/>
        <v>3.2679738562091507</v>
      </c>
      <c r="D20" s="99"/>
      <c r="E20" s="134">
        <v>5</v>
      </c>
      <c r="F20" s="61">
        <f t="shared" si="0"/>
        <v>100</v>
      </c>
      <c r="G20" s="87"/>
      <c r="H20" s="125">
        <v>0</v>
      </c>
      <c r="I20" s="42">
        <f t="shared" si="1"/>
        <v>0</v>
      </c>
      <c r="J20" s="99"/>
    </row>
    <row r="21" spans="1:10" ht="14.25" customHeight="1">
      <c r="A21" s="100" t="s">
        <v>418</v>
      </c>
      <c r="B21" s="41">
        <f t="shared" si="2"/>
        <v>6</v>
      </c>
      <c r="C21" s="42">
        <f t="shared" si="3"/>
        <v>3.9215686274509802</v>
      </c>
      <c r="D21" s="99"/>
      <c r="E21" s="134">
        <v>5</v>
      </c>
      <c r="F21" s="61">
        <f t="shared" si="0"/>
        <v>83.333333333333343</v>
      </c>
      <c r="G21" s="87"/>
      <c r="H21" s="125">
        <v>1</v>
      </c>
      <c r="I21" s="42">
        <f t="shared" si="1"/>
        <v>16.666666666666664</v>
      </c>
      <c r="J21" s="99"/>
    </row>
    <row r="22" spans="1:10" ht="14.25" customHeight="1">
      <c r="A22" s="100" t="s">
        <v>419</v>
      </c>
      <c r="B22" s="41">
        <f t="shared" si="2"/>
        <v>4</v>
      </c>
      <c r="C22" s="42">
        <f t="shared" si="3"/>
        <v>2.6143790849673203</v>
      </c>
      <c r="D22" s="99"/>
      <c r="E22" s="134">
        <v>3</v>
      </c>
      <c r="F22" s="61">
        <f t="shared" si="0"/>
        <v>75</v>
      </c>
      <c r="G22" s="87"/>
      <c r="H22" s="125">
        <v>1</v>
      </c>
      <c r="I22" s="42">
        <f t="shared" si="1"/>
        <v>25</v>
      </c>
      <c r="J22" s="99"/>
    </row>
    <row r="23" spans="1:10" ht="14.25" customHeight="1">
      <c r="A23" s="100" t="s">
        <v>420</v>
      </c>
      <c r="B23" s="41">
        <f t="shared" si="2"/>
        <v>1</v>
      </c>
      <c r="C23" s="42">
        <f t="shared" si="3"/>
        <v>0.65359477124183007</v>
      </c>
      <c r="D23" s="99"/>
      <c r="E23" s="134">
        <v>1</v>
      </c>
      <c r="F23" s="61">
        <f t="shared" si="0"/>
        <v>100</v>
      </c>
      <c r="G23" s="87"/>
      <c r="H23" s="125">
        <v>0</v>
      </c>
      <c r="I23" s="42">
        <f t="shared" si="1"/>
        <v>0</v>
      </c>
      <c r="J23" s="99"/>
    </row>
    <row r="24" spans="1:10" ht="14.25" customHeight="1">
      <c r="A24" s="100" t="s">
        <v>421</v>
      </c>
      <c r="B24" s="41">
        <f t="shared" si="2"/>
        <v>8</v>
      </c>
      <c r="C24" s="42">
        <f t="shared" si="3"/>
        <v>5.2287581699346406</v>
      </c>
      <c r="D24" s="99"/>
      <c r="E24" s="134">
        <v>8</v>
      </c>
      <c r="F24" s="61">
        <f t="shared" si="0"/>
        <v>100</v>
      </c>
      <c r="G24" s="87"/>
      <c r="H24" s="125">
        <v>0</v>
      </c>
      <c r="I24" s="42">
        <f t="shared" si="1"/>
        <v>0</v>
      </c>
      <c r="J24" s="99"/>
    </row>
    <row r="25" spans="1:10" ht="14.25" customHeight="1">
      <c r="A25" s="100" t="s">
        <v>422</v>
      </c>
      <c r="B25" s="41">
        <f t="shared" si="2"/>
        <v>3</v>
      </c>
      <c r="C25" s="42">
        <f t="shared" si="3"/>
        <v>1.9607843137254901</v>
      </c>
      <c r="D25" s="99"/>
      <c r="E25" s="134">
        <v>3</v>
      </c>
      <c r="F25" s="61">
        <f t="shared" si="0"/>
        <v>100</v>
      </c>
      <c r="G25" s="87"/>
      <c r="H25" s="125">
        <v>0</v>
      </c>
      <c r="I25" s="42">
        <f t="shared" si="1"/>
        <v>0</v>
      </c>
      <c r="J25" s="99"/>
    </row>
    <row r="26" spans="1:10" ht="14.25" customHeight="1">
      <c r="A26" s="100" t="s">
        <v>423</v>
      </c>
      <c r="B26" s="41">
        <f t="shared" si="2"/>
        <v>5</v>
      </c>
      <c r="C26" s="42">
        <f t="shared" si="3"/>
        <v>3.2679738562091507</v>
      </c>
      <c r="D26" s="99"/>
      <c r="E26" s="134">
        <v>4</v>
      </c>
      <c r="F26" s="61">
        <f t="shared" si="0"/>
        <v>80</v>
      </c>
      <c r="G26" s="87"/>
      <c r="H26" s="125">
        <v>1</v>
      </c>
      <c r="I26" s="42">
        <f t="shared" si="1"/>
        <v>20</v>
      </c>
      <c r="J26" s="99"/>
    </row>
    <row r="27" spans="1:10" ht="14.25" customHeight="1">
      <c r="A27" s="100" t="s">
        <v>424</v>
      </c>
      <c r="B27" s="41">
        <f t="shared" si="2"/>
        <v>2</v>
      </c>
      <c r="C27" s="42">
        <f t="shared" si="3"/>
        <v>1.3071895424836601</v>
      </c>
      <c r="D27" s="99"/>
      <c r="E27" s="134">
        <v>2</v>
      </c>
      <c r="F27" s="61">
        <f t="shared" si="0"/>
        <v>100</v>
      </c>
      <c r="G27" s="87"/>
      <c r="H27" s="125">
        <v>0</v>
      </c>
      <c r="I27" s="42">
        <f t="shared" si="1"/>
        <v>0</v>
      </c>
      <c r="J27" s="99"/>
    </row>
    <row r="28" spans="1:10" ht="14.25" customHeight="1">
      <c r="A28" s="100" t="s">
        <v>425</v>
      </c>
      <c r="B28" s="41">
        <f t="shared" si="2"/>
        <v>4</v>
      </c>
      <c r="C28" s="42">
        <f t="shared" si="3"/>
        <v>2.6143790849673203</v>
      </c>
      <c r="D28" s="99"/>
      <c r="E28" s="134">
        <v>4</v>
      </c>
      <c r="F28" s="61">
        <f t="shared" si="0"/>
        <v>100</v>
      </c>
      <c r="G28" s="87"/>
      <c r="H28" s="125">
        <v>0</v>
      </c>
      <c r="I28" s="42">
        <f t="shared" si="1"/>
        <v>0</v>
      </c>
      <c r="J28" s="99"/>
    </row>
    <row r="29" spans="1:10" ht="14.25" customHeight="1">
      <c r="A29" s="103" t="s">
        <v>426</v>
      </c>
      <c r="B29" s="41">
        <f t="shared" si="2"/>
        <v>2</v>
      </c>
      <c r="C29" s="42">
        <f t="shared" si="3"/>
        <v>1.3071895424836601</v>
      </c>
      <c r="D29" s="99"/>
      <c r="E29" s="134">
        <v>2</v>
      </c>
      <c r="F29" s="61">
        <f t="shared" si="0"/>
        <v>100</v>
      </c>
      <c r="G29" s="87"/>
      <c r="H29" s="125">
        <v>0</v>
      </c>
      <c r="I29" s="42">
        <f t="shared" si="1"/>
        <v>0</v>
      </c>
      <c r="J29" s="99"/>
    </row>
    <row r="30" spans="1:10" ht="14.25" customHeight="1">
      <c r="A30" s="104" t="s">
        <v>427</v>
      </c>
      <c r="B30" s="41">
        <f t="shared" si="2"/>
        <v>1</v>
      </c>
      <c r="C30" s="42">
        <f t="shared" si="3"/>
        <v>0.65359477124183007</v>
      </c>
      <c r="D30" s="41"/>
      <c r="E30" s="134">
        <v>1</v>
      </c>
      <c r="F30" s="61">
        <f t="shared" si="0"/>
        <v>100</v>
      </c>
      <c r="G30" s="87"/>
      <c r="H30" s="125">
        <v>0</v>
      </c>
      <c r="I30" s="42">
        <f t="shared" si="1"/>
        <v>0</v>
      </c>
      <c r="J30" s="99"/>
    </row>
    <row r="31" spans="1:10" ht="14.25" customHeight="1">
      <c r="A31" s="104" t="s">
        <v>428</v>
      </c>
      <c r="B31" s="41">
        <f>IF(A31&lt;&gt;0,E31+H31,"")</f>
        <v>1</v>
      </c>
      <c r="C31" s="42">
        <f>IF(A31&lt;&gt;0,B31/$B$12*100,"")</f>
        <v>0.65359477124183007</v>
      </c>
      <c r="D31" s="41"/>
      <c r="E31" s="134">
        <v>1</v>
      </c>
      <c r="F31" s="61">
        <f t="shared" si="0"/>
        <v>100</v>
      </c>
      <c r="G31" s="87"/>
      <c r="H31" s="125">
        <v>0</v>
      </c>
      <c r="I31" s="42">
        <f t="shared" si="1"/>
        <v>0</v>
      </c>
      <c r="J31" s="99"/>
    </row>
    <row r="32" spans="1:10" ht="14.25" customHeight="1">
      <c r="A32" s="100" t="s">
        <v>429</v>
      </c>
      <c r="B32" s="41">
        <f t="shared" si="2"/>
        <v>6</v>
      </c>
      <c r="C32" s="42">
        <f t="shared" si="3"/>
        <v>3.9215686274509802</v>
      </c>
      <c r="D32" s="41"/>
      <c r="E32" s="134">
        <v>6</v>
      </c>
      <c r="F32" s="61">
        <f t="shared" si="0"/>
        <v>100</v>
      </c>
      <c r="G32" s="87"/>
      <c r="H32" s="125">
        <v>0</v>
      </c>
      <c r="I32" s="42">
        <f t="shared" si="1"/>
        <v>0</v>
      </c>
      <c r="J32" s="99"/>
    </row>
    <row r="33" spans="1:10" ht="14.25" customHeight="1">
      <c r="A33" s="100" t="s">
        <v>430</v>
      </c>
      <c r="B33" s="41">
        <f t="shared" si="2"/>
        <v>7</v>
      </c>
      <c r="C33" s="42">
        <f t="shared" si="3"/>
        <v>4.5751633986928102</v>
      </c>
      <c r="D33" s="41"/>
      <c r="E33" s="134">
        <v>7</v>
      </c>
      <c r="F33" s="61">
        <f t="shared" si="0"/>
        <v>100</v>
      </c>
      <c r="G33" s="87"/>
      <c r="H33" s="125">
        <v>0</v>
      </c>
      <c r="I33" s="42">
        <f t="shared" si="1"/>
        <v>0</v>
      </c>
      <c r="J33" s="99"/>
    </row>
    <row r="34" spans="1:10" ht="14.25" customHeight="1">
      <c r="A34" s="100" t="s">
        <v>431</v>
      </c>
      <c r="B34" s="41">
        <f t="shared" si="2"/>
        <v>5</v>
      </c>
      <c r="C34" s="42">
        <f t="shared" si="3"/>
        <v>3.2679738562091507</v>
      </c>
      <c r="D34" s="41"/>
      <c r="E34" s="134">
        <v>4</v>
      </c>
      <c r="F34" s="61">
        <f t="shared" si="0"/>
        <v>80</v>
      </c>
      <c r="G34" s="87"/>
      <c r="H34" s="125">
        <v>1</v>
      </c>
      <c r="I34" s="42">
        <f t="shared" si="1"/>
        <v>20</v>
      </c>
      <c r="J34" s="99"/>
    </row>
    <row r="35" spans="1:10" ht="14.25" customHeight="1">
      <c r="A35" s="100" t="s">
        <v>432</v>
      </c>
      <c r="B35" s="41">
        <f t="shared" si="2"/>
        <v>2</v>
      </c>
      <c r="C35" s="42">
        <f t="shared" si="3"/>
        <v>1.3071895424836601</v>
      </c>
      <c r="D35" s="41"/>
      <c r="E35" s="134">
        <v>2</v>
      </c>
      <c r="F35" s="61">
        <f t="shared" si="0"/>
        <v>100</v>
      </c>
      <c r="G35" s="87"/>
      <c r="H35" s="125">
        <v>0</v>
      </c>
      <c r="I35" s="42">
        <f t="shared" si="1"/>
        <v>0</v>
      </c>
      <c r="J35" s="99"/>
    </row>
    <row r="36" spans="1:10" ht="14.25" customHeight="1">
      <c r="A36" s="103" t="s">
        <v>433</v>
      </c>
      <c r="B36" s="41">
        <f t="shared" si="2"/>
        <v>1</v>
      </c>
      <c r="C36" s="42">
        <f t="shared" si="3"/>
        <v>0.65359477124183007</v>
      </c>
      <c r="D36" s="41"/>
      <c r="E36" s="134">
        <v>1</v>
      </c>
      <c r="F36" s="61">
        <f t="shared" si="0"/>
        <v>100</v>
      </c>
      <c r="G36" s="87"/>
      <c r="H36" s="125">
        <v>0</v>
      </c>
      <c r="I36" s="42">
        <f t="shared" si="1"/>
        <v>0</v>
      </c>
      <c r="J36" s="99"/>
    </row>
    <row r="37" spans="1:10" ht="14.25" customHeight="1">
      <c r="A37" s="100" t="s">
        <v>434</v>
      </c>
      <c r="B37" s="41">
        <f>IF(A37&lt;&gt;0,E37+H37,"")</f>
        <v>4</v>
      </c>
      <c r="C37" s="42">
        <f>IF(A37&lt;&gt;0,B37/$B$12*100,"")</f>
        <v>2.6143790849673203</v>
      </c>
      <c r="D37" s="41"/>
      <c r="E37" s="134">
        <v>4</v>
      </c>
      <c r="F37" s="61">
        <f t="shared" si="0"/>
        <v>100</v>
      </c>
      <c r="G37" s="87"/>
      <c r="H37" s="125">
        <v>0</v>
      </c>
      <c r="I37" s="42">
        <f t="shared" si="1"/>
        <v>0</v>
      </c>
      <c r="J37" s="99"/>
    </row>
    <row r="38" spans="1:10" ht="14.25" customHeight="1">
      <c r="A38" s="100" t="s">
        <v>435</v>
      </c>
      <c r="B38" s="41">
        <f t="shared" si="2"/>
        <v>8</v>
      </c>
      <c r="C38" s="42">
        <f t="shared" si="3"/>
        <v>5.2287581699346406</v>
      </c>
      <c r="D38" s="41"/>
      <c r="E38" s="134">
        <v>8</v>
      </c>
      <c r="F38" s="61">
        <f t="shared" si="0"/>
        <v>100</v>
      </c>
      <c r="G38" s="87"/>
      <c r="H38" s="125">
        <v>0</v>
      </c>
      <c r="I38" s="42">
        <f t="shared" si="1"/>
        <v>0</v>
      </c>
      <c r="J38" s="99"/>
    </row>
    <row r="39" spans="1:10" ht="14.25" customHeight="1">
      <c r="A39" s="100" t="s">
        <v>436</v>
      </c>
      <c r="B39" s="41">
        <f t="shared" si="2"/>
        <v>3</v>
      </c>
      <c r="C39" s="42">
        <f t="shared" si="3"/>
        <v>1.9607843137254901</v>
      </c>
      <c r="D39" s="41"/>
      <c r="E39" s="134">
        <v>3</v>
      </c>
      <c r="F39" s="61">
        <f t="shared" si="0"/>
        <v>100</v>
      </c>
      <c r="G39" s="87"/>
      <c r="H39" s="125">
        <v>0</v>
      </c>
      <c r="I39" s="42">
        <f t="shared" si="1"/>
        <v>0</v>
      </c>
      <c r="J39" s="99"/>
    </row>
    <row r="40" spans="1:10" ht="14.25" customHeight="1">
      <c r="A40" s="105" t="s">
        <v>437</v>
      </c>
      <c r="B40" s="41">
        <f t="shared" si="2"/>
        <v>1</v>
      </c>
      <c r="C40" s="42">
        <f t="shared" si="3"/>
        <v>0.65359477124183007</v>
      </c>
      <c r="D40" s="41"/>
      <c r="E40" s="134">
        <v>1</v>
      </c>
      <c r="F40" s="61">
        <f t="shared" si="0"/>
        <v>100</v>
      </c>
      <c r="G40" s="87"/>
      <c r="H40" s="125">
        <v>0</v>
      </c>
      <c r="I40" s="42">
        <f t="shared" si="1"/>
        <v>0</v>
      </c>
      <c r="J40" s="99"/>
    </row>
    <row r="41" spans="1:10" ht="14.25" customHeight="1">
      <c r="A41" s="105" t="s">
        <v>438</v>
      </c>
      <c r="B41" s="41">
        <f t="shared" si="2"/>
        <v>1</v>
      </c>
      <c r="C41" s="42">
        <f t="shared" si="3"/>
        <v>0.65359477124183007</v>
      </c>
      <c r="D41" s="41"/>
      <c r="E41" s="134">
        <v>1</v>
      </c>
      <c r="F41" s="61">
        <f t="shared" si="0"/>
        <v>100</v>
      </c>
      <c r="G41" s="87"/>
      <c r="H41" s="125">
        <v>0</v>
      </c>
      <c r="I41" s="42">
        <f t="shared" si="1"/>
        <v>0</v>
      </c>
      <c r="J41" s="99"/>
    </row>
    <row r="42" spans="1:10" ht="14.25" customHeight="1">
      <c r="A42" s="100" t="s">
        <v>439</v>
      </c>
      <c r="B42" s="41">
        <f t="shared" si="2"/>
        <v>11</v>
      </c>
      <c r="C42" s="42">
        <f t="shared" si="3"/>
        <v>7.18954248366013</v>
      </c>
      <c r="D42" s="41"/>
      <c r="E42" s="134">
        <v>10</v>
      </c>
      <c r="F42" s="61">
        <f t="shared" si="0"/>
        <v>90.909090909090907</v>
      </c>
      <c r="G42" s="87"/>
      <c r="H42" s="125">
        <v>1</v>
      </c>
      <c r="I42" s="42">
        <f t="shared" si="1"/>
        <v>9.0909090909090917</v>
      </c>
      <c r="J42" s="99"/>
    </row>
    <row r="43" spans="1:10" ht="14.25" customHeight="1">
      <c r="A43" s="100" t="s">
        <v>440</v>
      </c>
      <c r="B43" s="41">
        <f t="shared" si="2"/>
        <v>16</v>
      </c>
      <c r="C43" s="42">
        <f t="shared" si="3"/>
        <v>10.457516339869281</v>
      </c>
      <c r="D43" s="41"/>
      <c r="E43" s="134">
        <v>11</v>
      </c>
      <c r="F43" s="61">
        <f t="shared" si="0"/>
        <v>68.75</v>
      </c>
      <c r="G43" s="87"/>
      <c r="H43" s="125">
        <v>5</v>
      </c>
      <c r="I43" s="42">
        <f t="shared" si="1"/>
        <v>31.25</v>
      </c>
      <c r="J43" s="99"/>
    </row>
    <row r="44" spans="1:10" ht="14.25" customHeight="1">
      <c r="A44" s="106" t="s">
        <v>441</v>
      </c>
      <c r="B44" s="41">
        <f t="shared" si="2"/>
        <v>2</v>
      </c>
      <c r="C44" s="42">
        <f t="shared" si="3"/>
        <v>1.3071895424836601</v>
      </c>
      <c r="D44" s="41"/>
      <c r="E44" s="134">
        <v>1</v>
      </c>
      <c r="F44" s="61">
        <f t="shared" si="0"/>
        <v>50</v>
      </c>
      <c r="G44" s="87"/>
      <c r="H44" s="125">
        <v>1</v>
      </c>
      <c r="I44" s="42">
        <f t="shared" si="1"/>
        <v>50</v>
      </c>
      <c r="J44" s="99"/>
    </row>
    <row r="45" spans="1:10" ht="14.25" customHeight="1">
      <c r="A45" s="104" t="s">
        <v>442</v>
      </c>
      <c r="B45" s="41">
        <f t="shared" si="2"/>
        <v>3</v>
      </c>
      <c r="C45" s="42">
        <f t="shared" si="3"/>
        <v>1.9607843137254901</v>
      </c>
      <c r="D45" s="41"/>
      <c r="E45" s="134">
        <v>3</v>
      </c>
      <c r="F45" s="61">
        <f t="shared" si="0"/>
        <v>100</v>
      </c>
      <c r="G45" s="87"/>
      <c r="H45" s="125">
        <v>0</v>
      </c>
      <c r="I45" s="42">
        <f t="shared" si="1"/>
        <v>0</v>
      </c>
      <c r="J45" s="99"/>
    </row>
    <row r="46" spans="1:10" ht="14.25" customHeight="1">
      <c r="A46" s="104" t="s">
        <v>443</v>
      </c>
      <c r="B46" s="41">
        <f t="shared" si="2"/>
        <v>2</v>
      </c>
      <c r="C46" s="42">
        <f t="shared" si="3"/>
        <v>1.3071895424836601</v>
      </c>
      <c r="D46" s="41"/>
      <c r="E46" s="134">
        <v>1</v>
      </c>
      <c r="F46" s="61">
        <f t="shared" si="0"/>
        <v>50</v>
      </c>
      <c r="G46" s="87"/>
      <c r="H46" s="125">
        <v>1</v>
      </c>
      <c r="I46" s="42">
        <f t="shared" si="1"/>
        <v>50</v>
      </c>
      <c r="J46" s="99"/>
    </row>
    <row r="47" spans="1:10" ht="14.25" customHeight="1">
      <c r="A47" s="100" t="s">
        <v>444</v>
      </c>
      <c r="B47" s="41">
        <f t="shared" si="2"/>
        <v>9</v>
      </c>
      <c r="C47" s="42">
        <f t="shared" si="3"/>
        <v>5.8823529411764701</v>
      </c>
      <c r="D47" s="41"/>
      <c r="E47" s="134">
        <v>9</v>
      </c>
      <c r="F47" s="61">
        <f t="shared" si="0"/>
        <v>100</v>
      </c>
      <c r="G47" s="87"/>
      <c r="H47" s="125">
        <v>0</v>
      </c>
      <c r="I47" s="42">
        <f t="shared" si="1"/>
        <v>0</v>
      </c>
      <c r="J47" s="99"/>
    </row>
    <row r="48" spans="1:10" ht="6" customHeight="1" thickBot="1">
      <c r="A48" s="29"/>
      <c r="B48" s="121"/>
      <c r="C48" s="121"/>
      <c r="D48" s="121"/>
      <c r="E48" s="121"/>
      <c r="F48" s="159"/>
      <c r="G48" s="121"/>
      <c r="H48" s="121"/>
      <c r="I48" s="121"/>
      <c r="J48" s="107"/>
    </row>
    <row r="49" spans="1:9" ht="6.75" customHeight="1">
      <c r="E49" s="11"/>
      <c r="H49" s="11">
        <v>0</v>
      </c>
      <c r="I49" s="11"/>
    </row>
    <row r="50" spans="1:9" ht="13.5" customHeight="1">
      <c r="A50" s="19" t="s">
        <v>374</v>
      </c>
      <c r="E50" s="11"/>
      <c r="I50" s="11"/>
    </row>
    <row r="51" spans="1:9" ht="12" customHeight="1">
      <c r="A51" s="17" t="s">
        <v>332</v>
      </c>
      <c r="B51" s="51"/>
      <c r="C51" s="98"/>
      <c r="F51" s="98"/>
    </row>
    <row r="52" spans="1:9" ht="13.15" customHeight="1">
      <c r="B52" s="51"/>
      <c r="C52" s="98"/>
      <c r="F52" s="98"/>
    </row>
    <row r="53" spans="1:9" ht="11.25" customHeight="1">
      <c r="A53" s="17" t="s">
        <v>333</v>
      </c>
      <c r="B53" s="51"/>
      <c r="C53" s="98"/>
      <c r="F53" s="98"/>
    </row>
    <row r="54" spans="1:9" ht="13.15" customHeight="1">
      <c r="A54" s="17" t="s">
        <v>334</v>
      </c>
      <c r="B54" s="51"/>
      <c r="C54" s="98"/>
      <c r="F54" s="98"/>
    </row>
  </sheetData>
  <mergeCells count="3">
    <mergeCell ref="B8:C8"/>
    <mergeCell ref="E8:F8"/>
    <mergeCell ref="H8:I8"/>
  </mergeCells>
  <conditionalFormatting sqref="A1:XFD1048576">
    <cfRule type="cellIs" dxfId="1" priority="1" operator="equal">
      <formula>0</formula>
    </cfRule>
  </conditionalFormatting>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F4C92-EF16-4E46-A402-58246EF6E0D2}">
  <sheetPr>
    <tabColor theme="5" tint="0.39997558519241921"/>
  </sheetPr>
  <dimension ref="A1:D66"/>
  <sheetViews>
    <sheetView workbookViewId="0"/>
  </sheetViews>
  <sheetFormatPr baseColWidth="10" defaultColWidth="11.42578125" defaultRowHeight="12.75"/>
  <cols>
    <col min="1" max="1" width="11.7109375" style="10" customWidth="1"/>
    <col min="2" max="2" width="4.28515625" style="10" customWidth="1"/>
    <col min="3" max="3" width="68" style="10" customWidth="1"/>
    <col min="4" max="16384" width="11.42578125" style="10"/>
  </cols>
  <sheetData>
    <row r="1" spans="1:4" ht="15.75">
      <c r="A1" s="13" t="s">
        <v>87</v>
      </c>
      <c r="B1" s="14"/>
      <c r="C1" s="14"/>
      <c r="D1" s="14"/>
    </row>
    <row r="2" spans="1:4" ht="15.75">
      <c r="A2" s="15"/>
      <c r="B2" s="14"/>
      <c r="C2" s="14"/>
      <c r="D2" s="14"/>
    </row>
    <row r="3" spans="1:4" ht="15.75">
      <c r="A3" s="15" t="s">
        <v>88</v>
      </c>
      <c r="B3" s="14"/>
      <c r="C3" s="15" t="s">
        <v>89</v>
      </c>
    </row>
    <row r="4" spans="1:4" ht="15.75">
      <c r="A4" s="15" t="s">
        <v>90</v>
      </c>
      <c r="B4" s="14"/>
      <c r="C4" s="15" t="s">
        <v>91</v>
      </c>
    </row>
    <row r="5" spans="1:4" ht="15.75">
      <c r="A5" s="15" t="s">
        <v>92</v>
      </c>
      <c r="B5" s="14"/>
      <c r="C5" s="15" t="s">
        <v>93</v>
      </c>
    </row>
    <row r="6" spans="1:4" ht="15.75">
      <c r="A6" s="15" t="s">
        <v>94</v>
      </c>
      <c r="B6" s="14"/>
      <c r="C6" s="15" t="s">
        <v>95</v>
      </c>
      <c r="D6" s="14"/>
    </row>
    <row r="7" spans="1:4" ht="15.75">
      <c r="A7" s="15" t="s">
        <v>96</v>
      </c>
      <c r="B7" s="14"/>
      <c r="C7" s="15" t="s">
        <v>97</v>
      </c>
    </row>
    <row r="8" spans="1:4" ht="15.75">
      <c r="A8" s="15" t="s">
        <v>98</v>
      </c>
      <c r="B8" s="14"/>
      <c r="C8" s="15" t="s">
        <v>99</v>
      </c>
    </row>
    <row r="9" spans="1:4" ht="15.75">
      <c r="A9" s="15" t="s">
        <v>100</v>
      </c>
      <c r="B9" s="14"/>
      <c r="C9" s="15" t="s">
        <v>101</v>
      </c>
      <c r="D9" s="14"/>
    </row>
    <row r="10" spans="1:4" ht="15.75">
      <c r="A10" s="15" t="s">
        <v>102</v>
      </c>
      <c r="B10" s="14"/>
      <c r="C10" s="15" t="s">
        <v>103</v>
      </c>
      <c r="D10" s="14"/>
    </row>
    <row r="11" spans="1:4" ht="15.75">
      <c r="A11" s="15" t="s">
        <v>104</v>
      </c>
      <c r="B11" s="14"/>
      <c r="C11" s="15" t="s">
        <v>105</v>
      </c>
      <c r="D11" s="14"/>
    </row>
    <row r="12" spans="1:4" ht="15.75">
      <c r="A12" s="15" t="s">
        <v>106</v>
      </c>
      <c r="B12" s="14"/>
      <c r="C12" s="15" t="s">
        <v>107</v>
      </c>
      <c r="D12" s="14"/>
    </row>
    <row r="13" spans="1:4" ht="15.75">
      <c r="A13" s="15" t="s">
        <v>108</v>
      </c>
      <c r="B13" s="14"/>
      <c r="C13" s="15" t="s">
        <v>109</v>
      </c>
      <c r="D13" s="14"/>
    </row>
    <row r="14" spans="1:4" ht="15.75">
      <c r="A14" s="15" t="s">
        <v>110</v>
      </c>
      <c r="B14" s="14"/>
      <c r="C14" s="15" t="s">
        <v>111</v>
      </c>
      <c r="D14" s="14"/>
    </row>
    <row r="15" spans="1:4" ht="15.75">
      <c r="A15" s="15" t="s">
        <v>112</v>
      </c>
      <c r="B15" s="14"/>
      <c r="C15" s="15" t="s">
        <v>113</v>
      </c>
      <c r="D15" s="14"/>
    </row>
    <row r="16" spans="1:4" ht="15.75">
      <c r="A16" s="15" t="s">
        <v>114</v>
      </c>
      <c r="B16" s="14"/>
      <c r="C16" s="15" t="s">
        <v>115</v>
      </c>
      <c r="D16" s="14"/>
    </row>
    <row r="17" spans="1:4" ht="15.75">
      <c r="A17" s="15" t="s">
        <v>116</v>
      </c>
      <c r="B17" s="14"/>
      <c r="C17" s="16" t="s">
        <v>117</v>
      </c>
      <c r="D17" s="14"/>
    </row>
    <row r="18" spans="1:4" ht="15.75">
      <c r="A18" s="15" t="s">
        <v>118</v>
      </c>
      <c r="B18" s="14"/>
      <c r="C18" s="15" t="s">
        <v>119</v>
      </c>
      <c r="D18" s="14"/>
    </row>
    <row r="19" spans="1:4" ht="15.75">
      <c r="A19" s="15" t="s">
        <v>120</v>
      </c>
      <c r="B19" s="14"/>
      <c r="C19" s="15" t="s">
        <v>121</v>
      </c>
      <c r="D19" s="14"/>
    </row>
    <row r="20" spans="1:4" ht="15.75">
      <c r="A20" s="15" t="s">
        <v>122</v>
      </c>
      <c r="B20" s="14"/>
      <c r="C20" s="15" t="s">
        <v>123</v>
      </c>
      <c r="D20" s="14"/>
    </row>
    <row r="21" spans="1:4" ht="15.75">
      <c r="A21" s="15" t="s">
        <v>124</v>
      </c>
      <c r="B21" s="14"/>
      <c r="C21" s="15" t="s">
        <v>125</v>
      </c>
      <c r="D21" s="14"/>
    </row>
    <row r="22" spans="1:4" ht="15.75">
      <c r="A22" s="15" t="s">
        <v>126</v>
      </c>
      <c r="B22" s="14"/>
      <c r="C22" s="15" t="s">
        <v>127</v>
      </c>
      <c r="D22" s="14"/>
    </row>
    <row r="23" spans="1:4" ht="15.75">
      <c r="A23" s="15" t="s">
        <v>128</v>
      </c>
      <c r="B23" s="14"/>
      <c r="C23" s="15" t="s">
        <v>129</v>
      </c>
      <c r="D23" s="14"/>
    </row>
    <row r="24" spans="1:4" ht="15.75">
      <c r="A24" s="15" t="s">
        <v>130</v>
      </c>
      <c r="B24" s="14"/>
      <c r="C24" s="15" t="s">
        <v>131</v>
      </c>
      <c r="D24" s="14"/>
    </row>
    <row r="25" spans="1:4" ht="15.75">
      <c r="A25" s="15" t="s">
        <v>132</v>
      </c>
      <c r="B25" s="14"/>
      <c r="C25" s="15" t="s">
        <v>133</v>
      </c>
      <c r="D25" s="14"/>
    </row>
    <row r="26" spans="1:4" ht="15.75">
      <c r="A26" s="15" t="s">
        <v>134</v>
      </c>
      <c r="B26" s="14"/>
      <c r="C26" s="15" t="s">
        <v>135</v>
      </c>
      <c r="D26" s="14"/>
    </row>
    <row r="27" spans="1:4" ht="15.75">
      <c r="A27" s="15" t="s">
        <v>136</v>
      </c>
      <c r="B27" s="14"/>
      <c r="C27" s="15" t="s">
        <v>137</v>
      </c>
      <c r="D27" s="14"/>
    </row>
    <row r="28" spans="1:4" ht="15.75">
      <c r="A28" s="15" t="s">
        <v>138</v>
      </c>
      <c r="B28" s="14"/>
      <c r="C28" s="15" t="s">
        <v>139</v>
      </c>
      <c r="D28" s="14"/>
    </row>
    <row r="29" spans="1:4" ht="15.75">
      <c r="A29" s="15" t="s">
        <v>140</v>
      </c>
      <c r="B29" s="14"/>
      <c r="C29" s="15" t="s">
        <v>141</v>
      </c>
      <c r="D29" s="14"/>
    </row>
    <row r="30" spans="1:4" ht="15.75">
      <c r="A30" s="15" t="s">
        <v>142</v>
      </c>
      <c r="B30" s="14"/>
      <c r="C30" s="15" t="s">
        <v>143</v>
      </c>
      <c r="D30" s="14"/>
    </row>
    <row r="31" spans="1:4" ht="15.75">
      <c r="A31" s="15" t="s">
        <v>144</v>
      </c>
      <c r="B31" s="14"/>
      <c r="C31" s="15" t="s">
        <v>145</v>
      </c>
      <c r="D31" s="14"/>
    </row>
    <row r="32" spans="1:4" ht="15.75">
      <c r="A32" s="15" t="s">
        <v>146</v>
      </c>
      <c r="B32" s="14"/>
      <c r="C32" s="15" t="s">
        <v>147</v>
      </c>
      <c r="D32" s="14"/>
    </row>
    <row r="33" spans="1:4" ht="15.75">
      <c r="A33" s="15" t="s">
        <v>148</v>
      </c>
      <c r="B33" s="14"/>
      <c r="C33" s="15" t="s">
        <v>149</v>
      </c>
      <c r="D33" s="14"/>
    </row>
    <row r="34" spans="1:4" ht="15.75">
      <c r="A34" s="15" t="s">
        <v>150</v>
      </c>
      <c r="B34" s="14"/>
      <c r="C34" s="15" t="s">
        <v>151</v>
      </c>
      <c r="D34" s="14"/>
    </row>
    <row r="35" spans="1:4" ht="15.75">
      <c r="A35" s="15" t="s">
        <v>152</v>
      </c>
      <c r="B35" s="14"/>
      <c r="C35" s="15" t="s">
        <v>153</v>
      </c>
    </row>
    <row r="36" spans="1:4" ht="15.75">
      <c r="A36" s="15" t="s">
        <v>154</v>
      </c>
      <c r="B36" s="14"/>
      <c r="C36" s="15" t="s">
        <v>155</v>
      </c>
      <c r="D36" s="14"/>
    </row>
    <row r="37" spans="1:4" ht="15.75">
      <c r="A37" s="15" t="s">
        <v>156</v>
      </c>
      <c r="B37" s="14"/>
      <c r="C37" s="15" t="s">
        <v>157</v>
      </c>
      <c r="D37" s="14"/>
    </row>
    <row r="38" spans="1:4" ht="15.75">
      <c r="A38" s="15" t="s">
        <v>158</v>
      </c>
      <c r="B38" s="14"/>
      <c r="C38" s="15" t="s">
        <v>159</v>
      </c>
      <c r="D38" s="14"/>
    </row>
    <row r="39" spans="1:4" ht="15.75">
      <c r="A39" s="15" t="s">
        <v>160</v>
      </c>
      <c r="B39" s="14"/>
      <c r="C39" s="15" t="s">
        <v>161</v>
      </c>
      <c r="D39" s="14"/>
    </row>
    <row r="40" spans="1:4" ht="15.75">
      <c r="A40" s="15" t="s">
        <v>162</v>
      </c>
      <c r="B40" s="14"/>
      <c r="C40" s="15" t="s">
        <v>163</v>
      </c>
      <c r="D40" s="14"/>
    </row>
    <row r="41" spans="1:4" ht="15.75">
      <c r="A41" s="15" t="s">
        <v>164</v>
      </c>
      <c r="B41" s="14"/>
      <c r="C41" s="15" t="s">
        <v>165</v>
      </c>
      <c r="D41" s="14"/>
    </row>
    <row r="42" spans="1:4" ht="15.75">
      <c r="A42" s="15" t="s">
        <v>166</v>
      </c>
      <c r="B42" s="14"/>
      <c r="C42" s="15" t="s">
        <v>167</v>
      </c>
    </row>
    <row r="43" spans="1:4" ht="15.75">
      <c r="A43" s="15" t="s">
        <v>168</v>
      </c>
      <c r="B43" s="14"/>
      <c r="C43" s="15" t="s">
        <v>169</v>
      </c>
    </row>
    <row r="44" spans="1:4" ht="15.75">
      <c r="A44" s="15" t="s">
        <v>170</v>
      </c>
      <c r="B44" s="14"/>
      <c r="C44" s="15" t="s">
        <v>171</v>
      </c>
    </row>
    <row r="45" spans="1:4" ht="15.75">
      <c r="A45" s="15" t="s">
        <v>172</v>
      </c>
      <c r="B45" s="14"/>
      <c r="C45" s="15" t="s">
        <v>173</v>
      </c>
    </row>
    <row r="46" spans="1:4" ht="15.75">
      <c r="A46" s="15" t="s">
        <v>174</v>
      </c>
      <c r="B46" s="14"/>
      <c r="C46" s="15" t="s">
        <v>175</v>
      </c>
    </row>
    <row r="47" spans="1:4" ht="15.75">
      <c r="A47" s="15" t="s">
        <v>176</v>
      </c>
      <c r="B47" s="14"/>
      <c r="C47" s="15" t="s">
        <v>177</v>
      </c>
      <c r="D47" s="14"/>
    </row>
    <row r="48" spans="1:4" ht="15.75">
      <c r="A48" s="15" t="s">
        <v>178</v>
      </c>
      <c r="B48" s="14"/>
      <c r="C48" s="15" t="s">
        <v>179</v>
      </c>
    </row>
    <row r="49" spans="1:4" ht="15.75">
      <c r="A49" s="15" t="s">
        <v>180</v>
      </c>
      <c r="B49" s="14"/>
      <c r="C49" s="15" t="s">
        <v>181</v>
      </c>
    </row>
    <row r="50" spans="1:4" ht="15.75">
      <c r="A50" s="15" t="s">
        <v>182</v>
      </c>
      <c r="B50" s="14"/>
      <c r="C50" s="15" t="s">
        <v>183</v>
      </c>
    </row>
    <row r="51" spans="1:4" ht="15.75">
      <c r="A51" s="15" t="s">
        <v>184</v>
      </c>
      <c r="B51" s="14"/>
      <c r="C51" s="15" t="s">
        <v>185</v>
      </c>
      <c r="D51" s="14"/>
    </row>
    <row r="52" spans="1:4" ht="15.75">
      <c r="A52" s="15" t="s">
        <v>186</v>
      </c>
      <c r="B52" s="14"/>
      <c r="C52" s="15" t="s">
        <v>187</v>
      </c>
    </row>
    <row r="53" spans="1:4" ht="15.75">
      <c r="A53" s="15" t="s">
        <v>188</v>
      </c>
      <c r="B53" s="14"/>
      <c r="C53" s="15" t="s">
        <v>189</v>
      </c>
    </row>
    <row r="54" spans="1:4" ht="15.75">
      <c r="A54" s="15" t="s">
        <v>190</v>
      </c>
      <c r="B54" s="14"/>
      <c r="C54" s="15" t="s">
        <v>191</v>
      </c>
    </row>
    <row r="55" spans="1:4" ht="15.75">
      <c r="A55" s="15" t="s">
        <v>192</v>
      </c>
      <c r="B55" s="14"/>
      <c r="C55" s="15" t="s">
        <v>181</v>
      </c>
    </row>
    <row r="56" spans="1:4" ht="15.75">
      <c r="A56" s="15" t="s">
        <v>193</v>
      </c>
      <c r="B56" s="14"/>
      <c r="C56" s="15" t="s">
        <v>194</v>
      </c>
      <c r="D56" s="14"/>
    </row>
    <row r="57" spans="1:4" ht="15.75">
      <c r="A57" s="15" t="s">
        <v>195</v>
      </c>
      <c r="B57" s="14"/>
      <c r="C57" s="15" t="s">
        <v>196</v>
      </c>
    </row>
    <row r="58" spans="1:4" ht="15.75">
      <c r="A58" s="15" t="s">
        <v>197</v>
      </c>
      <c r="B58" s="14"/>
      <c r="C58" s="15" t="s">
        <v>198</v>
      </c>
    </row>
    <row r="59" spans="1:4" ht="15.75">
      <c r="A59" s="15" t="s">
        <v>199</v>
      </c>
      <c r="B59" s="14"/>
      <c r="C59" s="15" t="s">
        <v>200</v>
      </c>
      <c r="D59" s="14"/>
    </row>
    <row r="60" spans="1:4" ht="15.75">
      <c r="A60" s="15" t="s">
        <v>201</v>
      </c>
      <c r="B60" s="14"/>
      <c r="C60" s="15" t="s">
        <v>202</v>
      </c>
    </row>
    <row r="61" spans="1:4" ht="15.75">
      <c r="A61" s="15" t="s">
        <v>203</v>
      </c>
      <c r="B61" s="14"/>
      <c r="C61" s="15" t="s">
        <v>204</v>
      </c>
      <c r="D61" s="14"/>
    </row>
    <row r="62" spans="1:4" ht="15.75">
      <c r="A62" s="15" t="s">
        <v>205</v>
      </c>
      <c r="B62" s="14"/>
      <c r="C62" s="15" t="s">
        <v>206</v>
      </c>
    </row>
    <row r="63" spans="1:4" ht="15.75">
      <c r="A63" s="15" t="s">
        <v>207</v>
      </c>
      <c r="B63" s="14"/>
      <c r="C63" s="15" t="s">
        <v>208</v>
      </c>
    </row>
    <row r="64" spans="1:4" ht="15.75">
      <c r="A64" s="15" t="s">
        <v>209</v>
      </c>
      <c r="B64" s="14"/>
      <c r="C64" s="15" t="s">
        <v>210</v>
      </c>
      <c r="D64" s="14"/>
    </row>
    <row r="65" spans="1:4" ht="15.75">
      <c r="A65" s="15" t="s">
        <v>211</v>
      </c>
      <c r="B65" s="14"/>
      <c r="C65" s="15" t="s">
        <v>212</v>
      </c>
      <c r="D65" s="14"/>
    </row>
    <row r="66" spans="1:4" ht="15.75">
      <c r="A66" s="15" t="s">
        <v>213</v>
      </c>
      <c r="B66" s="14"/>
      <c r="C66" s="15" t="s">
        <v>214</v>
      </c>
    </row>
  </sheetData>
  <pageMargins left="0.7" right="0.7" top="0.75" bottom="0.75" header="0.3" footer="0.3"/>
  <pageSetup orientation="portrait" horizontalDpi="4294967293"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B4AFE-4AE4-4665-8201-239174BC9BF5}">
  <sheetPr>
    <tabColor rgb="FFFFC000"/>
  </sheetPr>
  <dimension ref="A4:F9"/>
  <sheetViews>
    <sheetView workbookViewId="0">
      <selection activeCell="J9" sqref="J9"/>
    </sheetView>
  </sheetViews>
  <sheetFormatPr baseColWidth="10" defaultRowHeight="15"/>
  <sheetData>
    <row r="4" spans="1:6">
      <c r="C4" s="111"/>
      <c r="D4" s="111"/>
    </row>
    <row r="5" spans="1:6">
      <c r="C5" s="111"/>
      <c r="D5" s="111"/>
    </row>
    <row r="6" spans="1:6">
      <c r="C6" s="111"/>
      <c r="D6" s="111"/>
      <c r="E6" s="113"/>
      <c r="F6" s="113"/>
    </row>
    <row r="7" spans="1:6">
      <c r="A7" s="189"/>
      <c r="B7" s="189"/>
      <c r="C7" s="189"/>
      <c r="D7" s="111"/>
    </row>
    <row r="8" spans="1:6">
      <c r="A8" s="63"/>
      <c r="B8" s="203"/>
      <c r="C8" s="203"/>
      <c r="D8" s="111"/>
    </row>
    <row r="9" spans="1:6">
      <c r="A9" s="113"/>
      <c r="B9" s="111"/>
      <c r="C9" s="111"/>
      <c r="D9" s="113"/>
      <c r="E9" s="113"/>
      <c r="F9" s="113"/>
    </row>
  </sheetData>
  <printOptions horizontalCentered="1" verticalCentered="1"/>
  <pageMargins left="0.9055118110236221"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FFAB0-26E1-4705-9D74-DDAEED1D1647}">
  <sheetPr>
    <tabColor theme="4" tint="-0.249977111117893"/>
  </sheetPr>
  <dimension ref="A1:T109"/>
  <sheetViews>
    <sheetView workbookViewId="0">
      <selection activeCell="A3" sqref="A3"/>
    </sheetView>
  </sheetViews>
  <sheetFormatPr baseColWidth="10" defaultColWidth="9.28515625" defaultRowHeight="12.75"/>
  <cols>
    <col min="1" max="1" width="34.42578125" style="17" customWidth="1"/>
    <col min="2" max="2" width="8.42578125" style="66" customWidth="1"/>
    <col min="3" max="3" width="8.42578125" style="190" customWidth="1"/>
    <col min="4" max="4" width="2.5703125" style="23" customWidth="1"/>
    <col min="5" max="5" width="5.5703125" style="66" customWidth="1"/>
    <col min="6" max="6" width="7.42578125" style="190" customWidth="1"/>
    <col min="7" max="7" width="2.5703125" style="190" customWidth="1"/>
    <col min="8" max="8" width="5.5703125" style="66" customWidth="1"/>
    <col min="9" max="9" width="6.42578125" style="23" customWidth="1"/>
    <col min="10" max="10" width="2.5703125" style="23" customWidth="1"/>
    <col min="11" max="11" width="5.5703125" style="66" customWidth="1"/>
    <col min="12" max="12" width="6.5703125" style="23" customWidth="1"/>
    <col min="13" max="13" width="2.5703125" style="23" customWidth="1"/>
    <col min="14" max="14" width="5.5703125" style="66" customWidth="1"/>
    <col min="15" max="15" width="6.42578125" style="23" customWidth="1"/>
    <col min="16" max="16" width="2.5703125" style="23" customWidth="1"/>
    <col min="17" max="17" width="6.5703125" style="66" customWidth="1"/>
    <col min="18" max="18" width="6.42578125" style="23" customWidth="1"/>
    <col min="19" max="19" width="2.5703125" style="23" customWidth="1"/>
    <col min="20" max="20" width="3.5703125" style="17" customWidth="1"/>
    <col min="21" max="256" width="9.28515625" style="17"/>
    <col min="257" max="257" width="34.42578125" style="17" customWidth="1"/>
    <col min="258" max="259" width="8.42578125" style="17" customWidth="1"/>
    <col min="260" max="260" width="2.5703125" style="17" customWidth="1"/>
    <col min="261" max="261" width="5.5703125" style="17" customWidth="1"/>
    <col min="262" max="262" width="7.42578125" style="17" customWidth="1"/>
    <col min="263" max="263" width="2.5703125" style="17" customWidth="1"/>
    <col min="264" max="264" width="5.5703125" style="17" customWidth="1"/>
    <col min="265" max="265" width="6.42578125" style="17" customWidth="1"/>
    <col min="266" max="266" width="2.5703125" style="17" customWidth="1"/>
    <col min="267" max="267" width="5.5703125" style="17" customWidth="1"/>
    <col min="268" max="268" width="6.5703125" style="17" customWidth="1"/>
    <col min="269" max="269" width="2.5703125" style="17" customWidth="1"/>
    <col min="270" max="270" width="5.5703125" style="17" customWidth="1"/>
    <col min="271" max="271" width="6.42578125" style="17" customWidth="1"/>
    <col min="272" max="272" width="2.5703125" style="17" customWidth="1"/>
    <col min="273" max="273" width="6.5703125" style="17" customWidth="1"/>
    <col min="274" max="274" width="6.42578125" style="17" customWidth="1"/>
    <col min="275" max="275" width="2.5703125" style="17" customWidth="1"/>
    <col min="276" max="276" width="3.5703125" style="17" customWidth="1"/>
    <col min="277" max="512" width="9.28515625" style="17"/>
    <col min="513" max="513" width="34.42578125" style="17" customWidth="1"/>
    <col min="514" max="515" width="8.42578125" style="17" customWidth="1"/>
    <col min="516" max="516" width="2.5703125" style="17" customWidth="1"/>
    <col min="517" max="517" width="5.5703125" style="17" customWidth="1"/>
    <col min="518" max="518" width="7.42578125" style="17" customWidth="1"/>
    <col min="519" max="519" width="2.5703125" style="17" customWidth="1"/>
    <col min="520" max="520" width="5.5703125" style="17" customWidth="1"/>
    <col min="521" max="521" width="6.42578125" style="17" customWidth="1"/>
    <col min="522" max="522" width="2.5703125" style="17" customWidth="1"/>
    <col min="523" max="523" width="5.5703125" style="17" customWidth="1"/>
    <col min="524" max="524" width="6.5703125" style="17" customWidth="1"/>
    <col min="525" max="525" width="2.5703125" style="17" customWidth="1"/>
    <col min="526" max="526" width="5.5703125" style="17" customWidth="1"/>
    <col min="527" max="527" width="6.42578125" style="17" customWidth="1"/>
    <col min="528" max="528" width="2.5703125" style="17" customWidth="1"/>
    <col min="529" max="529" width="6.5703125" style="17" customWidth="1"/>
    <col min="530" max="530" width="6.42578125" style="17" customWidth="1"/>
    <col min="531" max="531" width="2.5703125" style="17" customWidth="1"/>
    <col min="532" max="532" width="3.5703125" style="17" customWidth="1"/>
    <col min="533" max="768" width="9.28515625" style="17"/>
    <col min="769" max="769" width="34.42578125" style="17" customWidth="1"/>
    <col min="770" max="771" width="8.42578125" style="17" customWidth="1"/>
    <col min="772" max="772" width="2.5703125" style="17" customWidth="1"/>
    <col min="773" max="773" width="5.5703125" style="17" customWidth="1"/>
    <col min="774" max="774" width="7.42578125" style="17" customWidth="1"/>
    <col min="775" max="775" width="2.5703125" style="17" customWidth="1"/>
    <col min="776" max="776" width="5.5703125" style="17" customWidth="1"/>
    <col min="777" max="777" width="6.42578125" style="17" customWidth="1"/>
    <col min="778" max="778" width="2.5703125" style="17" customWidth="1"/>
    <col min="779" max="779" width="5.5703125" style="17" customWidth="1"/>
    <col min="780" max="780" width="6.5703125" style="17" customWidth="1"/>
    <col min="781" max="781" width="2.5703125" style="17" customWidth="1"/>
    <col min="782" max="782" width="5.5703125" style="17" customWidth="1"/>
    <col min="783" max="783" width="6.42578125" style="17" customWidth="1"/>
    <col min="784" max="784" width="2.5703125" style="17" customWidth="1"/>
    <col min="785" max="785" width="6.5703125" style="17" customWidth="1"/>
    <col min="786" max="786" width="6.42578125" style="17" customWidth="1"/>
    <col min="787" max="787" width="2.5703125" style="17" customWidth="1"/>
    <col min="788" max="788" width="3.5703125" style="17" customWidth="1"/>
    <col min="789" max="1024" width="9.28515625" style="17"/>
    <col min="1025" max="1025" width="34.42578125" style="17" customWidth="1"/>
    <col min="1026" max="1027" width="8.42578125" style="17" customWidth="1"/>
    <col min="1028" max="1028" width="2.5703125" style="17" customWidth="1"/>
    <col min="1029" max="1029" width="5.5703125" style="17" customWidth="1"/>
    <col min="1030" max="1030" width="7.42578125" style="17" customWidth="1"/>
    <col min="1031" max="1031" width="2.5703125" style="17" customWidth="1"/>
    <col min="1032" max="1032" width="5.5703125" style="17" customWidth="1"/>
    <col min="1033" max="1033" width="6.42578125" style="17" customWidth="1"/>
    <col min="1034" max="1034" width="2.5703125" style="17" customWidth="1"/>
    <col min="1035" max="1035" width="5.5703125" style="17" customWidth="1"/>
    <col min="1036" max="1036" width="6.5703125" style="17" customWidth="1"/>
    <col min="1037" max="1037" width="2.5703125" style="17" customWidth="1"/>
    <col min="1038" max="1038" width="5.5703125" style="17" customWidth="1"/>
    <col min="1039" max="1039" width="6.42578125" style="17" customWidth="1"/>
    <col min="1040" max="1040" width="2.5703125" style="17" customWidth="1"/>
    <col min="1041" max="1041" width="6.5703125" style="17" customWidth="1"/>
    <col min="1042" max="1042" width="6.42578125" style="17" customWidth="1"/>
    <col min="1043" max="1043" width="2.5703125" style="17" customWidth="1"/>
    <col min="1044" max="1044" width="3.5703125" style="17" customWidth="1"/>
    <col min="1045" max="1280" width="9.28515625" style="17"/>
    <col min="1281" max="1281" width="34.42578125" style="17" customWidth="1"/>
    <col min="1282" max="1283" width="8.42578125" style="17" customWidth="1"/>
    <col min="1284" max="1284" width="2.5703125" style="17" customWidth="1"/>
    <col min="1285" max="1285" width="5.5703125" style="17" customWidth="1"/>
    <col min="1286" max="1286" width="7.42578125" style="17" customWidth="1"/>
    <col min="1287" max="1287" width="2.5703125" style="17" customWidth="1"/>
    <col min="1288" max="1288" width="5.5703125" style="17" customWidth="1"/>
    <col min="1289" max="1289" width="6.42578125" style="17" customWidth="1"/>
    <col min="1290" max="1290" width="2.5703125" style="17" customWidth="1"/>
    <col min="1291" max="1291" width="5.5703125" style="17" customWidth="1"/>
    <col min="1292" max="1292" width="6.5703125" style="17" customWidth="1"/>
    <col min="1293" max="1293" width="2.5703125" style="17" customWidth="1"/>
    <col min="1294" max="1294" width="5.5703125" style="17" customWidth="1"/>
    <col min="1295" max="1295" width="6.42578125" style="17" customWidth="1"/>
    <col min="1296" max="1296" width="2.5703125" style="17" customWidth="1"/>
    <col min="1297" max="1297" width="6.5703125" style="17" customWidth="1"/>
    <col min="1298" max="1298" width="6.42578125" style="17" customWidth="1"/>
    <col min="1299" max="1299" width="2.5703125" style="17" customWidth="1"/>
    <col min="1300" max="1300" width="3.5703125" style="17" customWidth="1"/>
    <col min="1301" max="1536" width="9.28515625" style="17"/>
    <col min="1537" max="1537" width="34.42578125" style="17" customWidth="1"/>
    <col min="1538" max="1539" width="8.42578125" style="17" customWidth="1"/>
    <col min="1540" max="1540" width="2.5703125" style="17" customWidth="1"/>
    <col min="1541" max="1541" width="5.5703125" style="17" customWidth="1"/>
    <col min="1542" max="1542" width="7.42578125" style="17" customWidth="1"/>
    <col min="1543" max="1543" width="2.5703125" style="17" customWidth="1"/>
    <col min="1544" max="1544" width="5.5703125" style="17" customWidth="1"/>
    <col min="1545" max="1545" width="6.42578125" style="17" customWidth="1"/>
    <col min="1546" max="1546" width="2.5703125" style="17" customWidth="1"/>
    <col min="1547" max="1547" width="5.5703125" style="17" customWidth="1"/>
    <col min="1548" max="1548" width="6.5703125" style="17" customWidth="1"/>
    <col min="1549" max="1549" width="2.5703125" style="17" customWidth="1"/>
    <col min="1550" max="1550" width="5.5703125" style="17" customWidth="1"/>
    <col min="1551" max="1551" width="6.42578125" style="17" customWidth="1"/>
    <col min="1552" max="1552" width="2.5703125" style="17" customWidth="1"/>
    <col min="1553" max="1553" width="6.5703125" style="17" customWidth="1"/>
    <col min="1554" max="1554" width="6.42578125" style="17" customWidth="1"/>
    <col min="1555" max="1555" width="2.5703125" style="17" customWidth="1"/>
    <col min="1556" max="1556" width="3.5703125" style="17" customWidth="1"/>
    <col min="1557" max="1792" width="9.28515625" style="17"/>
    <col min="1793" max="1793" width="34.42578125" style="17" customWidth="1"/>
    <col min="1794" max="1795" width="8.42578125" style="17" customWidth="1"/>
    <col min="1796" max="1796" width="2.5703125" style="17" customWidth="1"/>
    <col min="1797" max="1797" width="5.5703125" style="17" customWidth="1"/>
    <col min="1798" max="1798" width="7.42578125" style="17" customWidth="1"/>
    <col min="1799" max="1799" width="2.5703125" style="17" customWidth="1"/>
    <col min="1800" max="1800" width="5.5703125" style="17" customWidth="1"/>
    <col min="1801" max="1801" width="6.42578125" style="17" customWidth="1"/>
    <col min="1802" max="1802" width="2.5703125" style="17" customWidth="1"/>
    <col min="1803" max="1803" width="5.5703125" style="17" customWidth="1"/>
    <col min="1804" max="1804" width="6.5703125" style="17" customWidth="1"/>
    <col min="1805" max="1805" width="2.5703125" style="17" customWidth="1"/>
    <col min="1806" max="1806" width="5.5703125" style="17" customWidth="1"/>
    <col min="1807" max="1807" width="6.42578125" style="17" customWidth="1"/>
    <col min="1808" max="1808" width="2.5703125" style="17" customWidth="1"/>
    <col min="1809" max="1809" width="6.5703125" style="17" customWidth="1"/>
    <col min="1810" max="1810" width="6.42578125" style="17" customWidth="1"/>
    <col min="1811" max="1811" width="2.5703125" style="17" customWidth="1"/>
    <col min="1812" max="1812" width="3.5703125" style="17" customWidth="1"/>
    <col min="1813" max="2048" width="9.28515625" style="17"/>
    <col min="2049" max="2049" width="34.42578125" style="17" customWidth="1"/>
    <col min="2050" max="2051" width="8.42578125" style="17" customWidth="1"/>
    <col min="2052" max="2052" width="2.5703125" style="17" customWidth="1"/>
    <col min="2053" max="2053" width="5.5703125" style="17" customWidth="1"/>
    <col min="2054" max="2054" width="7.42578125" style="17" customWidth="1"/>
    <col min="2055" max="2055" width="2.5703125" style="17" customWidth="1"/>
    <col min="2056" max="2056" width="5.5703125" style="17" customWidth="1"/>
    <col min="2057" max="2057" width="6.42578125" style="17" customWidth="1"/>
    <col min="2058" max="2058" width="2.5703125" style="17" customWidth="1"/>
    <col min="2059" max="2059" width="5.5703125" style="17" customWidth="1"/>
    <col min="2060" max="2060" width="6.5703125" style="17" customWidth="1"/>
    <col min="2061" max="2061" width="2.5703125" style="17" customWidth="1"/>
    <col min="2062" max="2062" width="5.5703125" style="17" customWidth="1"/>
    <col min="2063" max="2063" width="6.42578125" style="17" customWidth="1"/>
    <col min="2064" max="2064" width="2.5703125" style="17" customWidth="1"/>
    <col min="2065" max="2065" width="6.5703125" style="17" customWidth="1"/>
    <col min="2066" max="2066" width="6.42578125" style="17" customWidth="1"/>
    <col min="2067" max="2067" width="2.5703125" style="17" customWidth="1"/>
    <col min="2068" max="2068" width="3.5703125" style="17" customWidth="1"/>
    <col min="2069" max="2304" width="9.28515625" style="17"/>
    <col min="2305" max="2305" width="34.42578125" style="17" customWidth="1"/>
    <col min="2306" max="2307" width="8.42578125" style="17" customWidth="1"/>
    <col min="2308" max="2308" width="2.5703125" style="17" customWidth="1"/>
    <col min="2309" max="2309" width="5.5703125" style="17" customWidth="1"/>
    <col min="2310" max="2310" width="7.42578125" style="17" customWidth="1"/>
    <col min="2311" max="2311" width="2.5703125" style="17" customWidth="1"/>
    <col min="2312" max="2312" width="5.5703125" style="17" customWidth="1"/>
    <col min="2313" max="2313" width="6.42578125" style="17" customWidth="1"/>
    <col min="2314" max="2314" width="2.5703125" style="17" customWidth="1"/>
    <col min="2315" max="2315" width="5.5703125" style="17" customWidth="1"/>
    <col min="2316" max="2316" width="6.5703125" style="17" customWidth="1"/>
    <col min="2317" max="2317" width="2.5703125" style="17" customWidth="1"/>
    <col min="2318" max="2318" width="5.5703125" style="17" customWidth="1"/>
    <col min="2319" max="2319" width="6.42578125" style="17" customWidth="1"/>
    <col min="2320" max="2320" width="2.5703125" style="17" customWidth="1"/>
    <col min="2321" max="2321" width="6.5703125" style="17" customWidth="1"/>
    <col min="2322" max="2322" width="6.42578125" style="17" customWidth="1"/>
    <col min="2323" max="2323" width="2.5703125" style="17" customWidth="1"/>
    <col min="2324" max="2324" width="3.5703125" style="17" customWidth="1"/>
    <col min="2325" max="2560" width="9.28515625" style="17"/>
    <col min="2561" max="2561" width="34.42578125" style="17" customWidth="1"/>
    <col min="2562" max="2563" width="8.42578125" style="17" customWidth="1"/>
    <col min="2564" max="2564" width="2.5703125" style="17" customWidth="1"/>
    <col min="2565" max="2565" width="5.5703125" style="17" customWidth="1"/>
    <col min="2566" max="2566" width="7.42578125" style="17" customWidth="1"/>
    <col min="2567" max="2567" width="2.5703125" style="17" customWidth="1"/>
    <col min="2568" max="2568" width="5.5703125" style="17" customWidth="1"/>
    <col min="2569" max="2569" width="6.42578125" style="17" customWidth="1"/>
    <col min="2570" max="2570" width="2.5703125" style="17" customWidth="1"/>
    <col min="2571" max="2571" width="5.5703125" style="17" customWidth="1"/>
    <col min="2572" max="2572" width="6.5703125" style="17" customWidth="1"/>
    <col min="2573" max="2573" width="2.5703125" style="17" customWidth="1"/>
    <col min="2574" max="2574" width="5.5703125" style="17" customWidth="1"/>
    <col min="2575" max="2575" width="6.42578125" style="17" customWidth="1"/>
    <col min="2576" max="2576" width="2.5703125" style="17" customWidth="1"/>
    <col min="2577" max="2577" width="6.5703125" style="17" customWidth="1"/>
    <col min="2578" max="2578" width="6.42578125" style="17" customWidth="1"/>
    <col min="2579" max="2579" width="2.5703125" style="17" customWidth="1"/>
    <col min="2580" max="2580" width="3.5703125" style="17" customWidth="1"/>
    <col min="2581" max="2816" width="9.28515625" style="17"/>
    <col min="2817" max="2817" width="34.42578125" style="17" customWidth="1"/>
    <col min="2818" max="2819" width="8.42578125" style="17" customWidth="1"/>
    <col min="2820" max="2820" width="2.5703125" style="17" customWidth="1"/>
    <col min="2821" max="2821" width="5.5703125" style="17" customWidth="1"/>
    <col min="2822" max="2822" width="7.42578125" style="17" customWidth="1"/>
    <col min="2823" max="2823" width="2.5703125" style="17" customWidth="1"/>
    <col min="2824" max="2824" width="5.5703125" style="17" customWidth="1"/>
    <col min="2825" max="2825" width="6.42578125" style="17" customWidth="1"/>
    <col min="2826" max="2826" width="2.5703125" style="17" customWidth="1"/>
    <col min="2827" max="2827" width="5.5703125" style="17" customWidth="1"/>
    <col min="2828" max="2828" width="6.5703125" style="17" customWidth="1"/>
    <col min="2829" max="2829" width="2.5703125" style="17" customWidth="1"/>
    <col min="2830" max="2830" width="5.5703125" style="17" customWidth="1"/>
    <col min="2831" max="2831" width="6.42578125" style="17" customWidth="1"/>
    <col min="2832" max="2832" width="2.5703125" style="17" customWidth="1"/>
    <col min="2833" max="2833" width="6.5703125" style="17" customWidth="1"/>
    <col min="2834" max="2834" width="6.42578125" style="17" customWidth="1"/>
    <col min="2835" max="2835" width="2.5703125" style="17" customWidth="1"/>
    <col min="2836" max="2836" width="3.5703125" style="17" customWidth="1"/>
    <col min="2837" max="3072" width="9.28515625" style="17"/>
    <col min="3073" max="3073" width="34.42578125" style="17" customWidth="1"/>
    <col min="3074" max="3075" width="8.42578125" style="17" customWidth="1"/>
    <col min="3076" max="3076" width="2.5703125" style="17" customWidth="1"/>
    <col min="3077" max="3077" width="5.5703125" style="17" customWidth="1"/>
    <col min="3078" max="3078" width="7.42578125" style="17" customWidth="1"/>
    <col min="3079" max="3079" width="2.5703125" style="17" customWidth="1"/>
    <col min="3080" max="3080" width="5.5703125" style="17" customWidth="1"/>
    <col min="3081" max="3081" width="6.42578125" style="17" customWidth="1"/>
    <col min="3082" max="3082" width="2.5703125" style="17" customWidth="1"/>
    <col min="3083" max="3083" width="5.5703125" style="17" customWidth="1"/>
    <col min="3084" max="3084" width="6.5703125" style="17" customWidth="1"/>
    <col min="3085" max="3085" width="2.5703125" style="17" customWidth="1"/>
    <col min="3086" max="3086" width="5.5703125" style="17" customWidth="1"/>
    <col min="3087" max="3087" width="6.42578125" style="17" customWidth="1"/>
    <col min="3088" max="3088" width="2.5703125" style="17" customWidth="1"/>
    <col min="3089" max="3089" width="6.5703125" style="17" customWidth="1"/>
    <col min="3090" max="3090" width="6.42578125" style="17" customWidth="1"/>
    <col min="3091" max="3091" width="2.5703125" style="17" customWidth="1"/>
    <col min="3092" max="3092" width="3.5703125" style="17" customWidth="1"/>
    <col min="3093" max="3328" width="9.28515625" style="17"/>
    <col min="3329" max="3329" width="34.42578125" style="17" customWidth="1"/>
    <col min="3330" max="3331" width="8.42578125" style="17" customWidth="1"/>
    <col min="3332" max="3332" width="2.5703125" style="17" customWidth="1"/>
    <col min="3333" max="3333" width="5.5703125" style="17" customWidth="1"/>
    <col min="3334" max="3334" width="7.42578125" style="17" customWidth="1"/>
    <col min="3335" max="3335" width="2.5703125" style="17" customWidth="1"/>
    <col min="3336" max="3336" width="5.5703125" style="17" customWidth="1"/>
    <col min="3337" max="3337" width="6.42578125" style="17" customWidth="1"/>
    <col min="3338" max="3338" width="2.5703125" style="17" customWidth="1"/>
    <col min="3339" max="3339" width="5.5703125" style="17" customWidth="1"/>
    <col min="3340" max="3340" width="6.5703125" style="17" customWidth="1"/>
    <col min="3341" max="3341" width="2.5703125" style="17" customWidth="1"/>
    <col min="3342" max="3342" width="5.5703125" style="17" customWidth="1"/>
    <col min="3343" max="3343" width="6.42578125" style="17" customWidth="1"/>
    <col min="3344" max="3344" width="2.5703125" style="17" customWidth="1"/>
    <col min="3345" max="3345" width="6.5703125" style="17" customWidth="1"/>
    <col min="3346" max="3346" width="6.42578125" style="17" customWidth="1"/>
    <col min="3347" max="3347" width="2.5703125" style="17" customWidth="1"/>
    <col min="3348" max="3348" width="3.5703125" style="17" customWidth="1"/>
    <col min="3349" max="3584" width="9.28515625" style="17"/>
    <col min="3585" max="3585" width="34.42578125" style="17" customWidth="1"/>
    <col min="3586" max="3587" width="8.42578125" style="17" customWidth="1"/>
    <col min="3588" max="3588" width="2.5703125" style="17" customWidth="1"/>
    <col min="3589" max="3589" width="5.5703125" style="17" customWidth="1"/>
    <col min="3590" max="3590" width="7.42578125" style="17" customWidth="1"/>
    <col min="3591" max="3591" width="2.5703125" style="17" customWidth="1"/>
    <col min="3592" max="3592" width="5.5703125" style="17" customWidth="1"/>
    <col min="3593" max="3593" width="6.42578125" style="17" customWidth="1"/>
    <col min="3594" max="3594" width="2.5703125" style="17" customWidth="1"/>
    <col min="3595" max="3595" width="5.5703125" style="17" customWidth="1"/>
    <col min="3596" max="3596" width="6.5703125" style="17" customWidth="1"/>
    <col min="3597" max="3597" width="2.5703125" style="17" customWidth="1"/>
    <col min="3598" max="3598" width="5.5703125" style="17" customWidth="1"/>
    <col min="3599" max="3599" width="6.42578125" style="17" customWidth="1"/>
    <col min="3600" max="3600" width="2.5703125" style="17" customWidth="1"/>
    <col min="3601" max="3601" width="6.5703125" style="17" customWidth="1"/>
    <col min="3602" max="3602" width="6.42578125" style="17" customWidth="1"/>
    <col min="3603" max="3603" width="2.5703125" style="17" customWidth="1"/>
    <col min="3604" max="3604" width="3.5703125" style="17" customWidth="1"/>
    <col min="3605" max="3840" width="9.28515625" style="17"/>
    <col min="3841" max="3841" width="34.42578125" style="17" customWidth="1"/>
    <col min="3842" max="3843" width="8.42578125" style="17" customWidth="1"/>
    <col min="3844" max="3844" width="2.5703125" style="17" customWidth="1"/>
    <col min="3845" max="3845" width="5.5703125" style="17" customWidth="1"/>
    <col min="3846" max="3846" width="7.42578125" style="17" customWidth="1"/>
    <col min="3847" max="3847" width="2.5703125" style="17" customWidth="1"/>
    <col min="3848" max="3848" width="5.5703125" style="17" customWidth="1"/>
    <col min="3849" max="3849" width="6.42578125" style="17" customWidth="1"/>
    <col min="3850" max="3850" width="2.5703125" style="17" customWidth="1"/>
    <col min="3851" max="3851" width="5.5703125" style="17" customWidth="1"/>
    <col min="3852" max="3852" width="6.5703125" style="17" customWidth="1"/>
    <col min="3853" max="3853" width="2.5703125" style="17" customWidth="1"/>
    <col min="3854" max="3854" width="5.5703125" style="17" customWidth="1"/>
    <col min="3855" max="3855" width="6.42578125" style="17" customWidth="1"/>
    <col min="3856" max="3856" width="2.5703125" style="17" customWidth="1"/>
    <col min="3857" max="3857" width="6.5703125" style="17" customWidth="1"/>
    <col min="3858" max="3858" width="6.42578125" style="17" customWidth="1"/>
    <col min="3859" max="3859" width="2.5703125" style="17" customWidth="1"/>
    <col min="3860" max="3860" width="3.5703125" style="17" customWidth="1"/>
    <col min="3861" max="4096" width="9.28515625" style="17"/>
    <col min="4097" max="4097" width="34.42578125" style="17" customWidth="1"/>
    <col min="4098" max="4099" width="8.42578125" style="17" customWidth="1"/>
    <col min="4100" max="4100" width="2.5703125" style="17" customWidth="1"/>
    <col min="4101" max="4101" width="5.5703125" style="17" customWidth="1"/>
    <col min="4102" max="4102" width="7.42578125" style="17" customWidth="1"/>
    <col min="4103" max="4103" width="2.5703125" style="17" customWidth="1"/>
    <col min="4104" max="4104" width="5.5703125" style="17" customWidth="1"/>
    <col min="4105" max="4105" width="6.42578125" style="17" customWidth="1"/>
    <col min="4106" max="4106" width="2.5703125" style="17" customWidth="1"/>
    <col min="4107" max="4107" width="5.5703125" style="17" customWidth="1"/>
    <col min="4108" max="4108" width="6.5703125" style="17" customWidth="1"/>
    <col min="4109" max="4109" width="2.5703125" style="17" customWidth="1"/>
    <col min="4110" max="4110" width="5.5703125" style="17" customWidth="1"/>
    <col min="4111" max="4111" width="6.42578125" style="17" customWidth="1"/>
    <col min="4112" max="4112" width="2.5703125" style="17" customWidth="1"/>
    <col min="4113" max="4113" width="6.5703125" style="17" customWidth="1"/>
    <col min="4114" max="4114" width="6.42578125" style="17" customWidth="1"/>
    <col min="4115" max="4115" width="2.5703125" style="17" customWidth="1"/>
    <col min="4116" max="4116" width="3.5703125" style="17" customWidth="1"/>
    <col min="4117" max="4352" width="9.28515625" style="17"/>
    <col min="4353" max="4353" width="34.42578125" style="17" customWidth="1"/>
    <col min="4354" max="4355" width="8.42578125" style="17" customWidth="1"/>
    <col min="4356" max="4356" width="2.5703125" style="17" customWidth="1"/>
    <col min="4357" max="4357" width="5.5703125" style="17" customWidth="1"/>
    <col min="4358" max="4358" width="7.42578125" style="17" customWidth="1"/>
    <col min="4359" max="4359" width="2.5703125" style="17" customWidth="1"/>
    <col min="4360" max="4360" width="5.5703125" style="17" customWidth="1"/>
    <col min="4361" max="4361" width="6.42578125" style="17" customWidth="1"/>
    <col min="4362" max="4362" width="2.5703125" style="17" customWidth="1"/>
    <col min="4363" max="4363" width="5.5703125" style="17" customWidth="1"/>
    <col min="4364" max="4364" width="6.5703125" style="17" customWidth="1"/>
    <col min="4365" max="4365" width="2.5703125" style="17" customWidth="1"/>
    <col min="4366" max="4366" width="5.5703125" style="17" customWidth="1"/>
    <col min="4367" max="4367" width="6.42578125" style="17" customWidth="1"/>
    <col min="4368" max="4368" width="2.5703125" style="17" customWidth="1"/>
    <col min="4369" max="4369" width="6.5703125" style="17" customWidth="1"/>
    <col min="4370" max="4370" width="6.42578125" style="17" customWidth="1"/>
    <col min="4371" max="4371" width="2.5703125" style="17" customWidth="1"/>
    <col min="4372" max="4372" width="3.5703125" style="17" customWidth="1"/>
    <col min="4373" max="4608" width="9.28515625" style="17"/>
    <col min="4609" max="4609" width="34.42578125" style="17" customWidth="1"/>
    <col min="4610" max="4611" width="8.42578125" style="17" customWidth="1"/>
    <col min="4612" max="4612" width="2.5703125" style="17" customWidth="1"/>
    <col min="4613" max="4613" width="5.5703125" style="17" customWidth="1"/>
    <col min="4614" max="4614" width="7.42578125" style="17" customWidth="1"/>
    <col min="4615" max="4615" width="2.5703125" style="17" customWidth="1"/>
    <col min="4616" max="4616" width="5.5703125" style="17" customWidth="1"/>
    <col min="4617" max="4617" width="6.42578125" style="17" customWidth="1"/>
    <col min="4618" max="4618" width="2.5703125" style="17" customWidth="1"/>
    <col min="4619" max="4619" width="5.5703125" style="17" customWidth="1"/>
    <col min="4620" max="4620" width="6.5703125" style="17" customWidth="1"/>
    <col min="4621" max="4621" width="2.5703125" style="17" customWidth="1"/>
    <col min="4622" max="4622" width="5.5703125" style="17" customWidth="1"/>
    <col min="4623" max="4623" width="6.42578125" style="17" customWidth="1"/>
    <col min="4624" max="4624" width="2.5703125" style="17" customWidth="1"/>
    <col min="4625" max="4625" width="6.5703125" style="17" customWidth="1"/>
    <col min="4626" max="4626" width="6.42578125" style="17" customWidth="1"/>
    <col min="4627" max="4627" width="2.5703125" style="17" customWidth="1"/>
    <col min="4628" max="4628" width="3.5703125" style="17" customWidth="1"/>
    <col min="4629" max="4864" width="9.28515625" style="17"/>
    <col min="4865" max="4865" width="34.42578125" style="17" customWidth="1"/>
    <col min="4866" max="4867" width="8.42578125" style="17" customWidth="1"/>
    <col min="4868" max="4868" width="2.5703125" style="17" customWidth="1"/>
    <col min="4869" max="4869" width="5.5703125" style="17" customWidth="1"/>
    <col min="4870" max="4870" width="7.42578125" style="17" customWidth="1"/>
    <col min="4871" max="4871" width="2.5703125" style="17" customWidth="1"/>
    <col min="4872" max="4872" width="5.5703125" style="17" customWidth="1"/>
    <col min="4873" max="4873" width="6.42578125" style="17" customWidth="1"/>
    <col min="4874" max="4874" width="2.5703125" style="17" customWidth="1"/>
    <col min="4875" max="4875" width="5.5703125" style="17" customWidth="1"/>
    <col min="4876" max="4876" width="6.5703125" style="17" customWidth="1"/>
    <col min="4877" max="4877" width="2.5703125" style="17" customWidth="1"/>
    <col min="4878" max="4878" width="5.5703125" style="17" customWidth="1"/>
    <col min="4879" max="4879" width="6.42578125" style="17" customWidth="1"/>
    <col min="4880" max="4880" width="2.5703125" style="17" customWidth="1"/>
    <col min="4881" max="4881" width="6.5703125" style="17" customWidth="1"/>
    <col min="4882" max="4882" width="6.42578125" style="17" customWidth="1"/>
    <col min="4883" max="4883" width="2.5703125" style="17" customWidth="1"/>
    <col min="4884" max="4884" width="3.5703125" style="17" customWidth="1"/>
    <col min="4885" max="5120" width="9.28515625" style="17"/>
    <col min="5121" max="5121" width="34.42578125" style="17" customWidth="1"/>
    <col min="5122" max="5123" width="8.42578125" style="17" customWidth="1"/>
    <col min="5124" max="5124" width="2.5703125" style="17" customWidth="1"/>
    <col min="5125" max="5125" width="5.5703125" style="17" customWidth="1"/>
    <col min="5126" max="5126" width="7.42578125" style="17" customWidth="1"/>
    <col min="5127" max="5127" width="2.5703125" style="17" customWidth="1"/>
    <col min="5128" max="5128" width="5.5703125" style="17" customWidth="1"/>
    <col min="5129" max="5129" width="6.42578125" style="17" customWidth="1"/>
    <col min="5130" max="5130" width="2.5703125" style="17" customWidth="1"/>
    <col min="5131" max="5131" width="5.5703125" style="17" customWidth="1"/>
    <col min="5132" max="5132" width="6.5703125" style="17" customWidth="1"/>
    <col min="5133" max="5133" width="2.5703125" style="17" customWidth="1"/>
    <col min="5134" max="5134" width="5.5703125" style="17" customWidth="1"/>
    <col min="5135" max="5135" width="6.42578125" style="17" customWidth="1"/>
    <col min="5136" max="5136" width="2.5703125" style="17" customWidth="1"/>
    <col min="5137" max="5137" width="6.5703125" style="17" customWidth="1"/>
    <col min="5138" max="5138" width="6.42578125" style="17" customWidth="1"/>
    <col min="5139" max="5139" width="2.5703125" style="17" customWidth="1"/>
    <col min="5140" max="5140" width="3.5703125" style="17" customWidth="1"/>
    <col min="5141" max="5376" width="9.28515625" style="17"/>
    <col min="5377" max="5377" width="34.42578125" style="17" customWidth="1"/>
    <col min="5378" max="5379" width="8.42578125" style="17" customWidth="1"/>
    <col min="5380" max="5380" width="2.5703125" style="17" customWidth="1"/>
    <col min="5381" max="5381" width="5.5703125" style="17" customWidth="1"/>
    <col min="5382" max="5382" width="7.42578125" style="17" customWidth="1"/>
    <col min="5383" max="5383" width="2.5703125" style="17" customWidth="1"/>
    <col min="5384" max="5384" width="5.5703125" style="17" customWidth="1"/>
    <col min="5385" max="5385" width="6.42578125" style="17" customWidth="1"/>
    <col min="5386" max="5386" width="2.5703125" style="17" customWidth="1"/>
    <col min="5387" max="5387" width="5.5703125" style="17" customWidth="1"/>
    <col min="5388" max="5388" width="6.5703125" style="17" customWidth="1"/>
    <col min="5389" max="5389" width="2.5703125" style="17" customWidth="1"/>
    <col min="5390" max="5390" width="5.5703125" style="17" customWidth="1"/>
    <col min="5391" max="5391" width="6.42578125" style="17" customWidth="1"/>
    <col min="5392" max="5392" width="2.5703125" style="17" customWidth="1"/>
    <col min="5393" max="5393" width="6.5703125" style="17" customWidth="1"/>
    <col min="5394" max="5394" width="6.42578125" style="17" customWidth="1"/>
    <col min="5395" max="5395" width="2.5703125" style="17" customWidth="1"/>
    <col min="5396" max="5396" width="3.5703125" style="17" customWidth="1"/>
    <col min="5397" max="5632" width="9.28515625" style="17"/>
    <col min="5633" max="5633" width="34.42578125" style="17" customWidth="1"/>
    <col min="5634" max="5635" width="8.42578125" style="17" customWidth="1"/>
    <col min="5636" max="5636" width="2.5703125" style="17" customWidth="1"/>
    <col min="5637" max="5637" width="5.5703125" style="17" customWidth="1"/>
    <col min="5638" max="5638" width="7.42578125" style="17" customWidth="1"/>
    <col min="5639" max="5639" width="2.5703125" style="17" customWidth="1"/>
    <col min="5640" max="5640" width="5.5703125" style="17" customWidth="1"/>
    <col min="5641" max="5641" width="6.42578125" style="17" customWidth="1"/>
    <col min="5642" max="5642" width="2.5703125" style="17" customWidth="1"/>
    <col min="5643" max="5643" width="5.5703125" style="17" customWidth="1"/>
    <col min="5644" max="5644" width="6.5703125" style="17" customWidth="1"/>
    <col min="5645" max="5645" width="2.5703125" style="17" customWidth="1"/>
    <col min="5646" max="5646" width="5.5703125" style="17" customWidth="1"/>
    <col min="5647" max="5647" width="6.42578125" style="17" customWidth="1"/>
    <col min="5648" max="5648" width="2.5703125" style="17" customWidth="1"/>
    <col min="5649" max="5649" width="6.5703125" style="17" customWidth="1"/>
    <col min="5650" max="5650" width="6.42578125" style="17" customWidth="1"/>
    <col min="5651" max="5651" width="2.5703125" style="17" customWidth="1"/>
    <col min="5652" max="5652" width="3.5703125" style="17" customWidth="1"/>
    <col min="5653" max="5888" width="9.28515625" style="17"/>
    <col min="5889" max="5889" width="34.42578125" style="17" customWidth="1"/>
    <col min="5890" max="5891" width="8.42578125" style="17" customWidth="1"/>
    <col min="5892" max="5892" width="2.5703125" style="17" customWidth="1"/>
    <col min="5893" max="5893" width="5.5703125" style="17" customWidth="1"/>
    <col min="5894" max="5894" width="7.42578125" style="17" customWidth="1"/>
    <col min="5895" max="5895" width="2.5703125" style="17" customWidth="1"/>
    <col min="5896" max="5896" width="5.5703125" style="17" customWidth="1"/>
    <col min="5897" max="5897" width="6.42578125" style="17" customWidth="1"/>
    <col min="5898" max="5898" width="2.5703125" style="17" customWidth="1"/>
    <col min="5899" max="5899" width="5.5703125" style="17" customWidth="1"/>
    <col min="5900" max="5900" width="6.5703125" style="17" customWidth="1"/>
    <col min="5901" max="5901" width="2.5703125" style="17" customWidth="1"/>
    <col min="5902" max="5902" width="5.5703125" style="17" customWidth="1"/>
    <col min="5903" max="5903" width="6.42578125" style="17" customWidth="1"/>
    <col min="5904" max="5904" width="2.5703125" style="17" customWidth="1"/>
    <col min="5905" max="5905" width="6.5703125" style="17" customWidth="1"/>
    <col min="5906" max="5906" width="6.42578125" style="17" customWidth="1"/>
    <col min="5907" max="5907" width="2.5703125" style="17" customWidth="1"/>
    <col min="5908" max="5908" width="3.5703125" style="17" customWidth="1"/>
    <col min="5909" max="6144" width="9.28515625" style="17"/>
    <col min="6145" max="6145" width="34.42578125" style="17" customWidth="1"/>
    <col min="6146" max="6147" width="8.42578125" style="17" customWidth="1"/>
    <col min="6148" max="6148" width="2.5703125" style="17" customWidth="1"/>
    <col min="6149" max="6149" width="5.5703125" style="17" customWidth="1"/>
    <col min="6150" max="6150" width="7.42578125" style="17" customWidth="1"/>
    <col min="6151" max="6151" width="2.5703125" style="17" customWidth="1"/>
    <col min="6152" max="6152" width="5.5703125" style="17" customWidth="1"/>
    <col min="6153" max="6153" width="6.42578125" style="17" customWidth="1"/>
    <col min="6154" max="6154" width="2.5703125" style="17" customWidth="1"/>
    <col min="6155" max="6155" width="5.5703125" style="17" customWidth="1"/>
    <col min="6156" max="6156" width="6.5703125" style="17" customWidth="1"/>
    <col min="6157" max="6157" width="2.5703125" style="17" customWidth="1"/>
    <col min="6158" max="6158" width="5.5703125" style="17" customWidth="1"/>
    <col min="6159" max="6159" width="6.42578125" style="17" customWidth="1"/>
    <col min="6160" max="6160" width="2.5703125" style="17" customWidth="1"/>
    <col min="6161" max="6161" width="6.5703125" style="17" customWidth="1"/>
    <col min="6162" max="6162" width="6.42578125" style="17" customWidth="1"/>
    <col min="6163" max="6163" width="2.5703125" style="17" customWidth="1"/>
    <col min="6164" max="6164" width="3.5703125" style="17" customWidth="1"/>
    <col min="6165" max="6400" width="9.28515625" style="17"/>
    <col min="6401" max="6401" width="34.42578125" style="17" customWidth="1"/>
    <col min="6402" max="6403" width="8.42578125" style="17" customWidth="1"/>
    <col min="6404" max="6404" width="2.5703125" style="17" customWidth="1"/>
    <col min="6405" max="6405" width="5.5703125" style="17" customWidth="1"/>
    <col min="6406" max="6406" width="7.42578125" style="17" customWidth="1"/>
    <col min="6407" max="6407" width="2.5703125" style="17" customWidth="1"/>
    <col min="6408" max="6408" width="5.5703125" style="17" customWidth="1"/>
    <col min="6409" max="6409" width="6.42578125" style="17" customWidth="1"/>
    <col min="6410" max="6410" width="2.5703125" style="17" customWidth="1"/>
    <col min="6411" max="6411" width="5.5703125" style="17" customWidth="1"/>
    <col min="6412" max="6412" width="6.5703125" style="17" customWidth="1"/>
    <col min="6413" max="6413" width="2.5703125" style="17" customWidth="1"/>
    <col min="6414" max="6414" width="5.5703125" style="17" customWidth="1"/>
    <col min="6415" max="6415" width="6.42578125" style="17" customWidth="1"/>
    <col min="6416" max="6416" width="2.5703125" style="17" customWidth="1"/>
    <col min="6417" max="6417" width="6.5703125" style="17" customWidth="1"/>
    <col min="6418" max="6418" width="6.42578125" style="17" customWidth="1"/>
    <col min="6419" max="6419" width="2.5703125" style="17" customWidth="1"/>
    <col min="6420" max="6420" width="3.5703125" style="17" customWidth="1"/>
    <col min="6421" max="6656" width="9.28515625" style="17"/>
    <col min="6657" max="6657" width="34.42578125" style="17" customWidth="1"/>
    <col min="6658" max="6659" width="8.42578125" style="17" customWidth="1"/>
    <col min="6660" max="6660" width="2.5703125" style="17" customWidth="1"/>
    <col min="6661" max="6661" width="5.5703125" style="17" customWidth="1"/>
    <col min="6662" max="6662" width="7.42578125" style="17" customWidth="1"/>
    <col min="6663" max="6663" width="2.5703125" style="17" customWidth="1"/>
    <col min="6664" max="6664" width="5.5703125" style="17" customWidth="1"/>
    <col min="6665" max="6665" width="6.42578125" style="17" customWidth="1"/>
    <col min="6666" max="6666" width="2.5703125" style="17" customWidth="1"/>
    <col min="6667" max="6667" width="5.5703125" style="17" customWidth="1"/>
    <col min="6668" max="6668" width="6.5703125" style="17" customWidth="1"/>
    <col min="6669" max="6669" width="2.5703125" style="17" customWidth="1"/>
    <col min="6670" max="6670" width="5.5703125" style="17" customWidth="1"/>
    <col min="6671" max="6671" width="6.42578125" style="17" customWidth="1"/>
    <col min="6672" max="6672" width="2.5703125" style="17" customWidth="1"/>
    <col min="6673" max="6673" width="6.5703125" style="17" customWidth="1"/>
    <col min="6674" max="6674" width="6.42578125" style="17" customWidth="1"/>
    <col min="6675" max="6675" width="2.5703125" style="17" customWidth="1"/>
    <col min="6676" max="6676" width="3.5703125" style="17" customWidth="1"/>
    <col min="6677" max="6912" width="9.28515625" style="17"/>
    <col min="6913" max="6913" width="34.42578125" style="17" customWidth="1"/>
    <col min="6914" max="6915" width="8.42578125" style="17" customWidth="1"/>
    <col min="6916" max="6916" width="2.5703125" style="17" customWidth="1"/>
    <col min="6917" max="6917" width="5.5703125" style="17" customWidth="1"/>
    <col min="6918" max="6918" width="7.42578125" style="17" customWidth="1"/>
    <col min="6919" max="6919" width="2.5703125" style="17" customWidth="1"/>
    <col min="6920" max="6920" width="5.5703125" style="17" customWidth="1"/>
    <col min="6921" max="6921" width="6.42578125" style="17" customWidth="1"/>
    <col min="6922" max="6922" width="2.5703125" style="17" customWidth="1"/>
    <col min="6923" max="6923" width="5.5703125" style="17" customWidth="1"/>
    <col min="6924" max="6924" width="6.5703125" style="17" customWidth="1"/>
    <col min="6925" max="6925" width="2.5703125" style="17" customWidth="1"/>
    <col min="6926" max="6926" width="5.5703125" style="17" customWidth="1"/>
    <col min="6927" max="6927" width="6.42578125" style="17" customWidth="1"/>
    <col min="6928" max="6928" width="2.5703125" style="17" customWidth="1"/>
    <col min="6929" max="6929" width="6.5703125" style="17" customWidth="1"/>
    <col min="6930" max="6930" width="6.42578125" style="17" customWidth="1"/>
    <col min="6931" max="6931" width="2.5703125" style="17" customWidth="1"/>
    <col min="6932" max="6932" width="3.5703125" style="17" customWidth="1"/>
    <col min="6933" max="7168" width="9.28515625" style="17"/>
    <col min="7169" max="7169" width="34.42578125" style="17" customWidth="1"/>
    <col min="7170" max="7171" width="8.42578125" style="17" customWidth="1"/>
    <col min="7172" max="7172" width="2.5703125" style="17" customWidth="1"/>
    <col min="7173" max="7173" width="5.5703125" style="17" customWidth="1"/>
    <col min="7174" max="7174" width="7.42578125" style="17" customWidth="1"/>
    <col min="7175" max="7175" width="2.5703125" style="17" customWidth="1"/>
    <col min="7176" max="7176" width="5.5703125" style="17" customWidth="1"/>
    <col min="7177" max="7177" width="6.42578125" style="17" customWidth="1"/>
    <col min="7178" max="7178" width="2.5703125" style="17" customWidth="1"/>
    <col min="7179" max="7179" width="5.5703125" style="17" customWidth="1"/>
    <col min="7180" max="7180" width="6.5703125" style="17" customWidth="1"/>
    <col min="7181" max="7181" width="2.5703125" style="17" customWidth="1"/>
    <col min="7182" max="7182" width="5.5703125" style="17" customWidth="1"/>
    <col min="7183" max="7183" width="6.42578125" style="17" customWidth="1"/>
    <col min="7184" max="7184" width="2.5703125" style="17" customWidth="1"/>
    <col min="7185" max="7185" width="6.5703125" style="17" customWidth="1"/>
    <col min="7186" max="7186" width="6.42578125" style="17" customWidth="1"/>
    <col min="7187" max="7187" width="2.5703125" style="17" customWidth="1"/>
    <col min="7188" max="7188" width="3.5703125" style="17" customWidth="1"/>
    <col min="7189" max="7424" width="9.28515625" style="17"/>
    <col min="7425" max="7425" width="34.42578125" style="17" customWidth="1"/>
    <col min="7426" max="7427" width="8.42578125" style="17" customWidth="1"/>
    <col min="7428" max="7428" width="2.5703125" style="17" customWidth="1"/>
    <col min="7429" max="7429" width="5.5703125" style="17" customWidth="1"/>
    <col min="7430" max="7430" width="7.42578125" style="17" customWidth="1"/>
    <col min="7431" max="7431" width="2.5703125" style="17" customWidth="1"/>
    <col min="7432" max="7432" width="5.5703125" style="17" customWidth="1"/>
    <col min="7433" max="7433" width="6.42578125" style="17" customWidth="1"/>
    <col min="7434" max="7434" width="2.5703125" style="17" customWidth="1"/>
    <col min="7435" max="7435" width="5.5703125" style="17" customWidth="1"/>
    <col min="7436" max="7436" width="6.5703125" style="17" customWidth="1"/>
    <col min="7437" max="7437" width="2.5703125" style="17" customWidth="1"/>
    <col min="7438" max="7438" width="5.5703125" style="17" customWidth="1"/>
    <col min="7439" max="7439" width="6.42578125" style="17" customWidth="1"/>
    <col min="7440" max="7440" width="2.5703125" style="17" customWidth="1"/>
    <col min="7441" max="7441" width="6.5703125" style="17" customWidth="1"/>
    <col min="7442" max="7442" width="6.42578125" style="17" customWidth="1"/>
    <col min="7443" max="7443" width="2.5703125" style="17" customWidth="1"/>
    <col min="7444" max="7444" width="3.5703125" style="17" customWidth="1"/>
    <col min="7445" max="7680" width="9.28515625" style="17"/>
    <col min="7681" max="7681" width="34.42578125" style="17" customWidth="1"/>
    <col min="7682" max="7683" width="8.42578125" style="17" customWidth="1"/>
    <col min="7684" max="7684" width="2.5703125" style="17" customWidth="1"/>
    <col min="7685" max="7685" width="5.5703125" style="17" customWidth="1"/>
    <col min="7686" max="7686" width="7.42578125" style="17" customWidth="1"/>
    <col min="7687" max="7687" width="2.5703125" style="17" customWidth="1"/>
    <col min="7688" max="7688" width="5.5703125" style="17" customWidth="1"/>
    <col min="7689" max="7689" width="6.42578125" style="17" customWidth="1"/>
    <col min="7690" max="7690" width="2.5703125" style="17" customWidth="1"/>
    <col min="7691" max="7691" width="5.5703125" style="17" customWidth="1"/>
    <col min="7692" max="7692" width="6.5703125" style="17" customWidth="1"/>
    <col min="7693" max="7693" width="2.5703125" style="17" customWidth="1"/>
    <col min="7694" max="7694" width="5.5703125" style="17" customWidth="1"/>
    <col min="7695" max="7695" width="6.42578125" style="17" customWidth="1"/>
    <col min="7696" max="7696" width="2.5703125" style="17" customWidth="1"/>
    <col min="7697" max="7697" width="6.5703125" style="17" customWidth="1"/>
    <col min="7698" max="7698" width="6.42578125" style="17" customWidth="1"/>
    <col min="7699" max="7699" width="2.5703125" style="17" customWidth="1"/>
    <col min="7700" max="7700" width="3.5703125" style="17" customWidth="1"/>
    <col min="7701" max="7936" width="9.28515625" style="17"/>
    <col min="7937" max="7937" width="34.42578125" style="17" customWidth="1"/>
    <col min="7938" max="7939" width="8.42578125" style="17" customWidth="1"/>
    <col min="7940" max="7940" width="2.5703125" style="17" customWidth="1"/>
    <col min="7941" max="7941" width="5.5703125" style="17" customWidth="1"/>
    <col min="7942" max="7942" width="7.42578125" style="17" customWidth="1"/>
    <col min="7943" max="7943" width="2.5703125" style="17" customWidth="1"/>
    <col min="7944" max="7944" width="5.5703125" style="17" customWidth="1"/>
    <col min="7945" max="7945" width="6.42578125" style="17" customWidth="1"/>
    <col min="7946" max="7946" width="2.5703125" style="17" customWidth="1"/>
    <col min="7947" max="7947" width="5.5703125" style="17" customWidth="1"/>
    <col min="7948" max="7948" width="6.5703125" style="17" customWidth="1"/>
    <col min="7949" max="7949" width="2.5703125" style="17" customWidth="1"/>
    <col min="7950" max="7950" width="5.5703125" style="17" customWidth="1"/>
    <col min="7951" max="7951" width="6.42578125" style="17" customWidth="1"/>
    <col min="7952" max="7952" width="2.5703125" style="17" customWidth="1"/>
    <col min="7953" max="7953" width="6.5703125" style="17" customWidth="1"/>
    <col min="7954" max="7954" width="6.42578125" style="17" customWidth="1"/>
    <col min="7955" max="7955" width="2.5703125" style="17" customWidth="1"/>
    <col min="7956" max="7956" width="3.5703125" style="17" customWidth="1"/>
    <col min="7957" max="8192" width="9.28515625" style="17"/>
    <col min="8193" max="8193" width="34.42578125" style="17" customWidth="1"/>
    <col min="8194" max="8195" width="8.42578125" style="17" customWidth="1"/>
    <col min="8196" max="8196" width="2.5703125" style="17" customWidth="1"/>
    <col min="8197" max="8197" width="5.5703125" style="17" customWidth="1"/>
    <col min="8198" max="8198" width="7.42578125" style="17" customWidth="1"/>
    <col min="8199" max="8199" width="2.5703125" style="17" customWidth="1"/>
    <col min="8200" max="8200" width="5.5703125" style="17" customWidth="1"/>
    <col min="8201" max="8201" width="6.42578125" style="17" customWidth="1"/>
    <col min="8202" max="8202" width="2.5703125" style="17" customWidth="1"/>
    <col min="8203" max="8203" width="5.5703125" style="17" customWidth="1"/>
    <col min="8204" max="8204" width="6.5703125" style="17" customWidth="1"/>
    <col min="8205" max="8205" width="2.5703125" style="17" customWidth="1"/>
    <col min="8206" max="8206" width="5.5703125" style="17" customWidth="1"/>
    <col min="8207" max="8207" width="6.42578125" style="17" customWidth="1"/>
    <col min="8208" max="8208" width="2.5703125" style="17" customWidth="1"/>
    <col min="8209" max="8209" width="6.5703125" style="17" customWidth="1"/>
    <col min="8210" max="8210" width="6.42578125" style="17" customWidth="1"/>
    <col min="8211" max="8211" width="2.5703125" style="17" customWidth="1"/>
    <col min="8212" max="8212" width="3.5703125" style="17" customWidth="1"/>
    <col min="8213" max="8448" width="9.28515625" style="17"/>
    <col min="8449" max="8449" width="34.42578125" style="17" customWidth="1"/>
    <col min="8450" max="8451" width="8.42578125" style="17" customWidth="1"/>
    <col min="8452" max="8452" width="2.5703125" style="17" customWidth="1"/>
    <col min="8453" max="8453" width="5.5703125" style="17" customWidth="1"/>
    <col min="8454" max="8454" width="7.42578125" style="17" customWidth="1"/>
    <col min="8455" max="8455" width="2.5703125" style="17" customWidth="1"/>
    <col min="8456" max="8456" width="5.5703125" style="17" customWidth="1"/>
    <col min="8457" max="8457" width="6.42578125" style="17" customWidth="1"/>
    <col min="8458" max="8458" width="2.5703125" style="17" customWidth="1"/>
    <col min="8459" max="8459" width="5.5703125" style="17" customWidth="1"/>
    <col min="8460" max="8460" width="6.5703125" style="17" customWidth="1"/>
    <col min="8461" max="8461" width="2.5703125" style="17" customWidth="1"/>
    <col min="8462" max="8462" width="5.5703125" style="17" customWidth="1"/>
    <col min="8463" max="8463" width="6.42578125" style="17" customWidth="1"/>
    <col min="8464" max="8464" width="2.5703125" style="17" customWidth="1"/>
    <col min="8465" max="8465" width="6.5703125" style="17" customWidth="1"/>
    <col min="8466" max="8466" width="6.42578125" style="17" customWidth="1"/>
    <col min="8467" max="8467" width="2.5703125" style="17" customWidth="1"/>
    <col min="8468" max="8468" width="3.5703125" style="17" customWidth="1"/>
    <col min="8469" max="8704" width="9.28515625" style="17"/>
    <col min="8705" max="8705" width="34.42578125" style="17" customWidth="1"/>
    <col min="8706" max="8707" width="8.42578125" style="17" customWidth="1"/>
    <col min="8708" max="8708" width="2.5703125" style="17" customWidth="1"/>
    <col min="8709" max="8709" width="5.5703125" style="17" customWidth="1"/>
    <col min="8710" max="8710" width="7.42578125" style="17" customWidth="1"/>
    <col min="8711" max="8711" width="2.5703125" style="17" customWidth="1"/>
    <col min="8712" max="8712" width="5.5703125" style="17" customWidth="1"/>
    <col min="8713" max="8713" width="6.42578125" style="17" customWidth="1"/>
    <col min="8714" max="8714" width="2.5703125" style="17" customWidth="1"/>
    <col min="8715" max="8715" width="5.5703125" style="17" customWidth="1"/>
    <col min="8716" max="8716" width="6.5703125" style="17" customWidth="1"/>
    <col min="8717" max="8717" width="2.5703125" style="17" customWidth="1"/>
    <col min="8718" max="8718" width="5.5703125" style="17" customWidth="1"/>
    <col min="8719" max="8719" width="6.42578125" style="17" customWidth="1"/>
    <col min="8720" max="8720" width="2.5703125" style="17" customWidth="1"/>
    <col min="8721" max="8721" width="6.5703125" style="17" customWidth="1"/>
    <col min="8722" max="8722" width="6.42578125" style="17" customWidth="1"/>
    <col min="8723" max="8723" width="2.5703125" style="17" customWidth="1"/>
    <col min="8724" max="8724" width="3.5703125" style="17" customWidth="1"/>
    <col min="8725" max="8960" width="9.28515625" style="17"/>
    <col min="8961" max="8961" width="34.42578125" style="17" customWidth="1"/>
    <col min="8962" max="8963" width="8.42578125" style="17" customWidth="1"/>
    <col min="8964" max="8964" width="2.5703125" style="17" customWidth="1"/>
    <col min="8965" max="8965" width="5.5703125" style="17" customWidth="1"/>
    <col min="8966" max="8966" width="7.42578125" style="17" customWidth="1"/>
    <col min="8967" max="8967" width="2.5703125" style="17" customWidth="1"/>
    <col min="8968" max="8968" width="5.5703125" style="17" customWidth="1"/>
    <col min="8969" max="8969" width="6.42578125" style="17" customWidth="1"/>
    <col min="8970" max="8970" width="2.5703125" style="17" customWidth="1"/>
    <col min="8971" max="8971" width="5.5703125" style="17" customWidth="1"/>
    <col min="8972" max="8972" width="6.5703125" style="17" customWidth="1"/>
    <col min="8973" max="8973" width="2.5703125" style="17" customWidth="1"/>
    <col min="8974" max="8974" width="5.5703125" style="17" customWidth="1"/>
    <col min="8975" max="8975" width="6.42578125" style="17" customWidth="1"/>
    <col min="8976" max="8976" width="2.5703125" style="17" customWidth="1"/>
    <col min="8977" max="8977" width="6.5703125" style="17" customWidth="1"/>
    <col min="8978" max="8978" width="6.42578125" style="17" customWidth="1"/>
    <col min="8979" max="8979" width="2.5703125" style="17" customWidth="1"/>
    <col min="8980" max="8980" width="3.5703125" style="17" customWidth="1"/>
    <col min="8981" max="9216" width="9.28515625" style="17"/>
    <col min="9217" max="9217" width="34.42578125" style="17" customWidth="1"/>
    <col min="9218" max="9219" width="8.42578125" style="17" customWidth="1"/>
    <col min="9220" max="9220" width="2.5703125" style="17" customWidth="1"/>
    <col min="9221" max="9221" width="5.5703125" style="17" customWidth="1"/>
    <col min="9222" max="9222" width="7.42578125" style="17" customWidth="1"/>
    <col min="9223" max="9223" width="2.5703125" style="17" customWidth="1"/>
    <col min="9224" max="9224" width="5.5703125" style="17" customWidth="1"/>
    <col min="9225" max="9225" width="6.42578125" style="17" customWidth="1"/>
    <col min="9226" max="9226" width="2.5703125" style="17" customWidth="1"/>
    <col min="9227" max="9227" width="5.5703125" style="17" customWidth="1"/>
    <col min="9228" max="9228" width="6.5703125" style="17" customWidth="1"/>
    <col min="9229" max="9229" width="2.5703125" style="17" customWidth="1"/>
    <col min="9230" max="9230" width="5.5703125" style="17" customWidth="1"/>
    <col min="9231" max="9231" width="6.42578125" style="17" customWidth="1"/>
    <col min="9232" max="9232" width="2.5703125" style="17" customWidth="1"/>
    <col min="9233" max="9233" width="6.5703125" style="17" customWidth="1"/>
    <col min="9234" max="9234" width="6.42578125" style="17" customWidth="1"/>
    <col min="9235" max="9235" width="2.5703125" style="17" customWidth="1"/>
    <col min="9236" max="9236" width="3.5703125" style="17" customWidth="1"/>
    <col min="9237" max="9472" width="9.28515625" style="17"/>
    <col min="9473" max="9473" width="34.42578125" style="17" customWidth="1"/>
    <col min="9474" max="9475" width="8.42578125" style="17" customWidth="1"/>
    <col min="9476" max="9476" width="2.5703125" style="17" customWidth="1"/>
    <col min="9477" max="9477" width="5.5703125" style="17" customWidth="1"/>
    <col min="9478" max="9478" width="7.42578125" style="17" customWidth="1"/>
    <col min="9479" max="9479" width="2.5703125" style="17" customWidth="1"/>
    <col min="9480" max="9480" width="5.5703125" style="17" customWidth="1"/>
    <col min="9481" max="9481" width="6.42578125" style="17" customWidth="1"/>
    <col min="9482" max="9482" width="2.5703125" style="17" customWidth="1"/>
    <col min="9483" max="9483" width="5.5703125" style="17" customWidth="1"/>
    <col min="9484" max="9484" width="6.5703125" style="17" customWidth="1"/>
    <col min="9485" max="9485" width="2.5703125" style="17" customWidth="1"/>
    <col min="9486" max="9486" width="5.5703125" style="17" customWidth="1"/>
    <col min="9487" max="9487" width="6.42578125" style="17" customWidth="1"/>
    <col min="9488" max="9488" width="2.5703125" style="17" customWidth="1"/>
    <col min="9489" max="9489" width="6.5703125" style="17" customWidth="1"/>
    <col min="9490" max="9490" width="6.42578125" style="17" customWidth="1"/>
    <col min="9491" max="9491" width="2.5703125" style="17" customWidth="1"/>
    <col min="9492" max="9492" width="3.5703125" style="17" customWidth="1"/>
    <col min="9493" max="9728" width="9.28515625" style="17"/>
    <col min="9729" max="9729" width="34.42578125" style="17" customWidth="1"/>
    <col min="9730" max="9731" width="8.42578125" style="17" customWidth="1"/>
    <col min="9732" max="9732" width="2.5703125" style="17" customWidth="1"/>
    <col min="9733" max="9733" width="5.5703125" style="17" customWidth="1"/>
    <col min="9734" max="9734" width="7.42578125" style="17" customWidth="1"/>
    <col min="9735" max="9735" width="2.5703125" style="17" customWidth="1"/>
    <col min="9736" max="9736" width="5.5703125" style="17" customWidth="1"/>
    <col min="9737" max="9737" width="6.42578125" style="17" customWidth="1"/>
    <col min="9738" max="9738" width="2.5703125" style="17" customWidth="1"/>
    <col min="9739" max="9739" width="5.5703125" style="17" customWidth="1"/>
    <col min="9740" max="9740" width="6.5703125" style="17" customWidth="1"/>
    <col min="9741" max="9741" width="2.5703125" style="17" customWidth="1"/>
    <col min="9742" max="9742" width="5.5703125" style="17" customWidth="1"/>
    <col min="9743" max="9743" width="6.42578125" style="17" customWidth="1"/>
    <col min="9744" max="9744" width="2.5703125" style="17" customWidth="1"/>
    <col min="9745" max="9745" width="6.5703125" style="17" customWidth="1"/>
    <col min="9746" max="9746" width="6.42578125" style="17" customWidth="1"/>
    <col min="9747" max="9747" width="2.5703125" style="17" customWidth="1"/>
    <col min="9748" max="9748" width="3.5703125" style="17" customWidth="1"/>
    <col min="9749" max="9984" width="9.28515625" style="17"/>
    <col min="9985" max="9985" width="34.42578125" style="17" customWidth="1"/>
    <col min="9986" max="9987" width="8.42578125" style="17" customWidth="1"/>
    <col min="9988" max="9988" width="2.5703125" style="17" customWidth="1"/>
    <col min="9989" max="9989" width="5.5703125" style="17" customWidth="1"/>
    <col min="9990" max="9990" width="7.42578125" style="17" customWidth="1"/>
    <col min="9991" max="9991" width="2.5703125" style="17" customWidth="1"/>
    <col min="9992" max="9992" width="5.5703125" style="17" customWidth="1"/>
    <col min="9993" max="9993" width="6.42578125" style="17" customWidth="1"/>
    <col min="9994" max="9994" width="2.5703125" style="17" customWidth="1"/>
    <col min="9995" max="9995" width="5.5703125" style="17" customWidth="1"/>
    <col min="9996" max="9996" width="6.5703125" style="17" customWidth="1"/>
    <col min="9997" max="9997" width="2.5703125" style="17" customWidth="1"/>
    <col min="9998" max="9998" width="5.5703125" style="17" customWidth="1"/>
    <col min="9999" max="9999" width="6.42578125" style="17" customWidth="1"/>
    <col min="10000" max="10000" width="2.5703125" style="17" customWidth="1"/>
    <col min="10001" max="10001" width="6.5703125" style="17" customWidth="1"/>
    <col min="10002" max="10002" width="6.42578125" style="17" customWidth="1"/>
    <col min="10003" max="10003" width="2.5703125" style="17" customWidth="1"/>
    <col min="10004" max="10004" width="3.5703125" style="17" customWidth="1"/>
    <col min="10005" max="10240" width="9.28515625" style="17"/>
    <col min="10241" max="10241" width="34.42578125" style="17" customWidth="1"/>
    <col min="10242" max="10243" width="8.42578125" style="17" customWidth="1"/>
    <col min="10244" max="10244" width="2.5703125" style="17" customWidth="1"/>
    <col min="10245" max="10245" width="5.5703125" style="17" customWidth="1"/>
    <col min="10246" max="10246" width="7.42578125" style="17" customWidth="1"/>
    <col min="10247" max="10247" width="2.5703125" style="17" customWidth="1"/>
    <col min="10248" max="10248" width="5.5703125" style="17" customWidth="1"/>
    <col min="10249" max="10249" width="6.42578125" style="17" customWidth="1"/>
    <col min="10250" max="10250" width="2.5703125" style="17" customWidth="1"/>
    <col min="10251" max="10251" width="5.5703125" style="17" customWidth="1"/>
    <col min="10252" max="10252" width="6.5703125" style="17" customWidth="1"/>
    <col min="10253" max="10253" width="2.5703125" style="17" customWidth="1"/>
    <col min="10254" max="10254" width="5.5703125" style="17" customWidth="1"/>
    <col min="10255" max="10255" width="6.42578125" style="17" customWidth="1"/>
    <col min="10256" max="10256" width="2.5703125" style="17" customWidth="1"/>
    <col min="10257" max="10257" width="6.5703125" style="17" customWidth="1"/>
    <col min="10258" max="10258" width="6.42578125" style="17" customWidth="1"/>
    <col min="10259" max="10259" width="2.5703125" style="17" customWidth="1"/>
    <col min="10260" max="10260" width="3.5703125" style="17" customWidth="1"/>
    <col min="10261" max="10496" width="9.28515625" style="17"/>
    <col min="10497" max="10497" width="34.42578125" style="17" customWidth="1"/>
    <col min="10498" max="10499" width="8.42578125" style="17" customWidth="1"/>
    <col min="10500" max="10500" width="2.5703125" style="17" customWidth="1"/>
    <col min="10501" max="10501" width="5.5703125" style="17" customWidth="1"/>
    <col min="10502" max="10502" width="7.42578125" style="17" customWidth="1"/>
    <col min="10503" max="10503" width="2.5703125" style="17" customWidth="1"/>
    <col min="10504" max="10504" width="5.5703125" style="17" customWidth="1"/>
    <col min="10505" max="10505" width="6.42578125" style="17" customWidth="1"/>
    <col min="10506" max="10506" width="2.5703125" style="17" customWidth="1"/>
    <col min="10507" max="10507" width="5.5703125" style="17" customWidth="1"/>
    <col min="10508" max="10508" width="6.5703125" style="17" customWidth="1"/>
    <col min="10509" max="10509" width="2.5703125" style="17" customWidth="1"/>
    <col min="10510" max="10510" width="5.5703125" style="17" customWidth="1"/>
    <col min="10511" max="10511" width="6.42578125" style="17" customWidth="1"/>
    <col min="10512" max="10512" width="2.5703125" style="17" customWidth="1"/>
    <col min="10513" max="10513" width="6.5703125" style="17" customWidth="1"/>
    <col min="10514" max="10514" width="6.42578125" style="17" customWidth="1"/>
    <col min="10515" max="10515" width="2.5703125" style="17" customWidth="1"/>
    <col min="10516" max="10516" width="3.5703125" style="17" customWidth="1"/>
    <col min="10517" max="10752" width="9.28515625" style="17"/>
    <col min="10753" max="10753" width="34.42578125" style="17" customWidth="1"/>
    <col min="10754" max="10755" width="8.42578125" style="17" customWidth="1"/>
    <col min="10756" max="10756" width="2.5703125" style="17" customWidth="1"/>
    <col min="10757" max="10757" width="5.5703125" style="17" customWidth="1"/>
    <col min="10758" max="10758" width="7.42578125" style="17" customWidth="1"/>
    <col min="10759" max="10759" width="2.5703125" style="17" customWidth="1"/>
    <col min="10760" max="10760" width="5.5703125" style="17" customWidth="1"/>
    <col min="10761" max="10761" width="6.42578125" style="17" customWidth="1"/>
    <col min="10762" max="10762" width="2.5703125" style="17" customWidth="1"/>
    <col min="10763" max="10763" width="5.5703125" style="17" customWidth="1"/>
    <col min="10764" max="10764" width="6.5703125" style="17" customWidth="1"/>
    <col min="10765" max="10765" width="2.5703125" style="17" customWidth="1"/>
    <col min="10766" max="10766" width="5.5703125" style="17" customWidth="1"/>
    <col min="10767" max="10767" width="6.42578125" style="17" customWidth="1"/>
    <col min="10768" max="10768" width="2.5703125" style="17" customWidth="1"/>
    <col min="10769" max="10769" width="6.5703125" style="17" customWidth="1"/>
    <col min="10770" max="10770" width="6.42578125" style="17" customWidth="1"/>
    <col min="10771" max="10771" width="2.5703125" style="17" customWidth="1"/>
    <col min="10772" max="10772" width="3.5703125" style="17" customWidth="1"/>
    <col min="10773" max="11008" width="9.28515625" style="17"/>
    <col min="11009" max="11009" width="34.42578125" style="17" customWidth="1"/>
    <col min="11010" max="11011" width="8.42578125" style="17" customWidth="1"/>
    <col min="11012" max="11012" width="2.5703125" style="17" customWidth="1"/>
    <col min="11013" max="11013" width="5.5703125" style="17" customWidth="1"/>
    <col min="11014" max="11014" width="7.42578125" style="17" customWidth="1"/>
    <col min="11015" max="11015" width="2.5703125" style="17" customWidth="1"/>
    <col min="11016" max="11016" width="5.5703125" style="17" customWidth="1"/>
    <col min="11017" max="11017" width="6.42578125" style="17" customWidth="1"/>
    <col min="11018" max="11018" width="2.5703125" style="17" customWidth="1"/>
    <col min="11019" max="11019" width="5.5703125" style="17" customWidth="1"/>
    <col min="11020" max="11020" width="6.5703125" style="17" customWidth="1"/>
    <col min="11021" max="11021" width="2.5703125" style="17" customWidth="1"/>
    <col min="11022" max="11022" width="5.5703125" style="17" customWidth="1"/>
    <col min="11023" max="11023" width="6.42578125" style="17" customWidth="1"/>
    <col min="11024" max="11024" width="2.5703125" style="17" customWidth="1"/>
    <col min="11025" max="11025" width="6.5703125" style="17" customWidth="1"/>
    <col min="11026" max="11026" width="6.42578125" style="17" customWidth="1"/>
    <col min="11027" max="11027" width="2.5703125" style="17" customWidth="1"/>
    <col min="11028" max="11028" width="3.5703125" style="17" customWidth="1"/>
    <col min="11029" max="11264" width="9.28515625" style="17"/>
    <col min="11265" max="11265" width="34.42578125" style="17" customWidth="1"/>
    <col min="11266" max="11267" width="8.42578125" style="17" customWidth="1"/>
    <col min="11268" max="11268" width="2.5703125" style="17" customWidth="1"/>
    <col min="11269" max="11269" width="5.5703125" style="17" customWidth="1"/>
    <col min="11270" max="11270" width="7.42578125" style="17" customWidth="1"/>
    <col min="11271" max="11271" width="2.5703125" style="17" customWidth="1"/>
    <col min="11272" max="11272" width="5.5703125" style="17" customWidth="1"/>
    <col min="11273" max="11273" width="6.42578125" style="17" customWidth="1"/>
    <col min="11274" max="11274" width="2.5703125" style="17" customWidth="1"/>
    <col min="11275" max="11275" width="5.5703125" style="17" customWidth="1"/>
    <col min="11276" max="11276" width="6.5703125" style="17" customWidth="1"/>
    <col min="11277" max="11277" width="2.5703125" style="17" customWidth="1"/>
    <col min="11278" max="11278" width="5.5703125" style="17" customWidth="1"/>
    <col min="11279" max="11279" width="6.42578125" style="17" customWidth="1"/>
    <col min="11280" max="11280" width="2.5703125" style="17" customWidth="1"/>
    <col min="11281" max="11281" width="6.5703125" style="17" customWidth="1"/>
    <col min="11282" max="11282" width="6.42578125" style="17" customWidth="1"/>
    <col min="11283" max="11283" width="2.5703125" style="17" customWidth="1"/>
    <col min="11284" max="11284" width="3.5703125" style="17" customWidth="1"/>
    <col min="11285" max="11520" width="9.28515625" style="17"/>
    <col min="11521" max="11521" width="34.42578125" style="17" customWidth="1"/>
    <col min="11522" max="11523" width="8.42578125" style="17" customWidth="1"/>
    <col min="11524" max="11524" width="2.5703125" style="17" customWidth="1"/>
    <col min="11525" max="11525" width="5.5703125" style="17" customWidth="1"/>
    <col min="11526" max="11526" width="7.42578125" style="17" customWidth="1"/>
    <col min="11527" max="11527" width="2.5703125" style="17" customWidth="1"/>
    <col min="11528" max="11528" width="5.5703125" style="17" customWidth="1"/>
    <col min="11529" max="11529" width="6.42578125" style="17" customWidth="1"/>
    <col min="11530" max="11530" width="2.5703125" style="17" customWidth="1"/>
    <col min="11531" max="11531" width="5.5703125" style="17" customWidth="1"/>
    <col min="11532" max="11532" width="6.5703125" style="17" customWidth="1"/>
    <col min="11533" max="11533" width="2.5703125" style="17" customWidth="1"/>
    <col min="11534" max="11534" width="5.5703125" style="17" customWidth="1"/>
    <col min="11535" max="11535" width="6.42578125" style="17" customWidth="1"/>
    <col min="11536" max="11536" width="2.5703125" style="17" customWidth="1"/>
    <col min="11537" max="11537" width="6.5703125" style="17" customWidth="1"/>
    <col min="11538" max="11538" width="6.42578125" style="17" customWidth="1"/>
    <col min="11539" max="11539" width="2.5703125" style="17" customWidth="1"/>
    <col min="11540" max="11540" width="3.5703125" style="17" customWidth="1"/>
    <col min="11541" max="11776" width="9.28515625" style="17"/>
    <col min="11777" max="11777" width="34.42578125" style="17" customWidth="1"/>
    <col min="11778" max="11779" width="8.42578125" style="17" customWidth="1"/>
    <col min="11780" max="11780" width="2.5703125" style="17" customWidth="1"/>
    <col min="11781" max="11781" width="5.5703125" style="17" customWidth="1"/>
    <col min="11782" max="11782" width="7.42578125" style="17" customWidth="1"/>
    <col min="11783" max="11783" width="2.5703125" style="17" customWidth="1"/>
    <col min="11784" max="11784" width="5.5703125" style="17" customWidth="1"/>
    <col min="11785" max="11785" width="6.42578125" style="17" customWidth="1"/>
    <col min="11786" max="11786" width="2.5703125" style="17" customWidth="1"/>
    <col min="11787" max="11787" width="5.5703125" style="17" customWidth="1"/>
    <col min="11788" max="11788" width="6.5703125" style="17" customWidth="1"/>
    <col min="11789" max="11789" width="2.5703125" style="17" customWidth="1"/>
    <col min="11790" max="11790" width="5.5703125" style="17" customWidth="1"/>
    <col min="11791" max="11791" width="6.42578125" style="17" customWidth="1"/>
    <col min="11792" max="11792" width="2.5703125" style="17" customWidth="1"/>
    <col min="11793" max="11793" width="6.5703125" style="17" customWidth="1"/>
    <col min="11794" max="11794" width="6.42578125" style="17" customWidth="1"/>
    <col min="11795" max="11795" width="2.5703125" style="17" customWidth="1"/>
    <col min="11796" max="11796" width="3.5703125" style="17" customWidth="1"/>
    <col min="11797" max="12032" width="9.28515625" style="17"/>
    <col min="12033" max="12033" width="34.42578125" style="17" customWidth="1"/>
    <col min="12034" max="12035" width="8.42578125" style="17" customWidth="1"/>
    <col min="12036" max="12036" width="2.5703125" style="17" customWidth="1"/>
    <col min="12037" max="12037" width="5.5703125" style="17" customWidth="1"/>
    <col min="12038" max="12038" width="7.42578125" style="17" customWidth="1"/>
    <col min="12039" max="12039" width="2.5703125" style="17" customWidth="1"/>
    <col min="12040" max="12040" width="5.5703125" style="17" customWidth="1"/>
    <col min="12041" max="12041" width="6.42578125" style="17" customWidth="1"/>
    <col min="12042" max="12042" width="2.5703125" style="17" customWidth="1"/>
    <col min="12043" max="12043" width="5.5703125" style="17" customWidth="1"/>
    <col min="12044" max="12044" width="6.5703125" style="17" customWidth="1"/>
    <col min="12045" max="12045" width="2.5703125" style="17" customWidth="1"/>
    <col min="12046" max="12046" width="5.5703125" style="17" customWidth="1"/>
    <col min="12047" max="12047" width="6.42578125" style="17" customWidth="1"/>
    <col min="12048" max="12048" width="2.5703125" style="17" customWidth="1"/>
    <col min="12049" max="12049" width="6.5703125" style="17" customWidth="1"/>
    <col min="12050" max="12050" width="6.42578125" style="17" customWidth="1"/>
    <col min="12051" max="12051" width="2.5703125" style="17" customWidth="1"/>
    <col min="12052" max="12052" width="3.5703125" style="17" customWidth="1"/>
    <col min="12053" max="12288" width="9.28515625" style="17"/>
    <col min="12289" max="12289" width="34.42578125" style="17" customWidth="1"/>
    <col min="12290" max="12291" width="8.42578125" style="17" customWidth="1"/>
    <col min="12292" max="12292" width="2.5703125" style="17" customWidth="1"/>
    <col min="12293" max="12293" width="5.5703125" style="17" customWidth="1"/>
    <col min="12294" max="12294" width="7.42578125" style="17" customWidth="1"/>
    <col min="12295" max="12295" width="2.5703125" style="17" customWidth="1"/>
    <col min="12296" max="12296" width="5.5703125" style="17" customWidth="1"/>
    <col min="12297" max="12297" width="6.42578125" style="17" customWidth="1"/>
    <col min="12298" max="12298" width="2.5703125" style="17" customWidth="1"/>
    <col min="12299" max="12299" width="5.5703125" style="17" customWidth="1"/>
    <col min="12300" max="12300" width="6.5703125" style="17" customWidth="1"/>
    <col min="12301" max="12301" width="2.5703125" style="17" customWidth="1"/>
    <col min="12302" max="12302" width="5.5703125" style="17" customWidth="1"/>
    <col min="12303" max="12303" width="6.42578125" style="17" customWidth="1"/>
    <col min="12304" max="12304" width="2.5703125" style="17" customWidth="1"/>
    <col min="12305" max="12305" width="6.5703125" style="17" customWidth="1"/>
    <col min="12306" max="12306" width="6.42578125" style="17" customWidth="1"/>
    <col min="12307" max="12307" width="2.5703125" style="17" customWidth="1"/>
    <col min="12308" max="12308" width="3.5703125" style="17" customWidth="1"/>
    <col min="12309" max="12544" width="9.28515625" style="17"/>
    <col min="12545" max="12545" width="34.42578125" style="17" customWidth="1"/>
    <col min="12546" max="12547" width="8.42578125" style="17" customWidth="1"/>
    <col min="12548" max="12548" width="2.5703125" style="17" customWidth="1"/>
    <col min="12549" max="12549" width="5.5703125" style="17" customWidth="1"/>
    <col min="12550" max="12550" width="7.42578125" style="17" customWidth="1"/>
    <col min="12551" max="12551" width="2.5703125" style="17" customWidth="1"/>
    <col min="12552" max="12552" width="5.5703125" style="17" customWidth="1"/>
    <col min="12553" max="12553" width="6.42578125" style="17" customWidth="1"/>
    <col min="12554" max="12554" width="2.5703125" style="17" customWidth="1"/>
    <col min="12555" max="12555" width="5.5703125" style="17" customWidth="1"/>
    <col min="12556" max="12556" width="6.5703125" style="17" customWidth="1"/>
    <col min="12557" max="12557" width="2.5703125" style="17" customWidth="1"/>
    <col min="12558" max="12558" width="5.5703125" style="17" customWidth="1"/>
    <col min="12559" max="12559" width="6.42578125" style="17" customWidth="1"/>
    <col min="12560" max="12560" width="2.5703125" style="17" customWidth="1"/>
    <col min="12561" max="12561" width="6.5703125" style="17" customWidth="1"/>
    <col min="12562" max="12562" width="6.42578125" style="17" customWidth="1"/>
    <col min="12563" max="12563" width="2.5703125" style="17" customWidth="1"/>
    <col min="12564" max="12564" width="3.5703125" style="17" customWidth="1"/>
    <col min="12565" max="12800" width="9.28515625" style="17"/>
    <col min="12801" max="12801" width="34.42578125" style="17" customWidth="1"/>
    <col min="12802" max="12803" width="8.42578125" style="17" customWidth="1"/>
    <col min="12804" max="12804" width="2.5703125" style="17" customWidth="1"/>
    <col min="12805" max="12805" width="5.5703125" style="17" customWidth="1"/>
    <col min="12806" max="12806" width="7.42578125" style="17" customWidth="1"/>
    <col min="12807" max="12807" width="2.5703125" style="17" customWidth="1"/>
    <col min="12808" max="12808" width="5.5703125" style="17" customWidth="1"/>
    <col min="12809" max="12809" width="6.42578125" style="17" customWidth="1"/>
    <col min="12810" max="12810" width="2.5703125" style="17" customWidth="1"/>
    <col min="12811" max="12811" width="5.5703125" style="17" customWidth="1"/>
    <col min="12812" max="12812" width="6.5703125" style="17" customWidth="1"/>
    <col min="12813" max="12813" width="2.5703125" style="17" customWidth="1"/>
    <col min="12814" max="12814" width="5.5703125" style="17" customWidth="1"/>
    <col min="12815" max="12815" width="6.42578125" style="17" customWidth="1"/>
    <col min="12816" max="12816" width="2.5703125" style="17" customWidth="1"/>
    <col min="12817" max="12817" width="6.5703125" style="17" customWidth="1"/>
    <col min="12818" max="12818" width="6.42578125" style="17" customWidth="1"/>
    <col min="12819" max="12819" width="2.5703125" style="17" customWidth="1"/>
    <col min="12820" max="12820" width="3.5703125" style="17" customWidth="1"/>
    <col min="12821" max="13056" width="9.28515625" style="17"/>
    <col min="13057" max="13057" width="34.42578125" style="17" customWidth="1"/>
    <col min="13058" max="13059" width="8.42578125" style="17" customWidth="1"/>
    <col min="13060" max="13060" width="2.5703125" style="17" customWidth="1"/>
    <col min="13061" max="13061" width="5.5703125" style="17" customWidth="1"/>
    <col min="13062" max="13062" width="7.42578125" style="17" customWidth="1"/>
    <col min="13063" max="13063" width="2.5703125" style="17" customWidth="1"/>
    <col min="13064" max="13064" width="5.5703125" style="17" customWidth="1"/>
    <col min="13065" max="13065" width="6.42578125" style="17" customWidth="1"/>
    <col min="13066" max="13066" width="2.5703125" style="17" customWidth="1"/>
    <col min="13067" max="13067" width="5.5703125" style="17" customWidth="1"/>
    <col min="13068" max="13068" width="6.5703125" style="17" customWidth="1"/>
    <col min="13069" max="13069" width="2.5703125" style="17" customWidth="1"/>
    <col min="13070" max="13070" width="5.5703125" style="17" customWidth="1"/>
    <col min="13071" max="13071" width="6.42578125" style="17" customWidth="1"/>
    <col min="13072" max="13072" width="2.5703125" style="17" customWidth="1"/>
    <col min="13073" max="13073" width="6.5703125" style="17" customWidth="1"/>
    <col min="13074" max="13074" width="6.42578125" style="17" customWidth="1"/>
    <col min="13075" max="13075" width="2.5703125" style="17" customWidth="1"/>
    <col min="13076" max="13076" width="3.5703125" style="17" customWidth="1"/>
    <col min="13077" max="13312" width="9.28515625" style="17"/>
    <col min="13313" max="13313" width="34.42578125" style="17" customWidth="1"/>
    <col min="13314" max="13315" width="8.42578125" style="17" customWidth="1"/>
    <col min="13316" max="13316" width="2.5703125" style="17" customWidth="1"/>
    <col min="13317" max="13317" width="5.5703125" style="17" customWidth="1"/>
    <col min="13318" max="13318" width="7.42578125" style="17" customWidth="1"/>
    <col min="13319" max="13319" width="2.5703125" style="17" customWidth="1"/>
    <col min="13320" max="13320" width="5.5703125" style="17" customWidth="1"/>
    <col min="13321" max="13321" width="6.42578125" style="17" customWidth="1"/>
    <col min="13322" max="13322" width="2.5703125" style="17" customWidth="1"/>
    <col min="13323" max="13323" width="5.5703125" style="17" customWidth="1"/>
    <col min="13324" max="13324" width="6.5703125" style="17" customWidth="1"/>
    <col min="13325" max="13325" width="2.5703125" style="17" customWidth="1"/>
    <col min="13326" max="13326" width="5.5703125" style="17" customWidth="1"/>
    <col min="13327" max="13327" width="6.42578125" style="17" customWidth="1"/>
    <col min="13328" max="13328" width="2.5703125" style="17" customWidth="1"/>
    <col min="13329" max="13329" width="6.5703125" style="17" customWidth="1"/>
    <col min="13330" max="13330" width="6.42578125" style="17" customWidth="1"/>
    <col min="13331" max="13331" width="2.5703125" style="17" customWidth="1"/>
    <col min="13332" max="13332" width="3.5703125" style="17" customWidth="1"/>
    <col min="13333" max="13568" width="9.28515625" style="17"/>
    <col min="13569" max="13569" width="34.42578125" style="17" customWidth="1"/>
    <col min="13570" max="13571" width="8.42578125" style="17" customWidth="1"/>
    <col min="13572" max="13572" width="2.5703125" style="17" customWidth="1"/>
    <col min="13573" max="13573" width="5.5703125" style="17" customWidth="1"/>
    <col min="13574" max="13574" width="7.42578125" style="17" customWidth="1"/>
    <col min="13575" max="13575" width="2.5703125" style="17" customWidth="1"/>
    <col min="13576" max="13576" width="5.5703125" style="17" customWidth="1"/>
    <col min="13577" max="13577" width="6.42578125" style="17" customWidth="1"/>
    <col min="13578" max="13578" width="2.5703125" style="17" customWidth="1"/>
    <col min="13579" max="13579" width="5.5703125" style="17" customWidth="1"/>
    <col min="13580" max="13580" width="6.5703125" style="17" customWidth="1"/>
    <col min="13581" max="13581" width="2.5703125" style="17" customWidth="1"/>
    <col min="13582" max="13582" width="5.5703125" style="17" customWidth="1"/>
    <col min="13583" max="13583" width="6.42578125" style="17" customWidth="1"/>
    <col min="13584" max="13584" width="2.5703125" style="17" customWidth="1"/>
    <col min="13585" max="13585" width="6.5703125" style="17" customWidth="1"/>
    <col min="13586" max="13586" width="6.42578125" style="17" customWidth="1"/>
    <col min="13587" max="13587" width="2.5703125" style="17" customWidth="1"/>
    <col min="13588" max="13588" width="3.5703125" style="17" customWidth="1"/>
    <col min="13589" max="13824" width="9.28515625" style="17"/>
    <col min="13825" max="13825" width="34.42578125" style="17" customWidth="1"/>
    <col min="13826" max="13827" width="8.42578125" style="17" customWidth="1"/>
    <col min="13828" max="13828" width="2.5703125" style="17" customWidth="1"/>
    <col min="13829" max="13829" width="5.5703125" style="17" customWidth="1"/>
    <col min="13830" max="13830" width="7.42578125" style="17" customWidth="1"/>
    <col min="13831" max="13831" width="2.5703125" style="17" customWidth="1"/>
    <col min="13832" max="13832" width="5.5703125" style="17" customWidth="1"/>
    <col min="13833" max="13833" width="6.42578125" style="17" customWidth="1"/>
    <col min="13834" max="13834" width="2.5703125" style="17" customWidth="1"/>
    <col min="13835" max="13835" width="5.5703125" style="17" customWidth="1"/>
    <col min="13836" max="13836" width="6.5703125" style="17" customWidth="1"/>
    <col min="13837" max="13837" width="2.5703125" style="17" customWidth="1"/>
    <col min="13838" max="13838" width="5.5703125" style="17" customWidth="1"/>
    <col min="13839" max="13839" width="6.42578125" style="17" customWidth="1"/>
    <col min="13840" max="13840" width="2.5703125" style="17" customWidth="1"/>
    <col min="13841" max="13841" width="6.5703125" style="17" customWidth="1"/>
    <col min="13842" max="13842" width="6.42578125" style="17" customWidth="1"/>
    <col min="13843" max="13843" width="2.5703125" style="17" customWidth="1"/>
    <col min="13844" max="13844" width="3.5703125" style="17" customWidth="1"/>
    <col min="13845" max="14080" width="9.28515625" style="17"/>
    <col min="14081" max="14081" width="34.42578125" style="17" customWidth="1"/>
    <col min="14082" max="14083" width="8.42578125" style="17" customWidth="1"/>
    <col min="14084" max="14084" width="2.5703125" style="17" customWidth="1"/>
    <col min="14085" max="14085" width="5.5703125" style="17" customWidth="1"/>
    <col min="14086" max="14086" width="7.42578125" style="17" customWidth="1"/>
    <col min="14087" max="14087" width="2.5703125" style="17" customWidth="1"/>
    <col min="14088" max="14088" width="5.5703125" style="17" customWidth="1"/>
    <col min="14089" max="14089" width="6.42578125" style="17" customWidth="1"/>
    <col min="14090" max="14090" width="2.5703125" style="17" customWidth="1"/>
    <col min="14091" max="14091" width="5.5703125" style="17" customWidth="1"/>
    <col min="14092" max="14092" width="6.5703125" style="17" customWidth="1"/>
    <col min="14093" max="14093" width="2.5703125" style="17" customWidth="1"/>
    <col min="14094" max="14094" width="5.5703125" style="17" customWidth="1"/>
    <col min="14095" max="14095" width="6.42578125" style="17" customWidth="1"/>
    <col min="14096" max="14096" width="2.5703125" style="17" customWidth="1"/>
    <col min="14097" max="14097" width="6.5703125" style="17" customWidth="1"/>
    <col min="14098" max="14098" width="6.42578125" style="17" customWidth="1"/>
    <col min="14099" max="14099" width="2.5703125" style="17" customWidth="1"/>
    <col min="14100" max="14100" width="3.5703125" style="17" customWidth="1"/>
    <col min="14101" max="14336" width="9.28515625" style="17"/>
    <col min="14337" max="14337" width="34.42578125" style="17" customWidth="1"/>
    <col min="14338" max="14339" width="8.42578125" style="17" customWidth="1"/>
    <col min="14340" max="14340" width="2.5703125" style="17" customWidth="1"/>
    <col min="14341" max="14341" width="5.5703125" style="17" customWidth="1"/>
    <col min="14342" max="14342" width="7.42578125" style="17" customWidth="1"/>
    <col min="14343" max="14343" width="2.5703125" style="17" customWidth="1"/>
    <col min="14344" max="14344" width="5.5703125" style="17" customWidth="1"/>
    <col min="14345" max="14345" width="6.42578125" style="17" customWidth="1"/>
    <col min="14346" max="14346" width="2.5703125" style="17" customWidth="1"/>
    <col min="14347" max="14347" width="5.5703125" style="17" customWidth="1"/>
    <col min="14348" max="14348" width="6.5703125" style="17" customWidth="1"/>
    <col min="14349" max="14349" width="2.5703125" style="17" customWidth="1"/>
    <col min="14350" max="14350" width="5.5703125" style="17" customWidth="1"/>
    <col min="14351" max="14351" width="6.42578125" style="17" customWidth="1"/>
    <col min="14352" max="14352" width="2.5703125" style="17" customWidth="1"/>
    <col min="14353" max="14353" width="6.5703125" style="17" customWidth="1"/>
    <col min="14354" max="14354" width="6.42578125" style="17" customWidth="1"/>
    <col min="14355" max="14355" width="2.5703125" style="17" customWidth="1"/>
    <col min="14356" max="14356" width="3.5703125" style="17" customWidth="1"/>
    <col min="14357" max="14592" width="9.28515625" style="17"/>
    <col min="14593" max="14593" width="34.42578125" style="17" customWidth="1"/>
    <col min="14594" max="14595" width="8.42578125" style="17" customWidth="1"/>
    <col min="14596" max="14596" width="2.5703125" style="17" customWidth="1"/>
    <col min="14597" max="14597" width="5.5703125" style="17" customWidth="1"/>
    <col min="14598" max="14598" width="7.42578125" style="17" customWidth="1"/>
    <col min="14599" max="14599" width="2.5703125" style="17" customWidth="1"/>
    <col min="14600" max="14600" width="5.5703125" style="17" customWidth="1"/>
    <col min="14601" max="14601" width="6.42578125" style="17" customWidth="1"/>
    <col min="14602" max="14602" width="2.5703125" style="17" customWidth="1"/>
    <col min="14603" max="14603" width="5.5703125" style="17" customWidth="1"/>
    <col min="14604" max="14604" width="6.5703125" style="17" customWidth="1"/>
    <col min="14605" max="14605" width="2.5703125" style="17" customWidth="1"/>
    <col min="14606" max="14606" width="5.5703125" style="17" customWidth="1"/>
    <col min="14607" max="14607" width="6.42578125" style="17" customWidth="1"/>
    <col min="14608" max="14608" width="2.5703125" style="17" customWidth="1"/>
    <col min="14609" max="14609" width="6.5703125" style="17" customWidth="1"/>
    <col min="14610" max="14610" width="6.42578125" style="17" customWidth="1"/>
    <col min="14611" max="14611" width="2.5703125" style="17" customWidth="1"/>
    <col min="14612" max="14612" width="3.5703125" style="17" customWidth="1"/>
    <col min="14613" max="14848" width="9.28515625" style="17"/>
    <col min="14849" max="14849" width="34.42578125" style="17" customWidth="1"/>
    <col min="14850" max="14851" width="8.42578125" style="17" customWidth="1"/>
    <col min="14852" max="14852" width="2.5703125" style="17" customWidth="1"/>
    <col min="14853" max="14853" width="5.5703125" style="17" customWidth="1"/>
    <col min="14854" max="14854" width="7.42578125" style="17" customWidth="1"/>
    <col min="14855" max="14855" width="2.5703125" style="17" customWidth="1"/>
    <col min="14856" max="14856" width="5.5703125" style="17" customWidth="1"/>
    <col min="14857" max="14857" width="6.42578125" style="17" customWidth="1"/>
    <col min="14858" max="14858" width="2.5703125" style="17" customWidth="1"/>
    <col min="14859" max="14859" width="5.5703125" style="17" customWidth="1"/>
    <col min="14860" max="14860" width="6.5703125" style="17" customWidth="1"/>
    <col min="14861" max="14861" width="2.5703125" style="17" customWidth="1"/>
    <col min="14862" max="14862" width="5.5703125" style="17" customWidth="1"/>
    <col min="14863" max="14863" width="6.42578125" style="17" customWidth="1"/>
    <col min="14864" max="14864" width="2.5703125" style="17" customWidth="1"/>
    <col min="14865" max="14865" width="6.5703125" style="17" customWidth="1"/>
    <col min="14866" max="14866" width="6.42578125" style="17" customWidth="1"/>
    <col min="14867" max="14867" width="2.5703125" style="17" customWidth="1"/>
    <col min="14868" max="14868" width="3.5703125" style="17" customWidth="1"/>
    <col min="14869" max="15104" width="9.28515625" style="17"/>
    <col min="15105" max="15105" width="34.42578125" style="17" customWidth="1"/>
    <col min="15106" max="15107" width="8.42578125" style="17" customWidth="1"/>
    <col min="15108" max="15108" width="2.5703125" style="17" customWidth="1"/>
    <col min="15109" max="15109" width="5.5703125" style="17" customWidth="1"/>
    <col min="15110" max="15110" width="7.42578125" style="17" customWidth="1"/>
    <col min="15111" max="15111" width="2.5703125" style="17" customWidth="1"/>
    <col min="15112" max="15112" width="5.5703125" style="17" customWidth="1"/>
    <col min="15113" max="15113" width="6.42578125" style="17" customWidth="1"/>
    <col min="15114" max="15114" width="2.5703125" style="17" customWidth="1"/>
    <col min="15115" max="15115" width="5.5703125" style="17" customWidth="1"/>
    <col min="15116" max="15116" width="6.5703125" style="17" customWidth="1"/>
    <col min="15117" max="15117" width="2.5703125" style="17" customWidth="1"/>
    <col min="15118" max="15118" width="5.5703125" style="17" customWidth="1"/>
    <col min="15119" max="15119" width="6.42578125" style="17" customWidth="1"/>
    <col min="15120" max="15120" width="2.5703125" style="17" customWidth="1"/>
    <col min="15121" max="15121" width="6.5703125" style="17" customWidth="1"/>
    <col min="15122" max="15122" width="6.42578125" style="17" customWidth="1"/>
    <col min="15123" max="15123" width="2.5703125" style="17" customWidth="1"/>
    <col min="15124" max="15124" width="3.5703125" style="17" customWidth="1"/>
    <col min="15125" max="15360" width="9.28515625" style="17"/>
    <col min="15361" max="15361" width="34.42578125" style="17" customWidth="1"/>
    <col min="15362" max="15363" width="8.42578125" style="17" customWidth="1"/>
    <col min="15364" max="15364" width="2.5703125" style="17" customWidth="1"/>
    <col min="15365" max="15365" width="5.5703125" style="17" customWidth="1"/>
    <col min="15366" max="15366" width="7.42578125" style="17" customWidth="1"/>
    <col min="15367" max="15367" width="2.5703125" style="17" customWidth="1"/>
    <col min="15368" max="15368" width="5.5703125" style="17" customWidth="1"/>
    <col min="15369" max="15369" width="6.42578125" style="17" customWidth="1"/>
    <col min="15370" max="15370" width="2.5703125" style="17" customWidth="1"/>
    <col min="15371" max="15371" width="5.5703125" style="17" customWidth="1"/>
    <col min="15372" max="15372" width="6.5703125" style="17" customWidth="1"/>
    <col min="15373" max="15373" width="2.5703125" style="17" customWidth="1"/>
    <col min="15374" max="15374" width="5.5703125" style="17" customWidth="1"/>
    <col min="15375" max="15375" width="6.42578125" style="17" customWidth="1"/>
    <col min="15376" max="15376" width="2.5703125" style="17" customWidth="1"/>
    <col min="15377" max="15377" width="6.5703125" style="17" customWidth="1"/>
    <col min="15378" max="15378" width="6.42578125" style="17" customWidth="1"/>
    <col min="15379" max="15379" width="2.5703125" style="17" customWidth="1"/>
    <col min="15380" max="15380" width="3.5703125" style="17" customWidth="1"/>
    <col min="15381" max="15616" width="9.28515625" style="17"/>
    <col min="15617" max="15617" width="34.42578125" style="17" customWidth="1"/>
    <col min="15618" max="15619" width="8.42578125" style="17" customWidth="1"/>
    <col min="15620" max="15620" width="2.5703125" style="17" customWidth="1"/>
    <col min="15621" max="15621" width="5.5703125" style="17" customWidth="1"/>
    <col min="15622" max="15622" width="7.42578125" style="17" customWidth="1"/>
    <col min="15623" max="15623" width="2.5703125" style="17" customWidth="1"/>
    <col min="15624" max="15624" width="5.5703125" style="17" customWidth="1"/>
    <col min="15625" max="15625" width="6.42578125" style="17" customWidth="1"/>
    <col min="15626" max="15626" width="2.5703125" style="17" customWidth="1"/>
    <col min="15627" max="15627" width="5.5703125" style="17" customWidth="1"/>
    <col min="15628" max="15628" width="6.5703125" style="17" customWidth="1"/>
    <col min="15629" max="15629" width="2.5703125" style="17" customWidth="1"/>
    <col min="15630" max="15630" width="5.5703125" style="17" customWidth="1"/>
    <col min="15631" max="15631" width="6.42578125" style="17" customWidth="1"/>
    <col min="15632" max="15632" width="2.5703125" style="17" customWidth="1"/>
    <col min="15633" max="15633" width="6.5703125" style="17" customWidth="1"/>
    <col min="15634" max="15634" width="6.42578125" style="17" customWidth="1"/>
    <col min="15635" max="15635" width="2.5703125" style="17" customWidth="1"/>
    <col min="15636" max="15636" width="3.5703125" style="17" customWidth="1"/>
    <col min="15637" max="15872" width="9.28515625" style="17"/>
    <col min="15873" max="15873" width="34.42578125" style="17" customWidth="1"/>
    <col min="15874" max="15875" width="8.42578125" style="17" customWidth="1"/>
    <col min="15876" max="15876" width="2.5703125" style="17" customWidth="1"/>
    <col min="15877" max="15877" width="5.5703125" style="17" customWidth="1"/>
    <col min="15878" max="15878" width="7.42578125" style="17" customWidth="1"/>
    <col min="15879" max="15879" width="2.5703125" style="17" customWidth="1"/>
    <col min="15880" max="15880" width="5.5703125" style="17" customWidth="1"/>
    <col min="15881" max="15881" width="6.42578125" style="17" customWidth="1"/>
    <col min="15882" max="15882" width="2.5703125" style="17" customWidth="1"/>
    <col min="15883" max="15883" width="5.5703125" style="17" customWidth="1"/>
    <col min="15884" max="15884" width="6.5703125" style="17" customWidth="1"/>
    <col min="15885" max="15885" width="2.5703125" style="17" customWidth="1"/>
    <col min="15886" max="15886" width="5.5703125" style="17" customWidth="1"/>
    <col min="15887" max="15887" width="6.42578125" style="17" customWidth="1"/>
    <col min="15888" max="15888" width="2.5703125" style="17" customWidth="1"/>
    <col min="15889" max="15889" width="6.5703125" style="17" customWidth="1"/>
    <col min="15890" max="15890" width="6.42578125" style="17" customWidth="1"/>
    <col min="15891" max="15891" width="2.5703125" style="17" customWidth="1"/>
    <col min="15892" max="15892" width="3.5703125" style="17" customWidth="1"/>
    <col min="15893" max="16128" width="9.28515625" style="17"/>
    <col min="16129" max="16129" width="34.42578125" style="17" customWidth="1"/>
    <col min="16130" max="16131" width="8.42578125" style="17" customWidth="1"/>
    <col min="16132" max="16132" width="2.5703125" style="17" customWidth="1"/>
    <col min="16133" max="16133" width="5.5703125" style="17" customWidth="1"/>
    <col min="16134" max="16134" width="7.42578125" style="17" customWidth="1"/>
    <col min="16135" max="16135" width="2.5703125" style="17" customWidth="1"/>
    <col min="16136" max="16136" width="5.5703125" style="17" customWidth="1"/>
    <col min="16137" max="16137" width="6.42578125" style="17" customWidth="1"/>
    <col min="16138" max="16138" width="2.5703125" style="17" customWidth="1"/>
    <col min="16139" max="16139" width="5.5703125" style="17" customWidth="1"/>
    <col min="16140" max="16140" width="6.5703125" style="17" customWidth="1"/>
    <col min="16141" max="16141" width="2.5703125" style="17" customWidth="1"/>
    <col min="16142" max="16142" width="5.5703125" style="17" customWidth="1"/>
    <col min="16143" max="16143" width="6.42578125" style="17" customWidth="1"/>
    <col min="16144" max="16144" width="2.5703125" style="17" customWidth="1"/>
    <col min="16145" max="16145" width="6.5703125" style="17" customWidth="1"/>
    <col min="16146" max="16146" width="6.42578125" style="17" customWidth="1"/>
    <col min="16147" max="16147" width="2.5703125" style="17" customWidth="1"/>
    <col min="16148" max="16148" width="3.5703125" style="17" customWidth="1"/>
    <col min="16149" max="16384" width="9.28515625" style="17"/>
  </cols>
  <sheetData>
    <row r="1" spans="1:19" ht="0.75" customHeight="1">
      <c r="A1" s="204">
        <f ca="1">TODAY()</f>
        <v>45250</v>
      </c>
      <c r="B1" s="66" t="s">
        <v>509</v>
      </c>
    </row>
    <row r="2" spans="1:19">
      <c r="A2" s="17" t="s">
        <v>465</v>
      </c>
    </row>
    <row r="3" spans="1:19">
      <c r="A3" s="17" t="s">
        <v>466</v>
      </c>
      <c r="L3" s="23" t="s">
        <v>510</v>
      </c>
    </row>
    <row r="4" spans="1:19" ht="6.75" customHeight="1"/>
    <row r="5" spans="1:19">
      <c r="A5" s="19" t="s">
        <v>511</v>
      </c>
    </row>
    <row r="6" spans="1:19" ht="6.75" customHeight="1" thickBot="1">
      <c r="E6" s="174"/>
      <c r="F6" s="133"/>
      <c r="G6" s="133"/>
      <c r="H6" s="174"/>
      <c r="I6" s="133"/>
      <c r="J6" s="164"/>
      <c r="K6" s="174"/>
      <c r="L6" s="133"/>
      <c r="M6" s="205"/>
      <c r="N6" s="174"/>
      <c r="O6" s="133"/>
      <c r="P6" s="164"/>
      <c r="Q6" s="174"/>
      <c r="R6" s="133"/>
      <c r="S6" s="133"/>
    </row>
    <row r="7" spans="1:19">
      <c r="A7" s="20"/>
      <c r="B7" s="78"/>
      <c r="C7" s="206"/>
      <c r="D7" s="207"/>
      <c r="E7" s="78"/>
      <c r="F7" s="206"/>
      <c r="G7" s="206"/>
      <c r="H7" s="78"/>
      <c r="I7" s="206"/>
      <c r="J7" s="207"/>
      <c r="K7" s="78"/>
      <c r="L7" s="206"/>
      <c r="N7" s="78"/>
      <c r="O7" s="206"/>
      <c r="P7" s="207"/>
      <c r="Q7" s="78"/>
      <c r="R7" s="206"/>
      <c r="S7" s="206"/>
    </row>
    <row r="8" spans="1:19" ht="14.25">
      <c r="A8" s="17" t="s">
        <v>512</v>
      </c>
      <c r="B8" s="208" t="s">
        <v>513</v>
      </c>
      <c r="C8" s="208"/>
      <c r="E8" s="62">
        <v>1</v>
      </c>
      <c r="F8" s="62"/>
      <c r="G8" s="209"/>
      <c r="H8" s="62">
        <v>2</v>
      </c>
      <c r="I8" s="62"/>
      <c r="J8" s="209"/>
      <c r="K8" s="62">
        <v>3</v>
      </c>
      <c r="L8" s="62"/>
      <c r="M8" s="209"/>
      <c r="N8" s="62">
        <v>4</v>
      </c>
      <c r="O8" s="62"/>
      <c r="P8" s="209"/>
      <c r="Q8" s="62">
        <v>5</v>
      </c>
      <c r="R8" s="62"/>
      <c r="S8" s="209"/>
    </row>
    <row r="9" spans="1:19">
      <c r="A9" s="17" t="s">
        <v>514</v>
      </c>
      <c r="B9" s="81" t="s">
        <v>515</v>
      </c>
      <c r="C9" s="210" t="s">
        <v>255</v>
      </c>
      <c r="E9" s="81" t="s">
        <v>516</v>
      </c>
      <c r="F9" s="210" t="s">
        <v>255</v>
      </c>
      <c r="G9" s="133"/>
      <c r="H9" s="81" t="s">
        <v>516</v>
      </c>
      <c r="I9" s="210" t="s">
        <v>255</v>
      </c>
      <c r="K9" s="81" t="s">
        <v>516</v>
      </c>
      <c r="L9" s="210" t="s">
        <v>255</v>
      </c>
      <c r="N9" s="81" t="s">
        <v>516</v>
      </c>
      <c r="O9" s="210" t="s">
        <v>255</v>
      </c>
      <c r="Q9" s="81" t="s">
        <v>516</v>
      </c>
      <c r="R9" s="210" t="s">
        <v>255</v>
      </c>
      <c r="S9" s="133"/>
    </row>
    <row r="10" spans="1:19" ht="8.25" customHeight="1" thickBot="1">
      <c r="A10" s="29"/>
      <c r="B10" s="83"/>
      <c r="C10" s="201"/>
      <c r="D10" s="211"/>
      <c r="E10" s="83"/>
      <c r="F10" s="201"/>
      <c r="G10" s="201"/>
      <c r="H10" s="83"/>
      <c r="I10" s="201"/>
      <c r="J10" s="211"/>
      <c r="K10" s="83"/>
      <c r="L10" s="201"/>
      <c r="M10" s="211"/>
      <c r="N10" s="83"/>
      <c r="O10" s="201"/>
      <c r="P10" s="211"/>
      <c r="Q10" s="83"/>
      <c r="R10" s="201"/>
      <c r="S10" s="201"/>
    </row>
    <row r="11" spans="1:19" ht="9" customHeight="1">
      <c r="I11" s="26"/>
      <c r="L11" s="190"/>
      <c r="O11" s="190"/>
      <c r="R11" s="190"/>
      <c r="S11" s="190"/>
    </row>
    <row r="12" spans="1:19" s="23" customFormat="1">
      <c r="A12" s="23" t="s">
        <v>256</v>
      </c>
      <c r="B12" s="63">
        <f>IF(A12&lt;&gt;0,E12+H12+K12+N12+Q12,"")</f>
        <v>24759</v>
      </c>
      <c r="C12" s="26">
        <f>SUM(C14+C96)</f>
        <v>100</v>
      </c>
      <c r="D12" s="63"/>
      <c r="E12" s="63">
        <f>SUM(E14+E96)</f>
        <v>1047</v>
      </c>
      <c r="F12" s="26">
        <f>IF($A12&lt;&gt;0,E12/$B12*100,"")</f>
        <v>4.2287652974675876</v>
      </c>
      <c r="G12" s="63"/>
      <c r="H12" s="63">
        <f>SUM(H14+H96)</f>
        <v>1181</v>
      </c>
      <c r="I12" s="26">
        <f>IF($A12&lt;&gt;0,H12/$B12*100,"")</f>
        <v>4.7699826325780519</v>
      </c>
      <c r="J12" s="63"/>
      <c r="K12" s="63">
        <f>SUM(K14+K96)</f>
        <v>1640</v>
      </c>
      <c r="L12" s="26">
        <f>IF($A12&lt;&gt;0,K12/$B12*100,"")</f>
        <v>6.6238539520982274</v>
      </c>
      <c r="M12" s="63"/>
      <c r="N12" s="63">
        <f>SUM(N14+N96)</f>
        <v>2599</v>
      </c>
      <c r="O12" s="26">
        <f>IF($A12&lt;&gt;0,N12/$B12*100,"")</f>
        <v>10.497192939941032</v>
      </c>
      <c r="P12" s="63"/>
      <c r="Q12" s="63">
        <f>SUM(Q14+Q96)</f>
        <v>18292</v>
      </c>
      <c r="R12" s="26">
        <f>IF($A12&lt;&gt;0,Q12/$B12*100,"")</f>
        <v>73.880205177915101</v>
      </c>
      <c r="S12" s="63"/>
    </row>
    <row r="13" spans="1:19">
      <c r="B13" s="86" t="str">
        <f t="shared" ref="B13:B76" si="0">IF(A13&lt;&gt;0,E13+H13+K13+N13+Q13,"")</f>
        <v/>
      </c>
      <c r="C13" s="165"/>
      <c r="D13" s="86"/>
      <c r="E13" s="86"/>
      <c r="F13" s="165" t="str">
        <f t="shared" ref="F13:F76" si="1">IF($A13&lt;&gt;0,E13/$B13*100,"")</f>
        <v/>
      </c>
      <c r="G13" s="86"/>
      <c r="H13" s="86"/>
      <c r="I13" s="165" t="str">
        <f t="shared" ref="I13:I76" si="2">IF($A13&lt;&gt;0,H13/$B13*100,"")</f>
        <v/>
      </c>
      <c r="J13" s="86"/>
      <c r="K13" s="86"/>
      <c r="L13" s="165" t="str">
        <f t="shared" ref="L13:L76" si="3">IF($A13&lt;&gt;0,K13/$B13*100,"")</f>
        <v/>
      </c>
      <c r="M13" s="86"/>
      <c r="N13" s="86"/>
      <c r="O13" s="165" t="str">
        <f t="shared" ref="O13:O76" si="4">IF($A13&lt;&gt;0,N13/$B13*100,"")</f>
        <v/>
      </c>
      <c r="P13" s="86"/>
      <c r="Q13" s="86"/>
      <c r="R13" s="165" t="str">
        <f t="shared" ref="R13:R76" si="5">IF($A13&lt;&gt;0,Q13/$B13*100,"")</f>
        <v/>
      </c>
      <c r="S13" s="86"/>
    </row>
    <row r="14" spans="1:19" s="23" customFormat="1">
      <c r="A14" s="23" t="s">
        <v>394</v>
      </c>
      <c r="B14" s="63">
        <f t="shared" si="0"/>
        <v>15623</v>
      </c>
      <c r="C14" s="26">
        <f>IF(A14&lt;&gt;0,B14/$B$12*100,"")</f>
        <v>63.100286764408899</v>
      </c>
      <c r="D14" s="63"/>
      <c r="E14" s="63">
        <f>E16+E27+E35+E75+E61+E82+E94</f>
        <v>839</v>
      </c>
      <c r="F14" s="26">
        <f t="shared" si="1"/>
        <v>5.3702873967867886</v>
      </c>
      <c r="G14" s="63"/>
      <c r="H14" s="63">
        <f>H16+H27+H35+H75+H61+H82+H94</f>
        <v>945</v>
      </c>
      <c r="I14" s="26">
        <f t="shared" si="2"/>
        <v>6.0487742431031171</v>
      </c>
      <c r="J14" s="63"/>
      <c r="K14" s="63">
        <f>K16+K27+K35+K75+K61+K82+K94</f>
        <v>1209</v>
      </c>
      <c r="L14" s="26">
        <f t="shared" si="3"/>
        <v>7.7385905395890671</v>
      </c>
      <c r="M14" s="63"/>
      <c r="N14" s="63">
        <f>N16+N27+N35+N75+N61+N82+N94</f>
        <v>1859</v>
      </c>
      <c r="O14" s="26">
        <f t="shared" si="4"/>
        <v>11.899123087755232</v>
      </c>
      <c r="P14" s="63"/>
      <c r="Q14" s="63">
        <f>Q16+Q27+Q35+Q75+Q61+Q82+Q94</f>
        <v>10771</v>
      </c>
      <c r="R14" s="26">
        <f t="shared" si="5"/>
        <v>68.943224732765799</v>
      </c>
      <c r="S14" s="63"/>
    </row>
    <row r="15" spans="1:19">
      <c r="A15" s="23"/>
      <c r="B15" s="86" t="str">
        <f t="shared" si="0"/>
        <v/>
      </c>
      <c r="C15" s="165" t="str">
        <f t="shared" ref="C15:C78" si="6">IF(A15&lt;&gt;0,B15/$B$12*100,"")</f>
        <v/>
      </c>
      <c r="D15" s="86"/>
      <c r="E15" s="86"/>
      <c r="F15" s="165" t="str">
        <f t="shared" si="1"/>
        <v/>
      </c>
      <c r="G15" s="86"/>
      <c r="H15" s="86"/>
      <c r="I15" s="165" t="str">
        <f t="shared" si="2"/>
        <v/>
      </c>
      <c r="J15" s="86"/>
      <c r="K15" s="86"/>
      <c r="L15" s="165" t="str">
        <f t="shared" si="3"/>
        <v/>
      </c>
      <c r="M15" s="86"/>
      <c r="N15" s="86"/>
      <c r="O15" s="165" t="str">
        <f t="shared" si="4"/>
        <v/>
      </c>
      <c r="P15" s="86"/>
      <c r="Q15" s="86"/>
      <c r="R15" s="165" t="str">
        <f t="shared" si="5"/>
        <v/>
      </c>
      <c r="S15" s="86"/>
    </row>
    <row r="16" spans="1:19" s="23" customFormat="1">
      <c r="A16" s="23" t="s">
        <v>258</v>
      </c>
      <c r="B16" s="63">
        <f t="shared" si="0"/>
        <v>1374</v>
      </c>
      <c r="C16" s="26">
        <f t="shared" si="6"/>
        <v>5.5494971525505878</v>
      </c>
      <c r="D16" s="63"/>
      <c r="E16" s="63">
        <f>E17+E22</f>
        <v>70</v>
      </c>
      <c r="F16" s="26">
        <f t="shared" si="1"/>
        <v>5.094614264919942</v>
      </c>
      <c r="G16" s="63"/>
      <c r="H16" s="63">
        <f>H17+H22</f>
        <v>72</v>
      </c>
      <c r="I16" s="26">
        <f t="shared" si="2"/>
        <v>5.2401746724890828</v>
      </c>
      <c r="J16" s="63"/>
      <c r="K16" s="63">
        <f>K17+K22</f>
        <v>116</v>
      </c>
      <c r="L16" s="26">
        <f t="shared" si="3"/>
        <v>8.4425036390101891</v>
      </c>
      <c r="M16" s="63"/>
      <c r="N16" s="63">
        <f>N17+N22</f>
        <v>169</v>
      </c>
      <c r="O16" s="26">
        <f t="shared" si="4"/>
        <v>12.299854439592432</v>
      </c>
      <c r="P16" s="63"/>
      <c r="Q16" s="63">
        <f>Q17+Q22</f>
        <v>947</v>
      </c>
      <c r="R16" s="26">
        <f t="shared" si="5"/>
        <v>68.922852983988363</v>
      </c>
      <c r="S16" s="63"/>
    </row>
    <row r="17" spans="1:19">
      <c r="A17" s="17" t="s">
        <v>259</v>
      </c>
      <c r="B17" s="86">
        <f t="shared" si="0"/>
        <v>417</v>
      </c>
      <c r="C17" s="165">
        <f t="shared" si="6"/>
        <v>1.6842360353810735</v>
      </c>
      <c r="D17" s="86"/>
      <c r="E17" s="86">
        <f>SUM(E18:E20)</f>
        <v>17</v>
      </c>
      <c r="F17" s="165">
        <f t="shared" si="1"/>
        <v>4.0767386091127102</v>
      </c>
      <c r="G17" s="86"/>
      <c r="H17" s="86">
        <f>SUM(H18:H20)</f>
        <v>29</v>
      </c>
      <c r="I17" s="165">
        <f t="shared" si="2"/>
        <v>6.9544364508393279</v>
      </c>
      <c r="J17" s="86"/>
      <c r="K17" s="86">
        <f>SUM(K18:K20)</f>
        <v>37</v>
      </c>
      <c r="L17" s="165">
        <f t="shared" si="3"/>
        <v>8.8729016786570742</v>
      </c>
      <c r="M17" s="86"/>
      <c r="N17" s="86">
        <f>SUM(N18:N20)</f>
        <v>59</v>
      </c>
      <c r="O17" s="165">
        <f t="shared" si="4"/>
        <v>14.148681055155876</v>
      </c>
      <c r="P17" s="86"/>
      <c r="Q17" s="86">
        <f>SUM(Q18:Q20)</f>
        <v>275</v>
      </c>
      <c r="R17" s="165">
        <f t="shared" si="5"/>
        <v>65.947242206235018</v>
      </c>
      <c r="S17" s="86"/>
    </row>
    <row r="18" spans="1:19">
      <c r="A18" s="19" t="s">
        <v>260</v>
      </c>
      <c r="B18" s="86">
        <f t="shared" si="0"/>
        <v>64</v>
      </c>
      <c r="C18" s="165">
        <f t="shared" si="6"/>
        <v>0.25849186154529669</v>
      </c>
      <c r="D18" s="86"/>
      <c r="E18" s="56">
        <v>3</v>
      </c>
      <c r="F18" s="165">
        <f t="shared" si="1"/>
        <v>4.6875</v>
      </c>
      <c r="G18" s="212"/>
      <c r="H18" s="56">
        <v>4</v>
      </c>
      <c r="I18" s="165">
        <f t="shared" si="2"/>
        <v>6.25</v>
      </c>
      <c r="J18" s="212"/>
      <c r="K18" s="56">
        <v>5</v>
      </c>
      <c r="L18" s="165">
        <f t="shared" si="3"/>
        <v>7.8125</v>
      </c>
      <c r="M18" s="212"/>
      <c r="N18" s="56">
        <v>11</v>
      </c>
      <c r="O18" s="165">
        <f t="shared" si="4"/>
        <v>17.1875</v>
      </c>
      <c r="P18" s="212"/>
      <c r="Q18" s="56">
        <v>41</v>
      </c>
      <c r="R18" s="165">
        <f t="shared" si="5"/>
        <v>64.0625</v>
      </c>
      <c r="S18" s="17"/>
    </row>
    <row r="19" spans="1:19">
      <c r="A19" s="17" t="s">
        <v>262</v>
      </c>
      <c r="B19" s="86">
        <f t="shared" si="0"/>
        <v>101</v>
      </c>
      <c r="C19" s="165">
        <f t="shared" si="6"/>
        <v>0.40793246900117131</v>
      </c>
      <c r="D19" s="86"/>
      <c r="E19" s="56">
        <v>3</v>
      </c>
      <c r="F19" s="165">
        <f t="shared" si="1"/>
        <v>2.9702970297029703</v>
      </c>
      <c r="G19" s="212"/>
      <c r="H19" s="56">
        <v>10</v>
      </c>
      <c r="I19" s="165">
        <f t="shared" si="2"/>
        <v>9.9009900990099009</v>
      </c>
      <c r="J19" s="212"/>
      <c r="K19" s="56">
        <v>11</v>
      </c>
      <c r="L19" s="165">
        <f t="shared" si="3"/>
        <v>10.891089108910892</v>
      </c>
      <c r="M19" s="212"/>
      <c r="N19" s="56">
        <v>20</v>
      </c>
      <c r="O19" s="165">
        <f t="shared" si="4"/>
        <v>19.801980198019802</v>
      </c>
      <c r="P19" s="212"/>
      <c r="Q19" s="56">
        <v>57</v>
      </c>
      <c r="R19" s="165">
        <f t="shared" si="5"/>
        <v>56.435643564356432</v>
      </c>
      <c r="S19" s="17"/>
    </row>
    <row r="20" spans="1:19">
      <c r="A20" s="17" t="s">
        <v>261</v>
      </c>
      <c r="B20" s="86">
        <f t="shared" si="0"/>
        <v>252</v>
      </c>
      <c r="C20" s="165">
        <f t="shared" si="6"/>
        <v>1.0178117048346056</v>
      </c>
      <c r="D20" s="86"/>
      <c r="E20" s="56">
        <v>11</v>
      </c>
      <c r="F20" s="165">
        <f t="shared" si="1"/>
        <v>4.3650793650793647</v>
      </c>
      <c r="G20" s="212"/>
      <c r="H20" s="56">
        <v>15</v>
      </c>
      <c r="I20" s="165">
        <f t="shared" si="2"/>
        <v>5.9523809523809517</v>
      </c>
      <c r="J20" s="212"/>
      <c r="K20" s="56">
        <v>21</v>
      </c>
      <c r="L20" s="165">
        <f t="shared" si="3"/>
        <v>8.3333333333333321</v>
      </c>
      <c r="M20" s="212"/>
      <c r="N20" s="56">
        <v>28</v>
      </c>
      <c r="O20" s="165">
        <f t="shared" si="4"/>
        <v>11.111111111111111</v>
      </c>
      <c r="P20" s="212"/>
      <c r="Q20" s="56">
        <v>177</v>
      </c>
      <c r="R20" s="165">
        <f t="shared" si="5"/>
        <v>70.238095238095227</v>
      </c>
      <c r="S20" s="17"/>
    </row>
    <row r="21" spans="1:19">
      <c r="B21" s="86" t="str">
        <f t="shared" si="0"/>
        <v/>
      </c>
      <c r="C21" s="165" t="str">
        <f t="shared" si="6"/>
        <v/>
      </c>
      <c r="D21" s="86"/>
      <c r="E21" s="86"/>
      <c r="F21" s="165" t="str">
        <f t="shared" si="1"/>
        <v/>
      </c>
      <c r="G21" s="86"/>
      <c r="H21" s="86"/>
      <c r="I21" s="165" t="str">
        <f t="shared" si="2"/>
        <v/>
      </c>
      <c r="J21" s="86"/>
      <c r="K21" s="86"/>
      <c r="L21" s="165" t="str">
        <f t="shared" si="3"/>
        <v/>
      </c>
      <c r="M21" s="86"/>
      <c r="N21" s="86"/>
      <c r="O21" s="165" t="str">
        <f t="shared" si="4"/>
        <v/>
      </c>
      <c r="P21" s="86"/>
      <c r="Q21" s="86"/>
      <c r="R21" s="165" t="str">
        <f t="shared" si="5"/>
        <v/>
      </c>
      <c r="S21" s="86"/>
    </row>
    <row r="22" spans="1:19">
      <c r="A22" s="17" t="s">
        <v>263</v>
      </c>
      <c r="B22" s="86">
        <f t="shared" si="0"/>
        <v>957</v>
      </c>
      <c r="C22" s="165">
        <f t="shared" si="6"/>
        <v>3.8652611171695139</v>
      </c>
      <c r="D22" s="86"/>
      <c r="E22" s="86">
        <f>SUM(E23:E25)</f>
        <v>53</v>
      </c>
      <c r="F22" s="165">
        <f t="shared" si="1"/>
        <v>5.5381400208986413</v>
      </c>
      <c r="G22" s="86"/>
      <c r="H22" s="86">
        <f>SUM(H23:H25)</f>
        <v>43</v>
      </c>
      <c r="I22" s="165">
        <f t="shared" si="2"/>
        <v>4.4932079414838038</v>
      </c>
      <c r="J22" s="86"/>
      <c r="K22" s="86">
        <f>SUM(K23:K25)</f>
        <v>79</v>
      </c>
      <c r="L22" s="165">
        <f t="shared" si="3"/>
        <v>8.2549634273772217</v>
      </c>
      <c r="M22" s="86"/>
      <c r="N22" s="86">
        <f>SUM(N23:N25)</f>
        <v>110</v>
      </c>
      <c r="O22" s="165">
        <f t="shared" si="4"/>
        <v>11.494252873563218</v>
      </c>
      <c r="P22" s="86"/>
      <c r="Q22" s="86">
        <f>SUM(Q23:Q25)</f>
        <v>672</v>
      </c>
      <c r="R22" s="165">
        <f t="shared" si="5"/>
        <v>70.219435736677113</v>
      </c>
      <c r="S22" s="86"/>
    </row>
    <row r="23" spans="1:19">
      <c r="A23" s="17" t="s">
        <v>264</v>
      </c>
      <c r="B23" s="86">
        <f t="shared" si="0"/>
        <v>327</v>
      </c>
      <c r="C23" s="165">
        <f t="shared" si="6"/>
        <v>1.3207318550830001</v>
      </c>
      <c r="D23" s="86"/>
      <c r="E23" s="56">
        <v>15</v>
      </c>
      <c r="F23" s="165">
        <f t="shared" si="1"/>
        <v>4.5871559633027523</v>
      </c>
      <c r="G23" s="212"/>
      <c r="H23" s="56">
        <v>17</v>
      </c>
      <c r="I23" s="165">
        <f t="shared" si="2"/>
        <v>5.1987767584097861</v>
      </c>
      <c r="J23" s="212"/>
      <c r="K23" s="56">
        <v>29</v>
      </c>
      <c r="L23" s="165">
        <f t="shared" si="3"/>
        <v>8.8685015290519882</v>
      </c>
      <c r="M23" s="212"/>
      <c r="N23" s="56">
        <v>37</v>
      </c>
      <c r="O23" s="165">
        <f t="shared" si="4"/>
        <v>11.314984709480122</v>
      </c>
      <c r="P23" s="212"/>
      <c r="Q23" s="56">
        <v>229</v>
      </c>
      <c r="R23" s="165">
        <f t="shared" si="5"/>
        <v>70.030581039755347</v>
      </c>
      <c r="S23" s="17"/>
    </row>
    <row r="24" spans="1:19">
      <c r="A24" s="17" t="s">
        <v>265</v>
      </c>
      <c r="B24" s="86">
        <f t="shared" si="0"/>
        <v>92</v>
      </c>
      <c r="C24" s="165">
        <f t="shared" si="6"/>
        <v>0.37158205097136399</v>
      </c>
      <c r="D24" s="86"/>
      <c r="E24" s="56">
        <v>3</v>
      </c>
      <c r="F24" s="165">
        <f t="shared" si="1"/>
        <v>3.2608695652173911</v>
      </c>
      <c r="G24" s="212"/>
      <c r="H24" s="56">
        <v>2</v>
      </c>
      <c r="I24" s="165">
        <f t="shared" si="2"/>
        <v>2.1739130434782608</v>
      </c>
      <c r="J24" s="212"/>
      <c r="K24" s="56">
        <v>7</v>
      </c>
      <c r="L24" s="165">
        <f t="shared" si="3"/>
        <v>7.608695652173914</v>
      </c>
      <c r="M24" s="212"/>
      <c r="N24" s="56">
        <v>11</v>
      </c>
      <c r="O24" s="165">
        <f t="shared" si="4"/>
        <v>11.956521739130435</v>
      </c>
      <c r="P24" s="212"/>
      <c r="Q24" s="56">
        <v>69</v>
      </c>
      <c r="R24" s="165">
        <f t="shared" si="5"/>
        <v>75</v>
      </c>
      <c r="S24" s="17"/>
    </row>
    <row r="25" spans="1:19">
      <c r="A25" s="17" t="s">
        <v>266</v>
      </c>
      <c r="B25" s="86">
        <f t="shared" si="0"/>
        <v>538</v>
      </c>
      <c r="C25" s="165">
        <f t="shared" si="6"/>
        <v>2.17294721111515</v>
      </c>
      <c r="D25" s="86"/>
      <c r="E25" s="56">
        <v>35</v>
      </c>
      <c r="F25" s="165">
        <f t="shared" si="1"/>
        <v>6.5055762081784385</v>
      </c>
      <c r="G25" s="212"/>
      <c r="H25" s="56">
        <v>24</v>
      </c>
      <c r="I25" s="165">
        <f t="shared" si="2"/>
        <v>4.4609665427509295</v>
      </c>
      <c r="J25" s="212"/>
      <c r="K25" s="56">
        <v>43</v>
      </c>
      <c r="L25" s="165">
        <f t="shared" si="3"/>
        <v>7.9925650557620811</v>
      </c>
      <c r="M25" s="212"/>
      <c r="N25" s="56">
        <v>62</v>
      </c>
      <c r="O25" s="165">
        <f t="shared" si="4"/>
        <v>11.524163568773234</v>
      </c>
      <c r="P25" s="212"/>
      <c r="Q25" s="56">
        <v>374</v>
      </c>
      <c r="R25" s="165">
        <f t="shared" si="5"/>
        <v>69.516728624535318</v>
      </c>
      <c r="S25" s="17"/>
    </row>
    <row r="26" spans="1:19">
      <c r="B26" s="86" t="str">
        <f t="shared" si="0"/>
        <v/>
      </c>
      <c r="C26" s="165" t="str">
        <f t="shared" si="6"/>
        <v/>
      </c>
      <c r="D26" s="86"/>
      <c r="E26" s="86"/>
      <c r="F26" s="165" t="str">
        <f t="shared" si="1"/>
        <v/>
      </c>
      <c r="G26" s="86"/>
      <c r="H26" s="86"/>
      <c r="I26" s="165" t="str">
        <f t="shared" si="2"/>
        <v/>
      </c>
      <c r="J26" s="86"/>
      <c r="K26" s="86"/>
      <c r="L26" s="165" t="str">
        <f t="shared" si="3"/>
        <v/>
      </c>
      <c r="M26" s="86"/>
      <c r="N26" s="86"/>
      <c r="O26" s="165" t="str">
        <f t="shared" si="4"/>
        <v/>
      </c>
      <c r="P26" s="86"/>
      <c r="Q26" s="86"/>
      <c r="R26" s="165" t="str">
        <f t="shared" si="5"/>
        <v/>
      </c>
      <c r="S26" s="86"/>
    </row>
    <row r="27" spans="1:19" s="23" customFormat="1">
      <c r="A27" s="23" t="s">
        <v>267</v>
      </c>
      <c r="B27" s="63">
        <f t="shared" si="0"/>
        <v>1016</v>
      </c>
      <c r="C27" s="26">
        <f t="shared" si="6"/>
        <v>4.1035583020315851</v>
      </c>
      <c r="D27" s="63"/>
      <c r="E27" s="63">
        <f>SUM(E28)</f>
        <v>58</v>
      </c>
      <c r="F27" s="26">
        <f t="shared" si="1"/>
        <v>5.7086614173228352</v>
      </c>
      <c r="G27" s="63"/>
      <c r="H27" s="63">
        <f>SUM(H28)</f>
        <v>76</v>
      </c>
      <c r="I27" s="26">
        <f t="shared" si="2"/>
        <v>7.4803149606299222</v>
      </c>
      <c r="J27" s="63"/>
      <c r="K27" s="63">
        <f>SUM(K28)</f>
        <v>78</v>
      </c>
      <c r="L27" s="26">
        <f t="shared" si="3"/>
        <v>7.6771653543307092</v>
      </c>
      <c r="M27" s="63"/>
      <c r="N27" s="63">
        <f>SUM(N28)</f>
        <v>140</v>
      </c>
      <c r="O27" s="26">
        <f t="shared" si="4"/>
        <v>13.779527559055119</v>
      </c>
      <c r="P27" s="63"/>
      <c r="Q27" s="63">
        <f>SUM(Q28)</f>
        <v>664</v>
      </c>
      <c r="R27" s="26">
        <f t="shared" si="5"/>
        <v>65.354330708661408</v>
      </c>
      <c r="S27" s="63"/>
    </row>
    <row r="28" spans="1:19">
      <c r="A28" s="17" t="s">
        <v>268</v>
      </c>
      <c r="B28" s="86">
        <f t="shared" si="0"/>
        <v>1016</v>
      </c>
      <c r="C28" s="165">
        <f t="shared" si="6"/>
        <v>4.1035583020315851</v>
      </c>
      <c r="D28" s="86"/>
      <c r="E28" s="86">
        <f>SUM(E29:E33)</f>
        <v>58</v>
      </c>
      <c r="F28" s="165">
        <f t="shared" si="1"/>
        <v>5.7086614173228352</v>
      </c>
      <c r="G28" s="86"/>
      <c r="H28" s="86">
        <f>SUM(H29:H33)</f>
        <v>76</v>
      </c>
      <c r="I28" s="165">
        <f t="shared" si="2"/>
        <v>7.4803149606299222</v>
      </c>
      <c r="J28" s="86"/>
      <c r="K28" s="86">
        <f>SUM(K29:K33)</f>
        <v>78</v>
      </c>
      <c r="L28" s="165">
        <f t="shared" si="3"/>
        <v>7.6771653543307092</v>
      </c>
      <c r="M28" s="86"/>
      <c r="N28" s="86">
        <f>SUM(N29:N33)</f>
        <v>140</v>
      </c>
      <c r="O28" s="165">
        <f t="shared" si="4"/>
        <v>13.779527559055119</v>
      </c>
      <c r="P28" s="86"/>
      <c r="Q28" s="86">
        <f>SUM(Q29:Q33)</f>
        <v>664</v>
      </c>
      <c r="R28" s="165">
        <f t="shared" si="5"/>
        <v>65.354330708661408</v>
      </c>
      <c r="S28" s="86"/>
    </row>
    <row r="29" spans="1:19">
      <c r="A29" s="17" t="s">
        <v>269</v>
      </c>
      <c r="B29" s="86">
        <f t="shared" si="0"/>
        <v>132</v>
      </c>
      <c r="C29" s="165">
        <f t="shared" si="6"/>
        <v>0.5331394644371743</v>
      </c>
      <c r="D29" s="86"/>
      <c r="E29" s="56">
        <v>10</v>
      </c>
      <c r="F29" s="165">
        <f t="shared" si="1"/>
        <v>7.5757575757575761</v>
      </c>
      <c r="G29" s="212"/>
      <c r="H29" s="56">
        <v>6</v>
      </c>
      <c r="I29" s="165">
        <f t="shared" si="2"/>
        <v>4.5454545454545459</v>
      </c>
      <c r="J29" s="212"/>
      <c r="K29" s="56">
        <v>7</v>
      </c>
      <c r="L29" s="165">
        <f t="shared" si="3"/>
        <v>5.3030303030303028</v>
      </c>
      <c r="M29" s="212"/>
      <c r="N29" s="56">
        <v>22</v>
      </c>
      <c r="O29" s="165">
        <f t="shared" si="4"/>
        <v>16.666666666666664</v>
      </c>
      <c r="P29" s="212"/>
      <c r="Q29" s="56">
        <v>87</v>
      </c>
      <c r="R29" s="165">
        <f t="shared" si="5"/>
        <v>65.909090909090907</v>
      </c>
      <c r="S29" s="17"/>
    </row>
    <row r="30" spans="1:19">
      <c r="A30" s="17" t="s">
        <v>270</v>
      </c>
      <c r="B30" s="86">
        <f t="shared" si="0"/>
        <v>230</v>
      </c>
      <c r="C30" s="165">
        <f t="shared" si="6"/>
        <v>0.92895512742840991</v>
      </c>
      <c r="D30" s="86"/>
      <c r="E30" s="56">
        <v>15</v>
      </c>
      <c r="F30" s="165">
        <f t="shared" si="1"/>
        <v>6.5217391304347823</v>
      </c>
      <c r="G30" s="212"/>
      <c r="H30" s="56">
        <v>13</v>
      </c>
      <c r="I30" s="165">
        <f t="shared" si="2"/>
        <v>5.6521739130434785</v>
      </c>
      <c r="J30" s="212"/>
      <c r="K30" s="56">
        <v>18</v>
      </c>
      <c r="L30" s="165">
        <f t="shared" si="3"/>
        <v>7.8260869565217401</v>
      </c>
      <c r="M30" s="212"/>
      <c r="N30" s="56">
        <v>33</v>
      </c>
      <c r="O30" s="165">
        <f t="shared" si="4"/>
        <v>14.347826086956522</v>
      </c>
      <c r="P30" s="212"/>
      <c r="Q30" s="56">
        <v>151</v>
      </c>
      <c r="R30" s="165">
        <f t="shared" si="5"/>
        <v>65.65217391304347</v>
      </c>
      <c r="S30" s="17"/>
    </row>
    <row r="31" spans="1:19">
      <c r="A31" s="17" t="s">
        <v>271</v>
      </c>
      <c r="B31" s="86">
        <f t="shared" si="0"/>
        <v>142</v>
      </c>
      <c r="C31" s="165">
        <f t="shared" si="6"/>
        <v>0.57352881780362697</v>
      </c>
      <c r="D31" s="86"/>
      <c r="E31" s="56">
        <v>6</v>
      </c>
      <c r="F31" s="165">
        <f t="shared" si="1"/>
        <v>4.225352112676056</v>
      </c>
      <c r="G31" s="212"/>
      <c r="H31" s="56">
        <v>15</v>
      </c>
      <c r="I31" s="165">
        <f t="shared" si="2"/>
        <v>10.56338028169014</v>
      </c>
      <c r="J31" s="212"/>
      <c r="K31" s="56">
        <v>13</v>
      </c>
      <c r="L31" s="165">
        <f t="shared" si="3"/>
        <v>9.1549295774647899</v>
      </c>
      <c r="M31" s="212"/>
      <c r="N31" s="56">
        <v>20</v>
      </c>
      <c r="O31" s="165">
        <f t="shared" si="4"/>
        <v>14.084507042253522</v>
      </c>
      <c r="P31" s="212"/>
      <c r="Q31" s="56">
        <v>88</v>
      </c>
      <c r="R31" s="165">
        <f t="shared" si="5"/>
        <v>61.971830985915489</v>
      </c>
      <c r="S31" s="17"/>
    </row>
    <row r="32" spans="1:19">
      <c r="A32" s="17" t="s">
        <v>272</v>
      </c>
      <c r="B32" s="86">
        <f t="shared" si="0"/>
        <v>284</v>
      </c>
      <c r="C32" s="165">
        <f t="shared" si="6"/>
        <v>1.1470576356072539</v>
      </c>
      <c r="D32" s="86"/>
      <c r="E32" s="56">
        <v>10</v>
      </c>
      <c r="F32" s="165">
        <f t="shared" si="1"/>
        <v>3.5211267605633805</v>
      </c>
      <c r="G32" s="212"/>
      <c r="H32" s="56">
        <v>19</v>
      </c>
      <c r="I32" s="165">
        <f t="shared" si="2"/>
        <v>6.6901408450704221</v>
      </c>
      <c r="J32" s="212"/>
      <c r="K32" s="56">
        <v>22</v>
      </c>
      <c r="L32" s="165">
        <f t="shared" si="3"/>
        <v>7.7464788732394361</v>
      </c>
      <c r="M32" s="212"/>
      <c r="N32" s="56">
        <v>37</v>
      </c>
      <c r="O32" s="165">
        <f t="shared" si="4"/>
        <v>13.028169014084506</v>
      </c>
      <c r="P32" s="212"/>
      <c r="Q32" s="56">
        <v>196</v>
      </c>
      <c r="R32" s="165">
        <f t="shared" si="5"/>
        <v>69.014084507042256</v>
      </c>
      <c r="S32" s="17"/>
    </row>
    <row r="33" spans="1:19">
      <c r="A33" s="17" t="s">
        <v>273</v>
      </c>
      <c r="B33" s="86">
        <f t="shared" si="0"/>
        <v>228</v>
      </c>
      <c r="C33" s="165">
        <f t="shared" si="6"/>
        <v>0.92087725675511944</v>
      </c>
      <c r="D33" s="86"/>
      <c r="E33" s="56">
        <v>17</v>
      </c>
      <c r="F33" s="165">
        <f t="shared" si="1"/>
        <v>7.4561403508771926</v>
      </c>
      <c r="G33" s="212"/>
      <c r="H33" s="56">
        <v>23</v>
      </c>
      <c r="I33" s="165">
        <f t="shared" si="2"/>
        <v>10.087719298245613</v>
      </c>
      <c r="J33" s="212"/>
      <c r="K33" s="56">
        <v>18</v>
      </c>
      <c r="L33" s="165">
        <f t="shared" si="3"/>
        <v>7.8947368421052628</v>
      </c>
      <c r="M33" s="212"/>
      <c r="N33" s="56">
        <v>28</v>
      </c>
      <c r="O33" s="165">
        <f t="shared" si="4"/>
        <v>12.280701754385964</v>
      </c>
      <c r="P33" s="212"/>
      <c r="Q33" s="56">
        <v>142</v>
      </c>
      <c r="R33" s="165">
        <f t="shared" si="5"/>
        <v>62.280701754385973</v>
      </c>
      <c r="S33" s="17"/>
    </row>
    <row r="34" spans="1:19">
      <c r="B34" s="86" t="str">
        <f t="shared" si="0"/>
        <v/>
      </c>
      <c r="C34" s="165" t="str">
        <f t="shared" si="6"/>
        <v/>
      </c>
      <c r="D34" s="86"/>
      <c r="E34" s="86"/>
      <c r="F34" s="165" t="str">
        <f t="shared" si="1"/>
        <v/>
      </c>
      <c r="G34" s="86"/>
      <c r="H34" s="86"/>
      <c r="I34" s="165" t="str">
        <f t="shared" si="2"/>
        <v/>
      </c>
      <c r="J34" s="86"/>
      <c r="K34" s="86"/>
      <c r="L34" s="165" t="str">
        <f t="shared" si="3"/>
        <v/>
      </c>
      <c r="M34" s="86"/>
      <c r="N34" s="86"/>
      <c r="O34" s="165" t="str">
        <f t="shared" si="4"/>
        <v/>
      </c>
      <c r="P34" s="86"/>
      <c r="Q34" s="86"/>
      <c r="R34" s="165" t="str">
        <f t="shared" si="5"/>
        <v/>
      </c>
      <c r="S34" s="86"/>
    </row>
    <row r="35" spans="1:19" s="23" customFormat="1">
      <c r="A35" s="23" t="s">
        <v>274</v>
      </c>
      <c r="B35" s="63">
        <f t="shared" si="0"/>
        <v>6988</v>
      </c>
      <c r="C35" s="26">
        <f t="shared" si="6"/>
        <v>28.224080132477081</v>
      </c>
      <c r="D35" s="63"/>
      <c r="E35" s="63">
        <f>SUM(E36+E42+E52+E54)</f>
        <v>332</v>
      </c>
      <c r="F35" s="26">
        <f t="shared" si="1"/>
        <v>4.7510017172295358</v>
      </c>
      <c r="G35" s="63"/>
      <c r="H35" s="63">
        <f>SUM(H36+H42+H52+H54)</f>
        <v>362</v>
      </c>
      <c r="I35" s="26">
        <f t="shared" si="2"/>
        <v>5.180309101316543</v>
      </c>
      <c r="J35" s="63"/>
      <c r="K35" s="63">
        <f>SUM(K36+K42+K52+K54)</f>
        <v>515</v>
      </c>
      <c r="L35" s="26">
        <f t="shared" si="3"/>
        <v>7.3697767601602751</v>
      </c>
      <c r="M35" s="63"/>
      <c r="N35" s="63">
        <f>SUM(N36+N42+N52+N54)</f>
        <v>774</v>
      </c>
      <c r="O35" s="26">
        <f t="shared" si="4"/>
        <v>11.076130509444763</v>
      </c>
      <c r="P35" s="63"/>
      <c r="Q35" s="63">
        <f>SUM(Q36+Q42+Q52+Q54)</f>
        <v>5005</v>
      </c>
      <c r="R35" s="26">
        <f t="shared" si="5"/>
        <v>71.62278191184889</v>
      </c>
      <c r="S35" s="63"/>
    </row>
    <row r="36" spans="1:19">
      <c r="A36" s="17" t="s">
        <v>395</v>
      </c>
      <c r="B36" s="86">
        <f t="shared" si="0"/>
        <v>2459</v>
      </c>
      <c r="C36" s="165">
        <f t="shared" si="6"/>
        <v>9.9317419928106965</v>
      </c>
      <c r="D36" s="86"/>
      <c r="E36" s="86">
        <f>SUM(E37:E40)</f>
        <v>129</v>
      </c>
      <c r="F36" s="165">
        <f t="shared" si="1"/>
        <v>5.2460349735664904</v>
      </c>
      <c r="G36" s="86"/>
      <c r="H36" s="86">
        <f>SUM(H37:H40)</f>
        <v>136</v>
      </c>
      <c r="I36" s="165">
        <f t="shared" si="2"/>
        <v>5.5307035380235865</v>
      </c>
      <c r="J36" s="86"/>
      <c r="K36" s="86">
        <f>SUM(K37:K40)</f>
        <v>205</v>
      </c>
      <c r="L36" s="165">
        <f t="shared" si="3"/>
        <v>8.3367222448149665</v>
      </c>
      <c r="M36" s="86"/>
      <c r="N36" s="86">
        <f>SUM(N37:N40)</f>
        <v>291</v>
      </c>
      <c r="O36" s="165">
        <f t="shared" si="4"/>
        <v>11.834078893859292</v>
      </c>
      <c r="P36" s="86"/>
      <c r="Q36" s="86">
        <f>SUM(Q37:Q40)</f>
        <v>1698</v>
      </c>
      <c r="R36" s="165">
        <f t="shared" si="5"/>
        <v>69.052460349735668</v>
      </c>
      <c r="S36" s="86"/>
    </row>
    <row r="37" spans="1:19">
      <c r="A37" s="17" t="s">
        <v>276</v>
      </c>
      <c r="B37" s="86">
        <f t="shared" si="0"/>
        <v>1299</v>
      </c>
      <c r="C37" s="165">
        <f t="shared" si="6"/>
        <v>5.2465770023021934</v>
      </c>
      <c r="D37" s="86"/>
      <c r="E37" s="56">
        <v>62</v>
      </c>
      <c r="F37" s="165">
        <f t="shared" si="1"/>
        <v>4.772902232486528</v>
      </c>
      <c r="G37" s="212"/>
      <c r="H37" s="56">
        <v>85</v>
      </c>
      <c r="I37" s="165">
        <f t="shared" si="2"/>
        <v>6.5434949961508853</v>
      </c>
      <c r="J37" s="212"/>
      <c r="K37" s="56">
        <v>108</v>
      </c>
      <c r="L37" s="165">
        <f t="shared" si="3"/>
        <v>8.3140877598152425</v>
      </c>
      <c r="M37" s="212"/>
      <c r="N37" s="56">
        <v>138</v>
      </c>
      <c r="O37" s="165">
        <f t="shared" si="4"/>
        <v>10.623556581986143</v>
      </c>
      <c r="P37" s="212"/>
      <c r="Q37" s="56">
        <v>906</v>
      </c>
      <c r="R37" s="165">
        <f t="shared" si="5"/>
        <v>69.745958429561199</v>
      </c>
      <c r="S37" s="17"/>
    </row>
    <row r="38" spans="1:19">
      <c r="A38" s="17" t="s">
        <v>277</v>
      </c>
      <c r="B38" s="86">
        <f t="shared" si="0"/>
        <v>716</v>
      </c>
      <c r="C38" s="165">
        <f t="shared" si="6"/>
        <v>2.8918777010380063</v>
      </c>
      <c r="D38" s="86"/>
      <c r="E38" s="56">
        <v>41</v>
      </c>
      <c r="F38" s="165">
        <f t="shared" si="1"/>
        <v>5.7262569832402237</v>
      </c>
      <c r="G38" s="212"/>
      <c r="H38" s="56">
        <v>27</v>
      </c>
      <c r="I38" s="165">
        <f t="shared" si="2"/>
        <v>3.7709497206703912</v>
      </c>
      <c r="J38" s="212"/>
      <c r="K38" s="56">
        <v>60</v>
      </c>
      <c r="L38" s="165">
        <f t="shared" si="3"/>
        <v>8.3798882681564244</v>
      </c>
      <c r="M38" s="212"/>
      <c r="N38" s="56">
        <v>96</v>
      </c>
      <c r="O38" s="165">
        <f t="shared" si="4"/>
        <v>13.407821229050279</v>
      </c>
      <c r="P38" s="212"/>
      <c r="Q38" s="56">
        <v>492</v>
      </c>
      <c r="R38" s="165">
        <f t="shared" si="5"/>
        <v>68.715083798882688</v>
      </c>
      <c r="S38" s="17"/>
    </row>
    <row r="39" spans="1:19">
      <c r="A39" s="17" t="s">
        <v>278</v>
      </c>
      <c r="B39" s="86">
        <f t="shared" si="0"/>
        <v>213</v>
      </c>
      <c r="C39" s="165">
        <f t="shared" si="6"/>
        <v>0.86029322670544051</v>
      </c>
      <c r="D39" s="86"/>
      <c r="E39" s="56">
        <v>9</v>
      </c>
      <c r="F39" s="165">
        <f t="shared" si="1"/>
        <v>4.225352112676056</v>
      </c>
      <c r="G39" s="212"/>
      <c r="H39" s="56">
        <v>15</v>
      </c>
      <c r="I39" s="165">
        <f t="shared" si="2"/>
        <v>7.042253521126761</v>
      </c>
      <c r="J39" s="212"/>
      <c r="K39" s="56">
        <v>19</v>
      </c>
      <c r="L39" s="165">
        <f t="shared" si="3"/>
        <v>8.92018779342723</v>
      </c>
      <c r="M39" s="212"/>
      <c r="N39" s="56">
        <v>30</v>
      </c>
      <c r="O39" s="165">
        <f t="shared" si="4"/>
        <v>14.084507042253522</v>
      </c>
      <c r="P39" s="212"/>
      <c r="Q39" s="56">
        <v>140</v>
      </c>
      <c r="R39" s="165">
        <f t="shared" si="5"/>
        <v>65.727699530516432</v>
      </c>
      <c r="S39" s="17"/>
    </row>
    <row r="40" spans="1:19">
      <c r="A40" s="17" t="s">
        <v>279</v>
      </c>
      <c r="B40" s="86">
        <f t="shared" si="0"/>
        <v>231</v>
      </c>
      <c r="C40" s="165">
        <f t="shared" si="6"/>
        <v>0.93299406276505514</v>
      </c>
      <c r="D40" s="86"/>
      <c r="E40" s="56">
        <v>17</v>
      </c>
      <c r="F40" s="165">
        <f t="shared" si="1"/>
        <v>7.3593073593073601</v>
      </c>
      <c r="G40" s="212"/>
      <c r="H40" s="56">
        <v>9</v>
      </c>
      <c r="I40" s="165">
        <f t="shared" si="2"/>
        <v>3.8961038961038961</v>
      </c>
      <c r="J40" s="212"/>
      <c r="K40" s="56">
        <v>18</v>
      </c>
      <c r="L40" s="165">
        <f t="shared" si="3"/>
        <v>7.7922077922077921</v>
      </c>
      <c r="M40" s="212"/>
      <c r="N40" s="56">
        <v>27</v>
      </c>
      <c r="O40" s="165">
        <f t="shared" si="4"/>
        <v>11.688311688311687</v>
      </c>
      <c r="P40" s="212"/>
      <c r="Q40" s="56">
        <v>160</v>
      </c>
      <c r="R40" s="165">
        <f t="shared" si="5"/>
        <v>69.264069264069263</v>
      </c>
      <c r="S40" s="17"/>
    </row>
    <row r="41" spans="1:19">
      <c r="B41" s="86" t="str">
        <f t="shared" si="0"/>
        <v/>
      </c>
      <c r="C41" s="165" t="str">
        <f t="shared" si="6"/>
        <v/>
      </c>
      <c r="D41" s="86"/>
      <c r="E41" s="86"/>
      <c r="F41" s="165" t="str">
        <f t="shared" si="1"/>
        <v/>
      </c>
      <c r="G41" s="86"/>
      <c r="H41" s="86"/>
      <c r="I41" s="165" t="str">
        <f t="shared" si="2"/>
        <v/>
      </c>
      <c r="J41" s="86"/>
      <c r="K41" s="86"/>
      <c r="L41" s="165" t="str">
        <f t="shared" si="3"/>
        <v/>
      </c>
      <c r="M41" s="86"/>
      <c r="N41" s="86"/>
      <c r="O41" s="165" t="str">
        <f t="shared" si="4"/>
        <v/>
      </c>
      <c r="P41" s="86"/>
      <c r="Q41" s="86"/>
      <c r="R41" s="165" t="str">
        <f t="shared" si="5"/>
        <v/>
      </c>
      <c r="S41" s="86"/>
    </row>
    <row r="42" spans="1:19">
      <c r="A42" s="17" t="s">
        <v>280</v>
      </c>
      <c r="B42" s="86">
        <f t="shared" si="0"/>
        <v>2036</v>
      </c>
      <c r="C42" s="165">
        <f t="shared" si="6"/>
        <v>8.2232723454097503</v>
      </c>
      <c r="D42" s="86"/>
      <c r="E42" s="86">
        <f>SUM(E43:E50)</f>
        <v>87</v>
      </c>
      <c r="F42" s="165">
        <f t="shared" si="1"/>
        <v>4.2730844793713159</v>
      </c>
      <c r="G42" s="86"/>
      <c r="H42" s="86">
        <f>SUM(H43:H50)</f>
        <v>106</v>
      </c>
      <c r="I42" s="165">
        <f t="shared" si="2"/>
        <v>5.2062868369351669</v>
      </c>
      <c r="J42" s="86"/>
      <c r="K42" s="86">
        <f>SUM(K43:K50)</f>
        <v>155</v>
      </c>
      <c r="L42" s="165">
        <f t="shared" si="3"/>
        <v>7.6129666011787815</v>
      </c>
      <c r="M42" s="86"/>
      <c r="N42" s="86">
        <f>SUM(N43:N50)</f>
        <v>231</v>
      </c>
      <c r="O42" s="165">
        <f t="shared" si="4"/>
        <v>11.345776031434184</v>
      </c>
      <c r="P42" s="86"/>
      <c r="Q42" s="86">
        <f>SUM(Q43:Q50)</f>
        <v>1457</v>
      </c>
      <c r="R42" s="165">
        <f t="shared" si="5"/>
        <v>71.561886051080549</v>
      </c>
      <c r="S42" s="86"/>
    </row>
    <row r="43" spans="1:19">
      <c r="A43" s="17" t="s">
        <v>282</v>
      </c>
      <c r="B43" s="86">
        <f t="shared" si="0"/>
        <v>197</v>
      </c>
      <c r="C43" s="165">
        <f t="shared" si="6"/>
        <v>0.79567026131911622</v>
      </c>
      <c r="D43" s="86"/>
      <c r="E43" s="56">
        <v>7</v>
      </c>
      <c r="F43" s="165">
        <f t="shared" si="1"/>
        <v>3.5532994923857872</v>
      </c>
      <c r="G43" s="212"/>
      <c r="H43" s="56">
        <v>9</v>
      </c>
      <c r="I43" s="165">
        <f t="shared" si="2"/>
        <v>4.5685279187817258</v>
      </c>
      <c r="J43" s="212"/>
      <c r="K43" s="56">
        <v>17</v>
      </c>
      <c r="L43" s="165">
        <f t="shared" si="3"/>
        <v>8.6294416243654819</v>
      </c>
      <c r="M43" s="212"/>
      <c r="N43" s="56">
        <v>20</v>
      </c>
      <c r="O43" s="165">
        <f t="shared" si="4"/>
        <v>10.152284263959391</v>
      </c>
      <c r="P43" s="212"/>
      <c r="Q43" s="56">
        <v>144</v>
      </c>
      <c r="R43" s="165">
        <f t="shared" si="5"/>
        <v>73.096446700507613</v>
      </c>
      <c r="S43" s="17"/>
    </row>
    <row r="44" spans="1:19">
      <c r="A44" s="17" t="s">
        <v>281</v>
      </c>
      <c r="B44" s="86">
        <f t="shared" si="0"/>
        <v>242</v>
      </c>
      <c r="C44" s="165">
        <f t="shared" si="6"/>
        <v>0.97742235146815304</v>
      </c>
      <c r="D44" s="86"/>
      <c r="E44" s="56">
        <v>7</v>
      </c>
      <c r="F44" s="165">
        <f t="shared" si="1"/>
        <v>2.8925619834710745</v>
      </c>
      <c r="G44" s="212"/>
      <c r="H44" s="56">
        <v>8</v>
      </c>
      <c r="I44" s="165">
        <f t="shared" si="2"/>
        <v>3.3057851239669422</v>
      </c>
      <c r="J44" s="212"/>
      <c r="K44" s="56">
        <v>20</v>
      </c>
      <c r="L44" s="165">
        <f t="shared" si="3"/>
        <v>8.2644628099173563</v>
      </c>
      <c r="M44" s="212"/>
      <c r="N44" s="56">
        <v>29</v>
      </c>
      <c r="O44" s="165">
        <f t="shared" si="4"/>
        <v>11.983471074380166</v>
      </c>
      <c r="P44" s="212"/>
      <c r="Q44" s="56">
        <v>178</v>
      </c>
      <c r="R44" s="165">
        <f t="shared" si="5"/>
        <v>73.553719008264466</v>
      </c>
      <c r="S44" s="17"/>
    </row>
    <row r="45" spans="1:19">
      <c r="A45" s="17" t="s">
        <v>283</v>
      </c>
      <c r="B45" s="86">
        <f t="shared" si="0"/>
        <v>133</v>
      </c>
      <c r="C45" s="165">
        <f t="shared" si="6"/>
        <v>0.53717839977381965</v>
      </c>
      <c r="D45" s="86"/>
      <c r="E45" s="56">
        <v>9</v>
      </c>
      <c r="F45" s="165">
        <f t="shared" si="1"/>
        <v>6.7669172932330826</v>
      </c>
      <c r="G45" s="212"/>
      <c r="H45" s="56">
        <v>11</v>
      </c>
      <c r="I45" s="165">
        <f t="shared" si="2"/>
        <v>8.2706766917293226</v>
      </c>
      <c r="J45" s="212"/>
      <c r="K45" s="56">
        <v>11</v>
      </c>
      <c r="L45" s="165">
        <f t="shared" si="3"/>
        <v>8.2706766917293226</v>
      </c>
      <c r="M45" s="212"/>
      <c r="N45" s="56">
        <v>21</v>
      </c>
      <c r="O45" s="165">
        <f t="shared" si="4"/>
        <v>15.789473684210526</v>
      </c>
      <c r="P45" s="212"/>
      <c r="Q45" s="56">
        <v>81</v>
      </c>
      <c r="R45" s="165">
        <f t="shared" si="5"/>
        <v>60.902255639097746</v>
      </c>
      <c r="S45" s="17"/>
    </row>
    <row r="46" spans="1:19">
      <c r="A46" s="17" t="s">
        <v>284</v>
      </c>
      <c r="B46" s="86">
        <f t="shared" si="0"/>
        <v>355</v>
      </c>
      <c r="C46" s="165">
        <f t="shared" si="6"/>
        <v>1.4338220445090675</v>
      </c>
      <c r="D46" s="86"/>
      <c r="E46" s="56">
        <v>14</v>
      </c>
      <c r="F46" s="165">
        <f t="shared" si="1"/>
        <v>3.943661971830986</v>
      </c>
      <c r="G46" s="212"/>
      <c r="H46" s="56">
        <v>20</v>
      </c>
      <c r="I46" s="165">
        <f t="shared" si="2"/>
        <v>5.6338028169014089</v>
      </c>
      <c r="J46" s="212"/>
      <c r="K46" s="56">
        <v>17</v>
      </c>
      <c r="L46" s="165">
        <f t="shared" si="3"/>
        <v>4.788732394366197</v>
      </c>
      <c r="M46" s="212"/>
      <c r="N46" s="56">
        <v>38</v>
      </c>
      <c r="O46" s="165">
        <f t="shared" si="4"/>
        <v>10.704225352112676</v>
      </c>
      <c r="P46" s="212"/>
      <c r="Q46" s="56">
        <v>266</v>
      </c>
      <c r="R46" s="165">
        <f t="shared" si="5"/>
        <v>74.929577464788736</v>
      </c>
      <c r="S46" s="17"/>
    </row>
    <row r="47" spans="1:19">
      <c r="A47" s="17" t="s">
        <v>458</v>
      </c>
      <c r="B47" s="86">
        <f t="shared" si="0"/>
        <v>199</v>
      </c>
      <c r="C47" s="165">
        <f t="shared" si="6"/>
        <v>0.80374813199240669</v>
      </c>
      <c r="D47" s="86"/>
      <c r="E47" s="56">
        <v>2</v>
      </c>
      <c r="F47" s="165">
        <f t="shared" si="1"/>
        <v>1.0050251256281406</v>
      </c>
      <c r="G47" s="212"/>
      <c r="H47" s="56">
        <v>3</v>
      </c>
      <c r="I47" s="165">
        <f t="shared" si="2"/>
        <v>1.5075376884422109</v>
      </c>
      <c r="J47" s="212"/>
      <c r="K47" s="56">
        <v>15</v>
      </c>
      <c r="L47" s="165">
        <f t="shared" si="3"/>
        <v>7.5376884422110546</v>
      </c>
      <c r="M47" s="212"/>
      <c r="N47" s="56">
        <v>23</v>
      </c>
      <c r="O47" s="165">
        <f t="shared" si="4"/>
        <v>11.557788944723619</v>
      </c>
      <c r="P47" s="212"/>
      <c r="Q47" s="56">
        <v>156</v>
      </c>
      <c r="R47" s="165">
        <f t="shared" si="5"/>
        <v>78.391959798994975</v>
      </c>
      <c r="S47" s="17"/>
    </row>
    <row r="48" spans="1:19">
      <c r="A48" s="17" t="s">
        <v>286</v>
      </c>
      <c r="B48" s="86">
        <f t="shared" si="0"/>
        <v>408</v>
      </c>
      <c r="C48" s="165">
        <f t="shared" si="6"/>
        <v>1.6478856173512662</v>
      </c>
      <c r="D48" s="86"/>
      <c r="E48" s="56">
        <v>25</v>
      </c>
      <c r="F48" s="165">
        <f t="shared" si="1"/>
        <v>6.1274509803921564</v>
      </c>
      <c r="G48" s="212"/>
      <c r="H48" s="56">
        <v>17</v>
      </c>
      <c r="I48" s="165">
        <f t="shared" si="2"/>
        <v>4.1666666666666661</v>
      </c>
      <c r="J48" s="212"/>
      <c r="K48" s="56">
        <v>38</v>
      </c>
      <c r="L48" s="165">
        <f t="shared" si="3"/>
        <v>9.3137254901960791</v>
      </c>
      <c r="M48" s="212"/>
      <c r="N48" s="56">
        <v>47</v>
      </c>
      <c r="O48" s="165">
        <f t="shared" si="4"/>
        <v>11.519607843137255</v>
      </c>
      <c r="P48" s="212"/>
      <c r="Q48" s="56">
        <v>281</v>
      </c>
      <c r="R48" s="165">
        <f t="shared" si="5"/>
        <v>68.872549019607845</v>
      </c>
      <c r="S48" s="17"/>
    </row>
    <row r="49" spans="1:19">
      <c r="A49" s="17" t="s">
        <v>287</v>
      </c>
      <c r="B49" s="86">
        <f t="shared" si="0"/>
        <v>176</v>
      </c>
      <c r="C49" s="165">
        <f t="shared" si="6"/>
        <v>0.71085261924956578</v>
      </c>
      <c r="D49" s="86"/>
      <c r="E49" s="56">
        <v>11</v>
      </c>
      <c r="F49" s="165">
        <f t="shared" si="1"/>
        <v>6.25</v>
      </c>
      <c r="G49" s="212"/>
      <c r="H49" s="56">
        <v>15</v>
      </c>
      <c r="I49" s="165">
        <f t="shared" si="2"/>
        <v>8.5227272727272716</v>
      </c>
      <c r="J49" s="212"/>
      <c r="K49" s="56">
        <v>17</v>
      </c>
      <c r="L49" s="165">
        <f t="shared" si="3"/>
        <v>9.6590909090909083</v>
      </c>
      <c r="M49" s="212"/>
      <c r="N49" s="56">
        <v>18</v>
      </c>
      <c r="O49" s="165">
        <f t="shared" si="4"/>
        <v>10.227272727272728</v>
      </c>
      <c r="P49" s="212"/>
      <c r="Q49" s="56">
        <v>115</v>
      </c>
      <c r="R49" s="165">
        <f t="shared" si="5"/>
        <v>65.340909090909093</v>
      </c>
      <c r="S49" s="17"/>
    </row>
    <row r="50" spans="1:19">
      <c r="A50" s="17" t="s">
        <v>288</v>
      </c>
      <c r="B50" s="86">
        <f t="shared" si="0"/>
        <v>326</v>
      </c>
      <c r="C50" s="165">
        <f t="shared" si="6"/>
        <v>1.3166929197463548</v>
      </c>
      <c r="D50" s="86"/>
      <c r="E50" s="56">
        <v>12</v>
      </c>
      <c r="F50" s="165">
        <f t="shared" si="1"/>
        <v>3.6809815950920246</v>
      </c>
      <c r="G50" s="212"/>
      <c r="H50" s="56">
        <v>23</v>
      </c>
      <c r="I50" s="165">
        <f t="shared" si="2"/>
        <v>7.0552147239263796</v>
      </c>
      <c r="J50" s="212"/>
      <c r="K50" s="56">
        <v>20</v>
      </c>
      <c r="L50" s="165">
        <f t="shared" si="3"/>
        <v>6.1349693251533743</v>
      </c>
      <c r="M50" s="212"/>
      <c r="N50" s="56">
        <v>35</v>
      </c>
      <c r="O50" s="165">
        <f t="shared" si="4"/>
        <v>10.736196319018406</v>
      </c>
      <c r="P50" s="212"/>
      <c r="Q50" s="56">
        <v>236</v>
      </c>
      <c r="R50" s="165">
        <f t="shared" si="5"/>
        <v>72.392638036809814</v>
      </c>
      <c r="S50" s="17"/>
    </row>
    <row r="51" spans="1:19" ht="9.75" customHeight="1">
      <c r="B51" s="86" t="str">
        <f t="shared" si="0"/>
        <v/>
      </c>
      <c r="C51" s="165" t="str">
        <f t="shared" si="6"/>
        <v/>
      </c>
      <c r="D51" s="86"/>
      <c r="E51" s="19"/>
      <c r="F51" s="165" t="str">
        <f t="shared" si="1"/>
        <v/>
      </c>
      <c r="G51" s="19"/>
      <c r="H51" s="19"/>
      <c r="I51" s="165" t="str">
        <f t="shared" si="2"/>
        <v/>
      </c>
      <c r="J51" s="19"/>
      <c r="K51" s="19"/>
      <c r="L51" s="165" t="str">
        <f t="shared" si="3"/>
        <v/>
      </c>
      <c r="M51" s="19"/>
      <c r="N51" s="19"/>
      <c r="O51" s="165" t="str">
        <f t="shared" si="4"/>
        <v/>
      </c>
      <c r="P51" s="19"/>
      <c r="Q51" s="19"/>
      <c r="R51" s="165" t="str">
        <f t="shared" si="5"/>
        <v/>
      </c>
      <c r="S51" s="17"/>
    </row>
    <row r="52" spans="1:19">
      <c r="A52" s="17" t="s">
        <v>289</v>
      </c>
      <c r="B52" s="86">
        <f t="shared" si="0"/>
        <v>333</v>
      </c>
      <c r="C52" s="165">
        <f t="shared" si="6"/>
        <v>1.3449654671028717</v>
      </c>
      <c r="D52" s="86"/>
      <c r="E52" s="56">
        <v>29</v>
      </c>
      <c r="F52" s="165">
        <f t="shared" si="1"/>
        <v>8.7087087087087074</v>
      </c>
      <c r="G52" s="212"/>
      <c r="H52" s="56">
        <v>33</v>
      </c>
      <c r="I52" s="165">
        <f t="shared" si="2"/>
        <v>9.9099099099099099</v>
      </c>
      <c r="J52" s="212"/>
      <c r="K52" s="56">
        <v>34</v>
      </c>
      <c r="L52" s="165">
        <f t="shared" si="3"/>
        <v>10.21021021021021</v>
      </c>
      <c r="M52" s="212"/>
      <c r="N52" s="56">
        <v>32</v>
      </c>
      <c r="O52" s="165">
        <f t="shared" si="4"/>
        <v>9.6096096096096097</v>
      </c>
      <c r="P52" s="212"/>
      <c r="Q52" s="56">
        <v>205</v>
      </c>
      <c r="R52" s="165">
        <f t="shared" si="5"/>
        <v>61.561561561561561</v>
      </c>
      <c r="S52" s="17"/>
    </row>
    <row r="53" spans="1:19" ht="9" customHeight="1">
      <c r="B53" s="86" t="str">
        <f t="shared" si="0"/>
        <v/>
      </c>
      <c r="C53" s="165" t="str">
        <f t="shared" si="6"/>
        <v/>
      </c>
      <c r="D53" s="86"/>
      <c r="E53" s="86"/>
      <c r="F53" s="165" t="str">
        <f t="shared" si="1"/>
        <v/>
      </c>
      <c r="G53" s="86"/>
      <c r="H53" s="86"/>
      <c r="I53" s="165" t="str">
        <f t="shared" si="2"/>
        <v/>
      </c>
      <c r="J53" s="86"/>
      <c r="K53" s="86"/>
      <c r="L53" s="165" t="str">
        <f t="shared" si="3"/>
        <v/>
      </c>
      <c r="M53" s="86"/>
      <c r="N53" s="86"/>
      <c r="O53" s="165" t="str">
        <f t="shared" si="4"/>
        <v/>
      </c>
      <c r="P53" s="86"/>
      <c r="Q53" s="86"/>
      <c r="R53" s="165" t="str">
        <f t="shared" si="5"/>
        <v/>
      </c>
      <c r="S53" s="86"/>
    </row>
    <row r="54" spans="1:19">
      <c r="A54" s="17" t="s">
        <v>290</v>
      </c>
      <c r="B54" s="86">
        <f t="shared" si="0"/>
        <v>2160</v>
      </c>
      <c r="C54" s="165">
        <f t="shared" si="6"/>
        <v>8.7241003271537618</v>
      </c>
      <c r="D54" s="86"/>
      <c r="E54" s="86">
        <f>SUM(E55:E59)</f>
        <v>87</v>
      </c>
      <c r="F54" s="165">
        <f t="shared" si="1"/>
        <v>4.0277777777777777</v>
      </c>
      <c r="G54" s="86"/>
      <c r="H54" s="86">
        <f>SUM(H55:H59)</f>
        <v>87</v>
      </c>
      <c r="I54" s="165">
        <f t="shared" si="2"/>
        <v>4.0277777777777777</v>
      </c>
      <c r="J54" s="86"/>
      <c r="K54" s="86">
        <f>SUM(K55:K59)</f>
        <v>121</v>
      </c>
      <c r="L54" s="165">
        <f t="shared" si="3"/>
        <v>5.6018518518518512</v>
      </c>
      <c r="M54" s="86"/>
      <c r="N54" s="86">
        <f>SUM(N55:N59)</f>
        <v>220</v>
      </c>
      <c r="O54" s="165">
        <f t="shared" si="4"/>
        <v>10.185185185185185</v>
      </c>
      <c r="P54" s="86"/>
      <c r="Q54" s="86">
        <f>SUM(Q55:Q59)</f>
        <v>1645</v>
      </c>
      <c r="R54" s="165">
        <f t="shared" si="5"/>
        <v>76.157407407407405</v>
      </c>
      <c r="S54" s="86"/>
    </row>
    <row r="55" spans="1:19">
      <c r="A55" s="17" t="s">
        <v>291</v>
      </c>
      <c r="B55" s="86">
        <f t="shared" si="0"/>
        <v>76</v>
      </c>
      <c r="C55" s="165">
        <f t="shared" si="6"/>
        <v>0.30695908558503981</v>
      </c>
      <c r="D55" s="86"/>
      <c r="E55" s="56">
        <v>2</v>
      </c>
      <c r="F55" s="165">
        <f t="shared" si="1"/>
        <v>2.6315789473684208</v>
      </c>
      <c r="G55" s="212"/>
      <c r="H55" s="56">
        <v>2</v>
      </c>
      <c r="I55" s="165">
        <f t="shared" si="2"/>
        <v>2.6315789473684208</v>
      </c>
      <c r="J55" s="212"/>
      <c r="K55" s="56">
        <v>3</v>
      </c>
      <c r="L55" s="165">
        <f t="shared" si="3"/>
        <v>3.9473684210526314</v>
      </c>
      <c r="M55" s="212"/>
      <c r="N55" s="56">
        <v>8</v>
      </c>
      <c r="O55" s="165">
        <f t="shared" si="4"/>
        <v>10.526315789473683</v>
      </c>
      <c r="P55" s="212"/>
      <c r="Q55" s="56">
        <v>61</v>
      </c>
      <c r="R55" s="165">
        <f t="shared" si="5"/>
        <v>80.26315789473685</v>
      </c>
      <c r="S55" s="17"/>
    </row>
    <row r="56" spans="1:19">
      <c r="A56" s="17" t="s">
        <v>292</v>
      </c>
      <c r="B56" s="86">
        <f t="shared" si="0"/>
        <v>1366</v>
      </c>
      <c r="C56" s="165">
        <f t="shared" si="6"/>
        <v>5.517185669857426</v>
      </c>
      <c r="D56" s="86"/>
      <c r="E56" s="56">
        <v>53</v>
      </c>
      <c r="F56" s="165">
        <f t="shared" si="1"/>
        <v>3.8799414348462666</v>
      </c>
      <c r="G56" s="212"/>
      <c r="H56" s="56">
        <v>57</v>
      </c>
      <c r="I56" s="165">
        <f t="shared" si="2"/>
        <v>4.1727672035139092</v>
      </c>
      <c r="J56" s="212"/>
      <c r="K56" s="56">
        <v>74</v>
      </c>
      <c r="L56" s="165">
        <f t="shared" si="3"/>
        <v>5.4172767203513912</v>
      </c>
      <c r="M56" s="212"/>
      <c r="N56" s="56">
        <v>138</v>
      </c>
      <c r="O56" s="165">
        <f t="shared" si="4"/>
        <v>10.102489019033674</v>
      </c>
      <c r="P56" s="212"/>
      <c r="Q56" s="56">
        <v>1044</v>
      </c>
      <c r="R56" s="165">
        <f t="shared" si="5"/>
        <v>76.427525622254748</v>
      </c>
      <c r="S56" s="17"/>
    </row>
    <row r="57" spans="1:19">
      <c r="A57" s="17" t="s">
        <v>293</v>
      </c>
      <c r="B57" s="86">
        <f t="shared" si="0"/>
        <v>229</v>
      </c>
      <c r="C57" s="165">
        <f t="shared" si="6"/>
        <v>0.92491619209176468</v>
      </c>
      <c r="D57" s="86"/>
      <c r="E57" s="56">
        <v>13</v>
      </c>
      <c r="F57" s="165">
        <f t="shared" si="1"/>
        <v>5.6768558951965069</v>
      </c>
      <c r="G57" s="212"/>
      <c r="H57" s="56">
        <v>9</v>
      </c>
      <c r="I57" s="165">
        <f t="shared" si="2"/>
        <v>3.9301310043668125</v>
      </c>
      <c r="J57" s="212"/>
      <c r="K57" s="56">
        <v>14</v>
      </c>
      <c r="L57" s="165">
        <f t="shared" si="3"/>
        <v>6.1135371179039302</v>
      </c>
      <c r="M57" s="212"/>
      <c r="N57" s="56">
        <v>25</v>
      </c>
      <c r="O57" s="165">
        <f t="shared" si="4"/>
        <v>10.91703056768559</v>
      </c>
      <c r="P57" s="212"/>
      <c r="Q57" s="56">
        <v>168</v>
      </c>
      <c r="R57" s="165">
        <f t="shared" si="5"/>
        <v>73.362445414847173</v>
      </c>
      <c r="S57" s="17"/>
    </row>
    <row r="58" spans="1:19">
      <c r="A58" s="17" t="s">
        <v>294</v>
      </c>
      <c r="B58" s="86">
        <f t="shared" si="0"/>
        <v>346</v>
      </c>
      <c r="C58" s="165">
        <f t="shared" si="6"/>
        <v>1.3974716264792602</v>
      </c>
      <c r="D58" s="86"/>
      <c r="E58" s="56">
        <v>10</v>
      </c>
      <c r="F58" s="165">
        <f t="shared" si="1"/>
        <v>2.8901734104046244</v>
      </c>
      <c r="G58" s="212"/>
      <c r="H58" s="56">
        <v>13</v>
      </c>
      <c r="I58" s="165">
        <f t="shared" si="2"/>
        <v>3.7572254335260116</v>
      </c>
      <c r="J58" s="212"/>
      <c r="K58" s="56">
        <v>18</v>
      </c>
      <c r="L58" s="165">
        <f t="shared" si="3"/>
        <v>5.202312138728324</v>
      </c>
      <c r="M58" s="212"/>
      <c r="N58" s="56">
        <v>37</v>
      </c>
      <c r="O58" s="165">
        <f t="shared" si="4"/>
        <v>10.693641618497111</v>
      </c>
      <c r="P58" s="212"/>
      <c r="Q58" s="56">
        <v>268</v>
      </c>
      <c r="R58" s="165">
        <f t="shared" si="5"/>
        <v>77.456647398843927</v>
      </c>
      <c r="S58" s="17"/>
    </row>
    <row r="59" spans="1:19">
      <c r="A59" s="17" t="s">
        <v>295</v>
      </c>
      <c r="B59" s="86">
        <f t="shared" si="0"/>
        <v>143</v>
      </c>
      <c r="C59" s="165">
        <f t="shared" si="6"/>
        <v>0.5775677531402722</v>
      </c>
      <c r="D59" s="86"/>
      <c r="E59" s="56">
        <v>9</v>
      </c>
      <c r="F59" s="165">
        <f t="shared" si="1"/>
        <v>6.2937062937062942</v>
      </c>
      <c r="G59" s="212"/>
      <c r="H59" s="56">
        <v>6</v>
      </c>
      <c r="I59" s="165">
        <f t="shared" si="2"/>
        <v>4.1958041958041958</v>
      </c>
      <c r="J59" s="212"/>
      <c r="K59" s="56">
        <v>12</v>
      </c>
      <c r="L59" s="165">
        <f t="shared" si="3"/>
        <v>8.3916083916083917</v>
      </c>
      <c r="M59" s="212"/>
      <c r="N59" s="56">
        <v>12</v>
      </c>
      <c r="O59" s="165">
        <f t="shared" si="4"/>
        <v>8.3916083916083917</v>
      </c>
      <c r="P59" s="212"/>
      <c r="Q59" s="56">
        <v>104</v>
      </c>
      <c r="R59" s="165">
        <f t="shared" si="5"/>
        <v>72.727272727272734</v>
      </c>
      <c r="S59" s="17"/>
    </row>
    <row r="60" spans="1:19" ht="8.25" customHeight="1">
      <c r="B60" s="86" t="str">
        <f t="shared" si="0"/>
        <v/>
      </c>
      <c r="C60" s="165" t="str">
        <f t="shared" si="6"/>
        <v/>
      </c>
      <c r="D60" s="86"/>
      <c r="E60" s="86"/>
      <c r="F60" s="165" t="str">
        <f t="shared" si="1"/>
        <v/>
      </c>
      <c r="G60" s="86"/>
      <c r="H60" s="86"/>
      <c r="I60" s="165" t="str">
        <f t="shared" si="2"/>
        <v/>
      </c>
      <c r="J60" s="86"/>
      <c r="K60" s="86"/>
      <c r="L60" s="165" t="str">
        <f t="shared" si="3"/>
        <v/>
      </c>
      <c r="M60" s="86"/>
      <c r="N60" s="86"/>
      <c r="O60" s="165" t="str">
        <f t="shared" si="4"/>
        <v/>
      </c>
      <c r="P60" s="86"/>
      <c r="Q60" s="86"/>
      <c r="R60" s="165" t="str">
        <f t="shared" si="5"/>
        <v/>
      </c>
      <c r="S60" s="86"/>
    </row>
    <row r="61" spans="1:19" s="23" customFormat="1">
      <c r="A61" s="23" t="s">
        <v>296</v>
      </c>
      <c r="B61" s="63">
        <f t="shared" si="0"/>
        <v>2004</v>
      </c>
      <c r="C61" s="26">
        <f t="shared" si="6"/>
        <v>8.094026414637101</v>
      </c>
      <c r="D61" s="63"/>
      <c r="E61" s="63">
        <f>SUM(E62+E64+E71+E73)</f>
        <v>145</v>
      </c>
      <c r="F61" s="26">
        <f t="shared" si="1"/>
        <v>7.235528942115768</v>
      </c>
      <c r="G61" s="63"/>
      <c r="H61" s="63">
        <f>SUM(H62+H64+H71+H73)</f>
        <v>157</v>
      </c>
      <c r="I61" s="26">
        <f t="shared" si="2"/>
        <v>7.8343313373253496</v>
      </c>
      <c r="J61" s="63"/>
      <c r="K61" s="63">
        <f>SUM(K62+K64+K71+K73)</f>
        <v>147</v>
      </c>
      <c r="L61" s="26">
        <f t="shared" si="3"/>
        <v>7.3353293413173652</v>
      </c>
      <c r="M61" s="63"/>
      <c r="N61" s="63">
        <f>SUM(N62+N64+N71+N73)</f>
        <v>278</v>
      </c>
      <c r="O61" s="26">
        <f t="shared" si="4"/>
        <v>13.872255489021956</v>
      </c>
      <c r="P61" s="63"/>
      <c r="Q61" s="63">
        <f>SUM(Q62+Q64+Q71+Q73)</f>
        <v>1277</v>
      </c>
      <c r="R61" s="26">
        <f t="shared" si="5"/>
        <v>63.722554890219563</v>
      </c>
      <c r="S61" s="63"/>
    </row>
    <row r="62" spans="1:19">
      <c r="A62" s="17" t="s">
        <v>297</v>
      </c>
      <c r="B62" s="86">
        <f t="shared" si="0"/>
        <v>298</v>
      </c>
      <c r="C62" s="165">
        <f t="shared" si="6"/>
        <v>1.2036027303202876</v>
      </c>
      <c r="D62" s="86"/>
      <c r="E62" s="56">
        <v>26</v>
      </c>
      <c r="F62" s="165">
        <f t="shared" si="1"/>
        <v>8.724832214765101</v>
      </c>
      <c r="G62" s="212"/>
      <c r="H62" s="56">
        <v>31</v>
      </c>
      <c r="I62" s="165">
        <f t="shared" si="2"/>
        <v>10.40268456375839</v>
      </c>
      <c r="J62" s="212"/>
      <c r="K62" s="56">
        <v>19</v>
      </c>
      <c r="L62" s="165">
        <f t="shared" si="3"/>
        <v>6.375838926174497</v>
      </c>
      <c r="M62" s="212"/>
      <c r="N62" s="56">
        <v>44</v>
      </c>
      <c r="O62" s="165">
        <f t="shared" si="4"/>
        <v>14.76510067114094</v>
      </c>
      <c r="P62" s="212"/>
      <c r="Q62" s="56">
        <v>178</v>
      </c>
      <c r="R62" s="165">
        <f t="shared" si="5"/>
        <v>59.731543624161077</v>
      </c>
      <c r="S62" s="17"/>
    </row>
    <row r="63" spans="1:19" ht="9" customHeight="1">
      <c r="B63" s="86" t="str">
        <f t="shared" si="0"/>
        <v/>
      </c>
      <c r="C63" s="165" t="str">
        <f t="shared" si="6"/>
        <v/>
      </c>
      <c r="D63" s="86"/>
      <c r="E63" s="86"/>
      <c r="F63" s="165" t="str">
        <f t="shared" si="1"/>
        <v/>
      </c>
      <c r="G63" s="86"/>
      <c r="H63" s="86"/>
      <c r="I63" s="165" t="str">
        <f t="shared" si="2"/>
        <v/>
      </c>
      <c r="J63" s="86"/>
      <c r="K63" s="86"/>
      <c r="L63" s="165" t="str">
        <f t="shared" si="3"/>
        <v/>
      </c>
      <c r="M63" s="86"/>
      <c r="N63" s="86"/>
      <c r="O63" s="165" t="str">
        <f t="shared" si="4"/>
        <v/>
      </c>
      <c r="P63" s="86"/>
      <c r="Q63" s="86"/>
      <c r="R63" s="165" t="str">
        <f t="shared" si="5"/>
        <v/>
      </c>
      <c r="S63" s="86"/>
    </row>
    <row r="64" spans="1:19">
      <c r="A64" s="17" t="s">
        <v>298</v>
      </c>
      <c r="B64" s="86">
        <f t="shared" si="0"/>
        <v>1237</v>
      </c>
      <c r="C64" s="165">
        <f t="shared" si="6"/>
        <v>4.9961630114301876</v>
      </c>
      <c r="D64" s="86"/>
      <c r="E64" s="86">
        <f>SUM(E65:E69)</f>
        <v>84</v>
      </c>
      <c r="F64" s="165">
        <f t="shared" si="1"/>
        <v>6.7906224737267582</v>
      </c>
      <c r="G64" s="86"/>
      <c r="H64" s="86">
        <f>SUM(H65:H69)</f>
        <v>83</v>
      </c>
      <c r="I64" s="165">
        <f t="shared" si="2"/>
        <v>6.7097817299919162</v>
      </c>
      <c r="J64" s="86"/>
      <c r="K64" s="86">
        <f>SUM(K65:K69)</f>
        <v>99</v>
      </c>
      <c r="L64" s="165">
        <f t="shared" si="3"/>
        <v>8.0032336297493938</v>
      </c>
      <c r="M64" s="86"/>
      <c r="N64" s="86">
        <f>SUM(N65:N69)</f>
        <v>173</v>
      </c>
      <c r="O64" s="165">
        <f t="shared" si="4"/>
        <v>13.985448666127729</v>
      </c>
      <c r="P64" s="86"/>
      <c r="Q64" s="86">
        <f>SUM(Q65:Q69)</f>
        <v>798</v>
      </c>
      <c r="R64" s="165">
        <f t="shared" si="5"/>
        <v>64.5109135004042</v>
      </c>
      <c r="S64" s="86"/>
    </row>
    <row r="65" spans="1:19">
      <c r="A65" s="17" t="s">
        <v>299</v>
      </c>
      <c r="B65" s="86">
        <f t="shared" si="0"/>
        <v>264</v>
      </c>
      <c r="C65" s="165">
        <f t="shared" si="6"/>
        <v>1.0662789288743486</v>
      </c>
      <c r="D65" s="86"/>
      <c r="E65" s="56">
        <v>28</v>
      </c>
      <c r="F65" s="165">
        <f t="shared" si="1"/>
        <v>10.606060606060606</v>
      </c>
      <c r="G65" s="212"/>
      <c r="H65" s="56">
        <v>18</v>
      </c>
      <c r="I65" s="165">
        <f t="shared" si="2"/>
        <v>6.8181818181818175</v>
      </c>
      <c r="J65" s="212"/>
      <c r="K65" s="56">
        <v>27</v>
      </c>
      <c r="L65" s="165">
        <f t="shared" si="3"/>
        <v>10.227272727272728</v>
      </c>
      <c r="M65" s="212"/>
      <c r="N65" s="56">
        <v>38</v>
      </c>
      <c r="O65" s="165">
        <f t="shared" si="4"/>
        <v>14.393939393939394</v>
      </c>
      <c r="P65" s="212"/>
      <c r="Q65" s="56">
        <v>153</v>
      </c>
      <c r="R65" s="165">
        <f t="shared" si="5"/>
        <v>57.95454545454546</v>
      </c>
      <c r="S65" s="17"/>
    </row>
    <row r="66" spans="1:19">
      <c r="A66" s="17" t="s">
        <v>300</v>
      </c>
      <c r="B66" s="86">
        <f t="shared" si="0"/>
        <v>332</v>
      </c>
      <c r="C66" s="165">
        <f t="shared" si="6"/>
        <v>1.3409265317662264</v>
      </c>
      <c r="D66" s="86"/>
      <c r="E66" s="56">
        <v>15</v>
      </c>
      <c r="F66" s="165">
        <f t="shared" si="1"/>
        <v>4.5180722891566267</v>
      </c>
      <c r="G66" s="212"/>
      <c r="H66" s="56">
        <v>24</v>
      </c>
      <c r="I66" s="165">
        <f t="shared" si="2"/>
        <v>7.2289156626506017</v>
      </c>
      <c r="J66" s="212"/>
      <c r="K66" s="56">
        <v>22</v>
      </c>
      <c r="L66" s="165">
        <f t="shared" si="3"/>
        <v>6.6265060240963862</v>
      </c>
      <c r="M66" s="212"/>
      <c r="N66" s="56">
        <v>42</v>
      </c>
      <c r="O66" s="165">
        <f t="shared" si="4"/>
        <v>12.650602409638553</v>
      </c>
      <c r="P66" s="212"/>
      <c r="Q66" s="56">
        <v>229</v>
      </c>
      <c r="R66" s="165">
        <f t="shared" si="5"/>
        <v>68.975903614457835</v>
      </c>
      <c r="S66" s="17"/>
    </row>
    <row r="67" spans="1:19">
      <c r="A67" s="17" t="s">
        <v>301</v>
      </c>
      <c r="B67" s="86">
        <f t="shared" si="0"/>
        <v>139</v>
      </c>
      <c r="C67" s="165">
        <f t="shared" si="6"/>
        <v>0.56141201179369127</v>
      </c>
      <c r="D67" s="86"/>
      <c r="E67" s="56">
        <v>10</v>
      </c>
      <c r="F67" s="165">
        <f t="shared" si="1"/>
        <v>7.1942446043165464</v>
      </c>
      <c r="G67" s="212"/>
      <c r="H67" s="56">
        <v>11</v>
      </c>
      <c r="I67" s="165">
        <f t="shared" si="2"/>
        <v>7.9136690647482011</v>
      </c>
      <c r="J67" s="212"/>
      <c r="K67" s="56">
        <v>12</v>
      </c>
      <c r="L67" s="165">
        <f t="shared" si="3"/>
        <v>8.6330935251798557</v>
      </c>
      <c r="M67" s="212"/>
      <c r="N67" s="56">
        <v>26</v>
      </c>
      <c r="O67" s="165">
        <f t="shared" si="4"/>
        <v>18.705035971223023</v>
      </c>
      <c r="P67" s="212"/>
      <c r="Q67" s="56">
        <v>80</v>
      </c>
      <c r="R67" s="165">
        <f t="shared" si="5"/>
        <v>57.553956834532372</v>
      </c>
    </row>
    <row r="68" spans="1:19">
      <c r="A68" s="17" t="s">
        <v>302</v>
      </c>
      <c r="B68" s="86">
        <f t="shared" si="0"/>
        <v>90</v>
      </c>
      <c r="C68" s="165">
        <f t="shared" si="6"/>
        <v>0.36350418029807341</v>
      </c>
      <c r="D68" s="86"/>
      <c r="E68" s="56">
        <v>5</v>
      </c>
      <c r="F68" s="165">
        <f t="shared" si="1"/>
        <v>5.5555555555555554</v>
      </c>
      <c r="G68" s="212"/>
      <c r="H68" s="56">
        <v>6</v>
      </c>
      <c r="I68" s="165">
        <f t="shared" si="2"/>
        <v>6.666666666666667</v>
      </c>
      <c r="J68" s="212"/>
      <c r="K68" s="56">
        <v>6</v>
      </c>
      <c r="L68" s="165">
        <f t="shared" si="3"/>
        <v>6.666666666666667</v>
      </c>
      <c r="M68" s="212"/>
      <c r="N68" s="56">
        <v>11</v>
      </c>
      <c r="O68" s="165">
        <f t="shared" si="4"/>
        <v>12.222222222222221</v>
      </c>
      <c r="P68" s="212"/>
      <c r="Q68" s="56">
        <v>62</v>
      </c>
      <c r="R68" s="165">
        <f t="shared" si="5"/>
        <v>68.888888888888886</v>
      </c>
      <c r="S68" s="17"/>
    </row>
    <row r="69" spans="1:19">
      <c r="A69" s="17" t="s">
        <v>303</v>
      </c>
      <c r="B69" s="86">
        <f t="shared" si="0"/>
        <v>412</v>
      </c>
      <c r="C69" s="165">
        <f t="shared" si="6"/>
        <v>1.6640413586978473</v>
      </c>
      <c r="D69" s="86"/>
      <c r="E69" s="56">
        <v>26</v>
      </c>
      <c r="F69" s="165">
        <f t="shared" si="1"/>
        <v>6.3106796116504853</v>
      </c>
      <c r="G69" s="212"/>
      <c r="H69" s="56">
        <v>24</v>
      </c>
      <c r="I69" s="165">
        <f t="shared" si="2"/>
        <v>5.825242718446602</v>
      </c>
      <c r="J69" s="212"/>
      <c r="K69" s="56">
        <v>32</v>
      </c>
      <c r="L69" s="165">
        <f t="shared" si="3"/>
        <v>7.7669902912621351</v>
      </c>
      <c r="M69" s="212"/>
      <c r="N69" s="56">
        <v>56</v>
      </c>
      <c r="O69" s="165">
        <f t="shared" si="4"/>
        <v>13.592233009708737</v>
      </c>
      <c r="P69" s="212"/>
      <c r="Q69" s="56">
        <v>274</v>
      </c>
      <c r="R69" s="165">
        <f t="shared" si="5"/>
        <v>66.504854368932044</v>
      </c>
      <c r="S69" s="17"/>
    </row>
    <row r="70" spans="1:19" ht="9.75" customHeight="1">
      <c r="B70" s="86" t="str">
        <f t="shared" si="0"/>
        <v/>
      </c>
      <c r="C70" s="165" t="str">
        <f t="shared" si="6"/>
        <v/>
      </c>
      <c r="D70" s="86"/>
      <c r="E70" s="19"/>
      <c r="F70" s="165" t="str">
        <f t="shared" si="1"/>
        <v/>
      </c>
      <c r="G70" s="19"/>
      <c r="H70" s="19"/>
      <c r="I70" s="165" t="str">
        <f t="shared" si="2"/>
        <v/>
      </c>
      <c r="J70" s="19"/>
      <c r="K70" s="19"/>
      <c r="L70" s="165" t="str">
        <f t="shared" si="3"/>
        <v/>
      </c>
      <c r="M70" s="19"/>
      <c r="N70" s="19"/>
      <c r="O70" s="165" t="str">
        <f t="shared" si="4"/>
        <v/>
      </c>
      <c r="P70" s="19"/>
      <c r="Q70" s="19"/>
      <c r="R70" s="165" t="str">
        <f t="shared" si="5"/>
        <v/>
      </c>
      <c r="S70" s="17"/>
    </row>
    <row r="71" spans="1:19">
      <c r="A71" s="17" t="s">
        <v>304</v>
      </c>
      <c r="B71" s="86">
        <f t="shared" si="0"/>
        <v>186</v>
      </c>
      <c r="C71" s="165">
        <f t="shared" si="6"/>
        <v>0.75124197261601844</v>
      </c>
      <c r="D71" s="86"/>
      <c r="E71" s="56">
        <v>15</v>
      </c>
      <c r="F71" s="165">
        <f t="shared" si="1"/>
        <v>8.064516129032258</v>
      </c>
      <c r="G71" s="212"/>
      <c r="H71" s="56">
        <v>17</v>
      </c>
      <c r="I71" s="165">
        <f t="shared" si="2"/>
        <v>9.1397849462365599</v>
      </c>
      <c r="J71" s="212"/>
      <c r="K71" s="56">
        <v>12</v>
      </c>
      <c r="L71" s="165">
        <f t="shared" si="3"/>
        <v>6.4516129032258061</v>
      </c>
      <c r="M71" s="212"/>
      <c r="N71" s="56">
        <v>32</v>
      </c>
      <c r="O71" s="165">
        <f t="shared" si="4"/>
        <v>17.20430107526882</v>
      </c>
      <c r="P71" s="212"/>
      <c r="Q71" s="56">
        <v>110</v>
      </c>
      <c r="R71" s="165">
        <f t="shared" si="5"/>
        <v>59.13978494623656</v>
      </c>
      <c r="S71" s="17"/>
    </row>
    <row r="72" spans="1:19" ht="10.5" customHeight="1">
      <c r="B72" s="86" t="str">
        <f t="shared" si="0"/>
        <v/>
      </c>
      <c r="C72" s="165" t="str">
        <f t="shared" si="6"/>
        <v/>
      </c>
      <c r="D72" s="86"/>
      <c r="E72" s="56"/>
      <c r="F72" s="165" t="str">
        <f t="shared" si="1"/>
        <v/>
      </c>
      <c r="G72" s="212"/>
      <c r="H72" s="56"/>
      <c r="I72" s="165" t="str">
        <f t="shared" si="2"/>
        <v/>
      </c>
      <c r="J72" s="212"/>
      <c r="K72" s="56"/>
      <c r="L72" s="165" t="str">
        <f t="shared" si="3"/>
        <v/>
      </c>
      <c r="M72" s="212"/>
      <c r="N72" s="56"/>
      <c r="O72" s="165" t="str">
        <f t="shared" si="4"/>
        <v/>
      </c>
      <c r="P72" s="212"/>
      <c r="Q72" s="56"/>
      <c r="R72" s="165" t="str">
        <f t="shared" si="5"/>
        <v/>
      </c>
      <c r="S72" s="17"/>
    </row>
    <row r="73" spans="1:19">
      <c r="A73" s="17" t="s">
        <v>305</v>
      </c>
      <c r="B73" s="86">
        <f t="shared" si="0"/>
        <v>283</v>
      </c>
      <c r="C73" s="165">
        <f t="shared" si="6"/>
        <v>1.1430187002706087</v>
      </c>
      <c r="D73" s="86"/>
      <c r="E73" s="56">
        <v>20</v>
      </c>
      <c r="F73" s="165">
        <f t="shared" si="1"/>
        <v>7.0671378091872796</v>
      </c>
      <c r="G73" s="212"/>
      <c r="H73" s="56">
        <v>26</v>
      </c>
      <c r="I73" s="165">
        <f t="shared" si="2"/>
        <v>9.1872791519434625</v>
      </c>
      <c r="J73" s="212"/>
      <c r="K73" s="56">
        <v>17</v>
      </c>
      <c r="L73" s="165">
        <f t="shared" si="3"/>
        <v>6.0070671378091873</v>
      </c>
      <c r="M73" s="212"/>
      <c r="N73" s="56">
        <v>29</v>
      </c>
      <c r="O73" s="165">
        <f t="shared" si="4"/>
        <v>10.247349823321555</v>
      </c>
      <c r="P73" s="212"/>
      <c r="Q73" s="56">
        <v>191</v>
      </c>
      <c r="R73" s="165">
        <f t="shared" si="5"/>
        <v>67.491166077738512</v>
      </c>
      <c r="S73" s="17"/>
    </row>
    <row r="74" spans="1:19" ht="9" customHeight="1">
      <c r="B74" s="86" t="str">
        <f t="shared" si="0"/>
        <v/>
      </c>
      <c r="C74" s="165" t="str">
        <f t="shared" si="6"/>
        <v/>
      </c>
      <c r="D74" s="19"/>
      <c r="F74" s="165" t="str">
        <f t="shared" si="1"/>
        <v/>
      </c>
      <c r="G74" s="60"/>
      <c r="I74" s="165" t="str">
        <f t="shared" si="2"/>
        <v/>
      </c>
      <c r="J74" s="19"/>
      <c r="L74" s="165" t="str">
        <f t="shared" si="3"/>
        <v/>
      </c>
      <c r="M74" s="19"/>
      <c r="O74" s="165" t="str">
        <f t="shared" si="4"/>
        <v/>
      </c>
      <c r="P74" s="19"/>
      <c r="R74" s="165" t="str">
        <f t="shared" si="5"/>
        <v/>
      </c>
      <c r="S74" s="190"/>
    </row>
    <row r="75" spans="1:19" s="23" customFormat="1">
      <c r="A75" s="23" t="s">
        <v>306</v>
      </c>
      <c r="B75" s="63">
        <f t="shared" si="0"/>
        <v>796</v>
      </c>
      <c r="C75" s="26">
        <f t="shared" si="6"/>
        <v>3.2149925279696268</v>
      </c>
      <c r="D75" s="63"/>
      <c r="E75" s="63">
        <f>SUM(E76)</f>
        <v>32</v>
      </c>
      <c r="F75" s="26">
        <f t="shared" si="1"/>
        <v>4.0201005025125625</v>
      </c>
      <c r="G75" s="63"/>
      <c r="H75" s="63">
        <f>SUM(H76)</f>
        <v>41</v>
      </c>
      <c r="I75" s="26">
        <f t="shared" si="2"/>
        <v>5.1507537688442211</v>
      </c>
      <c r="J75" s="63"/>
      <c r="K75" s="63">
        <f>SUM(K76)</f>
        <v>55</v>
      </c>
      <c r="L75" s="26">
        <f t="shared" si="3"/>
        <v>6.9095477386934672</v>
      </c>
      <c r="M75" s="63"/>
      <c r="N75" s="63">
        <f>SUM(N76)</f>
        <v>75</v>
      </c>
      <c r="O75" s="26">
        <f t="shared" si="4"/>
        <v>9.4221105527638205</v>
      </c>
      <c r="P75" s="63"/>
      <c r="Q75" s="63">
        <f>SUM(Q76)</f>
        <v>593</v>
      </c>
      <c r="R75" s="26">
        <f t="shared" si="5"/>
        <v>74.497487437185924</v>
      </c>
      <c r="S75" s="86"/>
    </row>
    <row r="76" spans="1:19">
      <c r="A76" s="17" t="s">
        <v>307</v>
      </c>
      <c r="B76" s="86">
        <f t="shared" si="0"/>
        <v>796</v>
      </c>
      <c r="C76" s="165">
        <f t="shared" si="6"/>
        <v>3.2149925279696268</v>
      </c>
      <c r="D76" s="86"/>
      <c r="E76" s="86">
        <f>SUM(E77:E80)</f>
        <v>32</v>
      </c>
      <c r="F76" s="165">
        <f t="shared" si="1"/>
        <v>4.0201005025125625</v>
      </c>
      <c r="G76" s="86"/>
      <c r="H76" s="86">
        <f>SUM(H77:H80)</f>
        <v>41</v>
      </c>
      <c r="I76" s="165">
        <f t="shared" si="2"/>
        <v>5.1507537688442211</v>
      </c>
      <c r="J76" s="86"/>
      <c r="K76" s="86">
        <f>SUM(K77:K80)</f>
        <v>55</v>
      </c>
      <c r="L76" s="165">
        <f t="shared" si="3"/>
        <v>6.9095477386934672</v>
      </c>
      <c r="M76" s="86"/>
      <c r="N76" s="86">
        <f>SUM(N77:N80)</f>
        <v>75</v>
      </c>
      <c r="O76" s="165">
        <f t="shared" si="4"/>
        <v>9.4221105527638205</v>
      </c>
      <c r="P76" s="86"/>
      <c r="Q76" s="86">
        <f>SUM(Q77:Q80)</f>
        <v>593</v>
      </c>
      <c r="R76" s="165">
        <f t="shared" si="5"/>
        <v>74.497487437185924</v>
      </c>
      <c r="S76" s="86"/>
    </row>
    <row r="77" spans="1:19">
      <c r="A77" s="17" t="s">
        <v>308</v>
      </c>
      <c r="B77" s="86">
        <f t="shared" ref="B77:B102" si="7">IF(A77&lt;&gt;0,E77+H77+K77+N77+Q77,"")</f>
        <v>241</v>
      </c>
      <c r="C77" s="165">
        <f t="shared" si="6"/>
        <v>0.97338341613150781</v>
      </c>
      <c r="D77" s="86"/>
      <c r="E77" s="56">
        <v>7</v>
      </c>
      <c r="F77" s="165">
        <f t="shared" ref="F77:F102" si="8">IF($A77&lt;&gt;0,E77/$B77*100,"")</f>
        <v>2.904564315352697</v>
      </c>
      <c r="G77" s="212"/>
      <c r="H77" s="56">
        <v>13</v>
      </c>
      <c r="I77" s="165">
        <f t="shared" ref="I77:I102" si="9">IF($A77&lt;&gt;0,H77/$B77*100,"")</f>
        <v>5.394190871369295</v>
      </c>
      <c r="J77" s="212"/>
      <c r="K77" s="56">
        <v>20</v>
      </c>
      <c r="L77" s="165">
        <f t="shared" ref="L77:L102" si="10">IF($A77&lt;&gt;0,K77/$B77*100,"")</f>
        <v>8.2987551867219906</v>
      </c>
      <c r="M77" s="212"/>
      <c r="N77" s="56">
        <v>18</v>
      </c>
      <c r="O77" s="165">
        <f t="shared" ref="O77:O102" si="11">IF($A77&lt;&gt;0,N77/$B77*100,"")</f>
        <v>7.4688796680497926</v>
      </c>
      <c r="P77" s="212"/>
      <c r="Q77" s="56">
        <v>183</v>
      </c>
      <c r="R77" s="165">
        <f t="shared" ref="R77:R100" si="12">IF($A77&lt;&gt;0,Q77/$B77*100,"")</f>
        <v>75.933609958506224</v>
      </c>
      <c r="S77" s="17"/>
    </row>
    <row r="78" spans="1:19">
      <c r="A78" s="17" t="s">
        <v>309</v>
      </c>
      <c r="B78" s="86">
        <f t="shared" si="7"/>
        <v>267</v>
      </c>
      <c r="C78" s="165">
        <f t="shared" si="6"/>
        <v>1.0783957348842845</v>
      </c>
      <c r="D78" s="86"/>
      <c r="E78" s="56">
        <v>8</v>
      </c>
      <c r="F78" s="165">
        <f t="shared" si="8"/>
        <v>2.9962546816479403</v>
      </c>
      <c r="G78" s="212"/>
      <c r="H78" s="56">
        <v>15</v>
      </c>
      <c r="I78" s="165">
        <f t="shared" si="9"/>
        <v>5.6179775280898872</v>
      </c>
      <c r="J78" s="212"/>
      <c r="K78" s="56">
        <v>11</v>
      </c>
      <c r="L78" s="165">
        <f t="shared" si="10"/>
        <v>4.119850187265917</v>
      </c>
      <c r="M78" s="212"/>
      <c r="N78" s="56">
        <v>29</v>
      </c>
      <c r="O78" s="165">
        <f t="shared" si="11"/>
        <v>10.861423220973784</v>
      </c>
      <c r="P78" s="212"/>
      <c r="Q78" s="56">
        <v>204</v>
      </c>
      <c r="R78" s="165">
        <f t="shared" si="12"/>
        <v>76.404494382022463</v>
      </c>
      <c r="S78" s="17"/>
    </row>
    <row r="79" spans="1:19">
      <c r="A79" s="17" t="s">
        <v>310</v>
      </c>
      <c r="B79" s="86">
        <f t="shared" si="7"/>
        <v>208</v>
      </c>
      <c r="C79" s="165">
        <f t="shared" ref="C79:C102" si="13">IF(A79&lt;&gt;0,B79/$B$12*100,"")</f>
        <v>0.84009855002221412</v>
      </c>
      <c r="D79" s="86"/>
      <c r="E79" s="56">
        <v>11</v>
      </c>
      <c r="F79" s="165">
        <f t="shared" si="8"/>
        <v>5.2884615384615383</v>
      </c>
      <c r="G79" s="212"/>
      <c r="H79" s="56">
        <v>8</v>
      </c>
      <c r="I79" s="165">
        <f t="shared" si="9"/>
        <v>3.8461538461538463</v>
      </c>
      <c r="J79" s="212"/>
      <c r="K79" s="56">
        <v>16</v>
      </c>
      <c r="L79" s="165">
        <f t="shared" si="10"/>
        <v>7.6923076923076925</v>
      </c>
      <c r="M79" s="212"/>
      <c r="N79" s="56">
        <v>17</v>
      </c>
      <c r="O79" s="165">
        <f t="shared" si="11"/>
        <v>8.1730769230769234</v>
      </c>
      <c r="P79" s="212"/>
      <c r="Q79" s="56">
        <v>156</v>
      </c>
      <c r="R79" s="165">
        <f t="shared" si="12"/>
        <v>75</v>
      </c>
      <c r="S79" s="17"/>
    </row>
    <row r="80" spans="1:19">
      <c r="A80" s="17" t="s">
        <v>311</v>
      </c>
      <c r="B80" s="86">
        <f t="shared" si="7"/>
        <v>80</v>
      </c>
      <c r="C80" s="165">
        <f t="shared" si="13"/>
        <v>0.32311482693162086</v>
      </c>
      <c r="D80" s="86"/>
      <c r="E80" s="56">
        <v>6</v>
      </c>
      <c r="F80" s="165">
        <f t="shared" si="8"/>
        <v>7.5</v>
      </c>
      <c r="G80" s="212"/>
      <c r="H80" s="56">
        <v>5</v>
      </c>
      <c r="I80" s="165">
        <f t="shared" si="9"/>
        <v>6.25</v>
      </c>
      <c r="J80" s="212"/>
      <c r="K80" s="56">
        <v>8</v>
      </c>
      <c r="L80" s="165">
        <f t="shared" si="10"/>
        <v>10</v>
      </c>
      <c r="M80" s="212"/>
      <c r="N80" s="56">
        <v>11</v>
      </c>
      <c r="O80" s="165">
        <f t="shared" si="11"/>
        <v>13.750000000000002</v>
      </c>
      <c r="P80" s="212"/>
      <c r="Q80" s="56">
        <v>50</v>
      </c>
      <c r="R80" s="165">
        <f t="shared" si="12"/>
        <v>62.5</v>
      </c>
      <c r="S80" s="17"/>
    </row>
    <row r="81" spans="1:20" ht="7.5" customHeight="1">
      <c r="B81" s="86" t="str">
        <f t="shared" si="7"/>
        <v/>
      </c>
      <c r="C81" s="165" t="str">
        <f t="shared" si="13"/>
        <v/>
      </c>
      <c r="D81" s="86"/>
      <c r="E81" s="86"/>
      <c r="F81" s="165" t="str">
        <f t="shared" si="8"/>
        <v/>
      </c>
      <c r="G81" s="86"/>
      <c r="H81" s="86"/>
      <c r="I81" s="165" t="str">
        <f t="shared" si="9"/>
        <v/>
      </c>
      <c r="J81" s="86"/>
      <c r="K81" s="86"/>
      <c r="L81" s="165" t="str">
        <f t="shared" si="10"/>
        <v/>
      </c>
      <c r="M81" s="86"/>
      <c r="N81" s="86"/>
      <c r="O81" s="165" t="str">
        <f t="shared" si="11"/>
        <v/>
      </c>
      <c r="P81" s="86"/>
      <c r="Q81" s="86"/>
      <c r="R81" s="165" t="str">
        <f t="shared" si="12"/>
        <v/>
      </c>
      <c r="S81" s="86"/>
    </row>
    <row r="82" spans="1:20" s="23" customFormat="1">
      <c r="A82" s="23" t="s">
        <v>312</v>
      </c>
      <c r="B82" s="63">
        <f t="shared" si="7"/>
        <v>3083</v>
      </c>
      <c r="C82" s="26">
        <f t="shared" si="13"/>
        <v>12.452037642877338</v>
      </c>
      <c r="D82" s="63"/>
      <c r="E82" s="63">
        <f>SUM(E83)</f>
        <v>181</v>
      </c>
      <c r="F82" s="26">
        <f t="shared" si="8"/>
        <v>5.8709049626986696</v>
      </c>
      <c r="G82" s="63"/>
      <c r="H82" s="63">
        <f>SUM(H83)</f>
        <v>209</v>
      </c>
      <c r="I82" s="26">
        <f t="shared" si="9"/>
        <v>6.7791112552708404</v>
      </c>
      <c r="J82" s="63"/>
      <c r="K82" s="63">
        <f>SUM(K83)</f>
        <v>265</v>
      </c>
      <c r="L82" s="26">
        <f t="shared" si="10"/>
        <v>8.5955238404151793</v>
      </c>
      <c r="M82" s="63"/>
      <c r="N82" s="63">
        <f>SUM(N83)</f>
        <v>380</v>
      </c>
      <c r="O82" s="26">
        <f t="shared" si="11"/>
        <v>12.325656827765163</v>
      </c>
      <c r="P82" s="63"/>
      <c r="Q82" s="63">
        <f>SUM(Q83)</f>
        <v>2048</v>
      </c>
      <c r="R82" s="26">
        <f t="shared" si="12"/>
        <v>66.428803113850137</v>
      </c>
      <c r="S82" s="63"/>
    </row>
    <row r="83" spans="1:20">
      <c r="A83" s="17" t="s">
        <v>313</v>
      </c>
      <c r="B83" s="86">
        <f t="shared" si="7"/>
        <v>3083</v>
      </c>
      <c r="C83" s="165">
        <f t="shared" si="13"/>
        <v>12.452037642877338</v>
      </c>
      <c r="D83" s="86"/>
      <c r="E83" s="86">
        <f>SUM(E84:E92)</f>
        <v>181</v>
      </c>
      <c r="F83" s="165">
        <f t="shared" si="8"/>
        <v>5.8709049626986696</v>
      </c>
      <c r="G83" s="86"/>
      <c r="H83" s="86">
        <f>SUM(H84:H92)</f>
        <v>209</v>
      </c>
      <c r="I83" s="165">
        <f t="shared" si="9"/>
        <v>6.7791112552708404</v>
      </c>
      <c r="J83" s="86"/>
      <c r="K83" s="86">
        <f>SUM(K84:K92)</f>
        <v>265</v>
      </c>
      <c r="L83" s="165">
        <f t="shared" si="10"/>
        <v>8.5955238404151793</v>
      </c>
      <c r="M83" s="86"/>
      <c r="N83" s="86">
        <f>SUM(N84:N92)</f>
        <v>380</v>
      </c>
      <c r="O83" s="165">
        <f t="shared" si="11"/>
        <v>12.325656827765163</v>
      </c>
      <c r="P83" s="86"/>
      <c r="Q83" s="86">
        <f>SUM(Q84:Q92)</f>
        <v>2048</v>
      </c>
      <c r="R83" s="165">
        <f t="shared" si="12"/>
        <v>66.428803113850137</v>
      </c>
      <c r="S83" s="86"/>
    </row>
    <row r="84" spans="1:20">
      <c r="A84" s="19" t="s">
        <v>314</v>
      </c>
      <c r="B84" s="86">
        <f t="shared" si="7"/>
        <v>351</v>
      </c>
      <c r="C84" s="165">
        <f t="shared" si="13"/>
        <v>1.4176663031624863</v>
      </c>
      <c r="D84" s="86"/>
      <c r="E84" s="56">
        <v>17</v>
      </c>
      <c r="F84" s="165">
        <f t="shared" si="8"/>
        <v>4.8433048433048427</v>
      </c>
      <c r="G84" s="212"/>
      <c r="H84" s="56">
        <v>20</v>
      </c>
      <c r="I84" s="165">
        <f t="shared" si="9"/>
        <v>5.6980056980056979</v>
      </c>
      <c r="J84" s="212"/>
      <c r="K84" s="56">
        <v>21</v>
      </c>
      <c r="L84" s="165">
        <f t="shared" si="10"/>
        <v>5.982905982905983</v>
      </c>
      <c r="M84" s="212"/>
      <c r="N84" s="56">
        <v>41</v>
      </c>
      <c r="O84" s="165">
        <f t="shared" si="11"/>
        <v>11.680911680911681</v>
      </c>
      <c r="P84" s="212"/>
      <c r="Q84" s="56">
        <v>252</v>
      </c>
      <c r="R84" s="165">
        <f t="shared" si="12"/>
        <v>71.794871794871796</v>
      </c>
      <c r="S84" s="17"/>
    </row>
    <row r="85" spans="1:20">
      <c r="A85" s="17" t="s">
        <v>315</v>
      </c>
      <c r="B85" s="86">
        <f t="shared" si="7"/>
        <v>440</v>
      </c>
      <c r="C85" s="165">
        <f t="shared" si="13"/>
        <v>1.7771315481239145</v>
      </c>
      <c r="D85" s="86"/>
      <c r="E85" s="56">
        <v>14</v>
      </c>
      <c r="F85" s="165">
        <f t="shared" si="8"/>
        <v>3.1818181818181817</v>
      </c>
      <c r="G85" s="212"/>
      <c r="H85" s="56">
        <v>32</v>
      </c>
      <c r="I85" s="165">
        <f t="shared" si="9"/>
        <v>7.2727272727272725</v>
      </c>
      <c r="J85" s="212"/>
      <c r="K85" s="56">
        <v>40</v>
      </c>
      <c r="L85" s="165">
        <f t="shared" si="10"/>
        <v>9.0909090909090917</v>
      </c>
      <c r="M85" s="212"/>
      <c r="N85" s="56">
        <v>42</v>
      </c>
      <c r="O85" s="165">
        <f t="shared" si="11"/>
        <v>9.5454545454545467</v>
      </c>
      <c r="P85" s="212"/>
      <c r="Q85" s="56">
        <v>312</v>
      </c>
      <c r="R85" s="165">
        <f t="shared" si="12"/>
        <v>70.909090909090907</v>
      </c>
      <c r="S85" s="17"/>
    </row>
    <row r="86" spans="1:20">
      <c r="A86" s="17" t="s">
        <v>316</v>
      </c>
      <c r="B86" s="86">
        <f t="shared" si="7"/>
        <v>606</v>
      </c>
      <c r="C86" s="165">
        <f t="shared" si="13"/>
        <v>2.4475948140070281</v>
      </c>
      <c r="D86" s="86"/>
      <c r="E86" s="56">
        <v>48</v>
      </c>
      <c r="F86" s="165">
        <f t="shared" si="8"/>
        <v>7.9207920792079207</v>
      </c>
      <c r="G86" s="212"/>
      <c r="H86" s="56">
        <v>42</v>
      </c>
      <c r="I86" s="165">
        <f t="shared" si="9"/>
        <v>6.9306930693069315</v>
      </c>
      <c r="J86" s="212"/>
      <c r="K86" s="56">
        <v>55</v>
      </c>
      <c r="L86" s="165">
        <f t="shared" si="10"/>
        <v>9.0759075907590763</v>
      </c>
      <c r="M86" s="212"/>
      <c r="N86" s="56">
        <v>71</v>
      </c>
      <c r="O86" s="165">
        <f t="shared" si="11"/>
        <v>11.716171617161717</v>
      </c>
      <c r="P86" s="212"/>
      <c r="Q86" s="56">
        <v>390</v>
      </c>
      <c r="R86" s="165">
        <f t="shared" si="12"/>
        <v>64.356435643564353</v>
      </c>
      <c r="S86" s="17"/>
    </row>
    <row r="87" spans="1:20">
      <c r="A87" s="17" t="s">
        <v>317</v>
      </c>
      <c r="B87" s="86">
        <f t="shared" si="7"/>
        <v>181</v>
      </c>
      <c r="C87" s="165">
        <f t="shared" si="13"/>
        <v>0.73104729593279205</v>
      </c>
      <c r="D87" s="86"/>
      <c r="E87" s="56">
        <v>9</v>
      </c>
      <c r="F87" s="165">
        <f t="shared" si="8"/>
        <v>4.972375690607735</v>
      </c>
      <c r="G87" s="212"/>
      <c r="H87" s="56">
        <v>20</v>
      </c>
      <c r="I87" s="165">
        <f t="shared" si="9"/>
        <v>11.049723756906078</v>
      </c>
      <c r="J87" s="212"/>
      <c r="K87" s="56">
        <v>17</v>
      </c>
      <c r="L87" s="165">
        <f t="shared" si="10"/>
        <v>9.3922651933701662</v>
      </c>
      <c r="M87" s="212"/>
      <c r="N87" s="56">
        <v>24</v>
      </c>
      <c r="O87" s="165">
        <f t="shared" si="11"/>
        <v>13.259668508287293</v>
      </c>
      <c r="P87" s="212"/>
      <c r="Q87" s="56">
        <v>111</v>
      </c>
      <c r="R87" s="165">
        <f t="shared" si="12"/>
        <v>61.325966850828728</v>
      </c>
      <c r="S87" s="17"/>
    </row>
    <row r="88" spans="1:20">
      <c r="A88" s="17" t="s">
        <v>318</v>
      </c>
      <c r="B88" s="86">
        <f t="shared" si="7"/>
        <v>208</v>
      </c>
      <c r="C88" s="165">
        <f t="shared" si="13"/>
        <v>0.84009855002221412</v>
      </c>
      <c r="D88" s="86"/>
      <c r="E88" s="56">
        <v>15</v>
      </c>
      <c r="F88" s="165">
        <f t="shared" si="8"/>
        <v>7.2115384615384608</v>
      </c>
      <c r="G88" s="212"/>
      <c r="H88" s="56">
        <v>16</v>
      </c>
      <c r="I88" s="165">
        <f t="shared" si="9"/>
        <v>7.6923076923076925</v>
      </c>
      <c r="J88" s="212"/>
      <c r="K88" s="56">
        <v>20</v>
      </c>
      <c r="L88" s="165">
        <f t="shared" si="10"/>
        <v>9.6153846153846168</v>
      </c>
      <c r="M88" s="212"/>
      <c r="N88" s="56">
        <v>27</v>
      </c>
      <c r="O88" s="165">
        <f t="shared" si="11"/>
        <v>12.980769230769232</v>
      </c>
      <c r="P88" s="212"/>
      <c r="Q88" s="56">
        <v>130</v>
      </c>
      <c r="R88" s="165">
        <f t="shared" si="12"/>
        <v>62.5</v>
      </c>
      <c r="S88" s="17"/>
    </row>
    <row r="89" spans="1:20">
      <c r="A89" s="17" t="s">
        <v>319</v>
      </c>
      <c r="B89" s="86">
        <f t="shared" si="7"/>
        <v>344</v>
      </c>
      <c r="C89" s="165">
        <f t="shared" si="13"/>
        <v>1.3893937558059697</v>
      </c>
      <c r="D89" s="86"/>
      <c r="E89" s="56">
        <v>25</v>
      </c>
      <c r="F89" s="165">
        <f t="shared" si="8"/>
        <v>7.2674418604651168</v>
      </c>
      <c r="G89" s="212"/>
      <c r="H89" s="56">
        <v>24</v>
      </c>
      <c r="I89" s="165">
        <f t="shared" si="9"/>
        <v>6.9767441860465116</v>
      </c>
      <c r="J89" s="212"/>
      <c r="K89" s="56">
        <v>26</v>
      </c>
      <c r="L89" s="165">
        <f t="shared" si="10"/>
        <v>7.5581395348837201</v>
      </c>
      <c r="M89" s="212"/>
      <c r="N89" s="56">
        <v>49</v>
      </c>
      <c r="O89" s="165">
        <f t="shared" si="11"/>
        <v>14.244186046511627</v>
      </c>
      <c r="P89" s="212"/>
      <c r="Q89" s="56">
        <v>220</v>
      </c>
      <c r="R89" s="165">
        <f t="shared" si="12"/>
        <v>63.953488372093027</v>
      </c>
      <c r="S89" s="17"/>
    </row>
    <row r="90" spans="1:20">
      <c r="A90" s="17" t="s">
        <v>320</v>
      </c>
      <c r="B90" s="86">
        <f t="shared" si="7"/>
        <v>317</v>
      </c>
      <c r="C90" s="165">
        <f t="shared" si="13"/>
        <v>1.2803425017165475</v>
      </c>
      <c r="D90" s="86"/>
      <c r="E90" s="56">
        <v>19</v>
      </c>
      <c r="F90" s="165">
        <f t="shared" si="8"/>
        <v>5.9936908517350158</v>
      </c>
      <c r="G90" s="212"/>
      <c r="H90" s="56">
        <v>18</v>
      </c>
      <c r="I90" s="165">
        <f t="shared" si="9"/>
        <v>5.6782334384858046</v>
      </c>
      <c r="J90" s="212"/>
      <c r="K90" s="56">
        <v>26</v>
      </c>
      <c r="L90" s="165">
        <f t="shared" si="10"/>
        <v>8.2018927444794958</v>
      </c>
      <c r="M90" s="212"/>
      <c r="N90" s="56">
        <v>45</v>
      </c>
      <c r="O90" s="165">
        <f t="shared" si="11"/>
        <v>14.195583596214512</v>
      </c>
      <c r="P90" s="212"/>
      <c r="Q90" s="56">
        <v>209</v>
      </c>
      <c r="R90" s="165">
        <f t="shared" si="12"/>
        <v>65.930599369085172</v>
      </c>
      <c r="S90" s="17"/>
    </row>
    <row r="91" spans="1:20">
      <c r="A91" s="17" t="s">
        <v>321</v>
      </c>
      <c r="B91" s="86">
        <f t="shared" si="7"/>
        <v>289</v>
      </c>
      <c r="C91" s="165">
        <f t="shared" si="13"/>
        <v>1.1672523122904801</v>
      </c>
      <c r="D91" s="86"/>
      <c r="E91" s="56">
        <v>11</v>
      </c>
      <c r="F91" s="165">
        <f t="shared" si="8"/>
        <v>3.8062283737024223</v>
      </c>
      <c r="G91" s="212"/>
      <c r="H91" s="56">
        <v>20</v>
      </c>
      <c r="I91" s="165">
        <f t="shared" si="9"/>
        <v>6.9204152249134951</v>
      </c>
      <c r="J91" s="212"/>
      <c r="K91" s="56">
        <v>25</v>
      </c>
      <c r="L91" s="165">
        <f t="shared" si="10"/>
        <v>8.6505190311418687</v>
      </c>
      <c r="M91" s="212"/>
      <c r="N91" s="56">
        <v>33</v>
      </c>
      <c r="O91" s="165">
        <f t="shared" si="11"/>
        <v>11.418685121107266</v>
      </c>
      <c r="P91" s="212"/>
      <c r="Q91" s="56">
        <v>200</v>
      </c>
      <c r="R91" s="165">
        <f t="shared" si="12"/>
        <v>69.20415224913495</v>
      </c>
      <c r="S91" s="17"/>
      <c r="T91" s="31"/>
    </row>
    <row r="92" spans="1:20">
      <c r="A92" s="17" t="s">
        <v>322</v>
      </c>
      <c r="B92" s="86">
        <f t="shared" si="7"/>
        <v>347</v>
      </c>
      <c r="C92" s="165">
        <f t="shared" si="13"/>
        <v>1.4015105618159054</v>
      </c>
      <c r="D92" s="86"/>
      <c r="E92" s="56">
        <v>23</v>
      </c>
      <c r="F92" s="165">
        <f t="shared" si="8"/>
        <v>6.6282420749279538</v>
      </c>
      <c r="G92" s="212"/>
      <c r="H92" s="56">
        <v>17</v>
      </c>
      <c r="I92" s="165">
        <f t="shared" si="9"/>
        <v>4.8991354466858787</v>
      </c>
      <c r="J92" s="212"/>
      <c r="K92" s="56">
        <v>35</v>
      </c>
      <c r="L92" s="165">
        <f t="shared" si="10"/>
        <v>10.086455331412104</v>
      </c>
      <c r="M92" s="212"/>
      <c r="N92" s="56">
        <v>48</v>
      </c>
      <c r="O92" s="165">
        <f t="shared" si="11"/>
        <v>13.8328530259366</v>
      </c>
      <c r="P92" s="212"/>
      <c r="Q92" s="56">
        <v>224</v>
      </c>
      <c r="R92" s="165">
        <f t="shared" si="12"/>
        <v>64.553314121037459</v>
      </c>
      <c r="S92" s="17"/>
    </row>
    <row r="93" spans="1:20" ht="10.5" customHeight="1">
      <c r="B93" s="86" t="str">
        <f t="shared" si="7"/>
        <v/>
      </c>
      <c r="C93" s="165" t="str">
        <f t="shared" si="13"/>
        <v/>
      </c>
      <c r="D93" s="86"/>
      <c r="E93" s="19"/>
      <c r="F93" s="165" t="str">
        <f t="shared" si="8"/>
        <v/>
      </c>
      <c r="G93" s="19"/>
      <c r="H93" s="19"/>
      <c r="I93" s="165" t="str">
        <f t="shared" si="9"/>
        <v/>
      </c>
      <c r="J93" s="19"/>
      <c r="K93" s="19"/>
      <c r="L93" s="165" t="str">
        <f t="shared" si="10"/>
        <v/>
      </c>
      <c r="M93" s="19"/>
      <c r="N93" s="19"/>
      <c r="O93" s="165" t="str">
        <f t="shared" si="11"/>
        <v/>
      </c>
      <c r="P93" s="19"/>
      <c r="Q93" s="19"/>
      <c r="R93" s="165" t="str">
        <f t="shared" si="12"/>
        <v/>
      </c>
      <c r="S93" s="17"/>
    </row>
    <row r="94" spans="1:20">
      <c r="A94" s="19" t="s">
        <v>323</v>
      </c>
      <c r="B94" s="86">
        <f t="shared" si="7"/>
        <v>362</v>
      </c>
      <c r="C94" s="165">
        <f t="shared" si="13"/>
        <v>1.4620945918655841</v>
      </c>
      <c r="D94" s="86"/>
      <c r="E94" s="56">
        <v>21</v>
      </c>
      <c r="F94" s="165">
        <f t="shared" si="8"/>
        <v>5.8011049723756907</v>
      </c>
      <c r="G94" s="212"/>
      <c r="H94" s="56">
        <v>28</v>
      </c>
      <c r="I94" s="165">
        <f t="shared" si="9"/>
        <v>7.7348066298342539</v>
      </c>
      <c r="J94" s="212"/>
      <c r="K94" s="56">
        <v>33</v>
      </c>
      <c r="L94" s="165">
        <f t="shared" si="10"/>
        <v>9.1160220994475143</v>
      </c>
      <c r="M94" s="212"/>
      <c r="N94" s="56">
        <v>43</v>
      </c>
      <c r="O94" s="165">
        <f t="shared" si="11"/>
        <v>11.878453038674033</v>
      </c>
      <c r="P94" s="212"/>
      <c r="Q94" s="56">
        <v>237</v>
      </c>
      <c r="R94" s="165">
        <f t="shared" si="12"/>
        <v>65.469613259668506</v>
      </c>
      <c r="S94" s="17"/>
    </row>
    <row r="95" spans="1:20" ht="9" customHeight="1">
      <c r="B95" s="86" t="str">
        <f t="shared" si="7"/>
        <v/>
      </c>
      <c r="C95" s="165" t="str">
        <f t="shared" si="13"/>
        <v/>
      </c>
      <c r="D95" s="86"/>
      <c r="E95" s="86"/>
      <c r="F95" s="165" t="str">
        <f t="shared" si="8"/>
        <v/>
      </c>
      <c r="G95" s="86"/>
      <c r="H95" s="86"/>
      <c r="I95" s="165" t="str">
        <f t="shared" si="9"/>
        <v/>
      </c>
      <c r="J95" s="86"/>
      <c r="K95" s="86"/>
      <c r="L95" s="165" t="str">
        <f t="shared" si="10"/>
        <v/>
      </c>
      <c r="M95" s="86"/>
      <c r="N95" s="86"/>
      <c r="O95" s="165" t="str">
        <f t="shared" si="11"/>
        <v/>
      </c>
      <c r="P95" s="86"/>
      <c r="Q95" s="86"/>
      <c r="R95" s="165" t="str">
        <f t="shared" si="12"/>
        <v/>
      </c>
      <c r="S95" s="86"/>
    </row>
    <row r="96" spans="1:20" s="23" customFormat="1">
      <c r="A96" s="23" t="s">
        <v>382</v>
      </c>
      <c r="B96" s="63">
        <f t="shared" si="7"/>
        <v>9136</v>
      </c>
      <c r="C96" s="26">
        <f t="shared" si="13"/>
        <v>36.899713235591101</v>
      </c>
      <c r="D96" s="63"/>
      <c r="E96" s="63">
        <f>SUM(E97:E102)</f>
        <v>208</v>
      </c>
      <c r="F96" s="26">
        <f t="shared" si="8"/>
        <v>2.276707530647986</v>
      </c>
      <c r="G96" s="63"/>
      <c r="H96" s="63">
        <f>SUM(H97:H102)</f>
        <v>236</v>
      </c>
      <c r="I96" s="26">
        <f t="shared" si="9"/>
        <v>2.583187390542907</v>
      </c>
      <c r="J96" s="63"/>
      <c r="K96" s="63">
        <f>SUM(K97:K102)</f>
        <v>431</v>
      </c>
      <c r="L96" s="26">
        <f t="shared" si="10"/>
        <v>4.7176007005253942</v>
      </c>
      <c r="M96" s="63"/>
      <c r="N96" s="63">
        <f>SUM(N97:N102)</f>
        <v>740</v>
      </c>
      <c r="O96" s="26">
        <f t="shared" si="11"/>
        <v>8.0998248686514884</v>
      </c>
      <c r="P96" s="63"/>
      <c r="Q96" s="63">
        <f>SUM(Q97:Q102)</f>
        <v>7521</v>
      </c>
      <c r="R96" s="26">
        <f t="shared" si="12"/>
        <v>82.322679509632223</v>
      </c>
      <c r="S96" s="63"/>
    </row>
    <row r="97" spans="1:19">
      <c r="A97" s="17" t="s">
        <v>325</v>
      </c>
      <c r="B97" s="86">
        <f t="shared" si="7"/>
        <v>2337</v>
      </c>
      <c r="C97" s="165">
        <f t="shared" si="13"/>
        <v>9.4389918817399732</v>
      </c>
      <c r="D97" s="86"/>
      <c r="E97" s="56">
        <v>61</v>
      </c>
      <c r="F97" s="165">
        <f t="shared" si="8"/>
        <v>2.6101839965768079</v>
      </c>
      <c r="G97" s="212"/>
      <c r="H97" s="56">
        <v>99</v>
      </c>
      <c r="I97" s="165">
        <f t="shared" si="9"/>
        <v>4.2362002567394095</v>
      </c>
      <c r="J97" s="212"/>
      <c r="K97" s="56">
        <v>144</v>
      </c>
      <c r="L97" s="165">
        <f t="shared" si="10"/>
        <v>6.1617458279845962</v>
      </c>
      <c r="M97" s="212"/>
      <c r="N97" s="56">
        <v>198</v>
      </c>
      <c r="O97" s="165">
        <f t="shared" si="11"/>
        <v>8.472400513478819</v>
      </c>
      <c r="P97" s="212"/>
      <c r="Q97" s="56">
        <v>1835</v>
      </c>
      <c r="R97" s="165">
        <f t="shared" si="12"/>
        <v>78.519469405220363</v>
      </c>
      <c r="S97" s="17"/>
    </row>
    <row r="98" spans="1:19">
      <c r="A98" s="17" t="s">
        <v>326</v>
      </c>
      <c r="B98" s="86">
        <f t="shared" si="7"/>
        <v>1903</v>
      </c>
      <c r="C98" s="165">
        <f t="shared" si="13"/>
        <v>7.6860939456359301</v>
      </c>
      <c r="D98" s="86"/>
      <c r="E98" s="56">
        <v>41</v>
      </c>
      <c r="F98" s="165">
        <f t="shared" si="8"/>
        <v>2.1544929059379925</v>
      </c>
      <c r="G98" s="212"/>
      <c r="H98" s="56">
        <v>40</v>
      </c>
      <c r="I98" s="165">
        <f t="shared" si="9"/>
        <v>2.1019442984760905</v>
      </c>
      <c r="J98" s="212"/>
      <c r="K98" s="56">
        <v>92</v>
      </c>
      <c r="L98" s="165">
        <f t="shared" si="10"/>
        <v>4.8344718864950078</v>
      </c>
      <c r="M98" s="212"/>
      <c r="N98" s="56">
        <v>159</v>
      </c>
      <c r="O98" s="165">
        <f t="shared" si="11"/>
        <v>8.3552285864424594</v>
      </c>
      <c r="P98" s="212"/>
      <c r="Q98" s="56">
        <v>1571</v>
      </c>
      <c r="R98" s="165">
        <f t="shared" si="12"/>
        <v>82.553862322648456</v>
      </c>
      <c r="S98" s="17"/>
    </row>
    <row r="99" spans="1:19">
      <c r="A99" s="17" t="s">
        <v>327</v>
      </c>
      <c r="B99" s="86">
        <f t="shared" si="7"/>
        <v>1822</v>
      </c>
      <c r="C99" s="165">
        <f t="shared" si="13"/>
        <v>7.3589401833676638</v>
      </c>
      <c r="D99" s="86"/>
      <c r="E99" s="56">
        <v>46</v>
      </c>
      <c r="F99" s="165">
        <f t="shared" si="8"/>
        <v>2.5246981339187706</v>
      </c>
      <c r="G99" s="212"/>
      <c r="H99" s="56">
        <v>41</v>
      </c>
      <c r="I99" s="165">
        <f t="shared" si="9"/>
        <v>2.2502744237102088</v>
      </c>
      <c r="J99" s="212"/>
      <c r="K99" s="56">
        <v>80</v>
      </c>
      <c r="L99" s="165">
        <f t="shared" si="10"/>
        <v>4.3907793633369927</v>
      </c>
      <c r="M99" s="212"/>
      <c r="N99" s="56">
        <v>154</v>
      </c>
      <c r="O99" s="165">
        <f t="shared" si="11"/>
        <v>8.4522502744237098</v>
      </c>
      <c r="P99" s="212"/>
      <c r="Q99" s="56">
        <v>1501</v>
      </c>
      <c r="R99" s="165">
        <f t="shared" si="12"/>
        <v>82.381997804610322</v>
      </c>
      <c r="S99" s="17"/>
    </row>
    <row r="100" spans="1:19">
      <c r="A100" s="17" t="s">
        <v>328</v>
      </c>
      <c r="B100" s="86">
        <f t="shared" si="7"/>
        <v>1261</v>
      </c>
      <c r="C100" s="165">
        <f t="shared" si="13"/>
        <v>5.0930974595096732</v>
      </c>
      <c r="D100" s="86"/>
      <c r="E100" s="56">
        <v>26</v>
      </c>
      <c r="F100" s="165">
        <f t="shared" si="8"/>
        <v>2.0618556701030926</v>
      </c>
      <c r="G100" s="212"/>
      <c r="H100" s="56">
        <v>19</v>
      </c>
      <c r="I100" s="165">
        <f t="shared" si="9"/>
        <v>1.5067406819984139</v>
      </c>
      <c r="J100" s="212"/>
      <c r="K100" s="56">
        <v>45</v>
      </c>
      <c r="L100" s="165">
        <f t="shared" si="10"/>
        <v>3.5685963521015065</v>
      </c>
      <c r="M100" s="212"/>
      <c r="N100" s="56">
        <v>82</v>
      </c>
      <c r="O100" s="165">
        <f t="shared" si="11"/>
        <v>6.5027755749405243</v>
      </c>
      <c r="P100" s="212"/>
      <c r="Q100" s="56">
        <v>1089</v>
      </c>
      <c r="R100" s="165">
        <f t="shared" si="12"/>
        <v>86.360031720856469</v>
      </c>
      <c r="S100" s="17"/>
    </row>
    <row r="101" spans="1:19">
      <c r="A101" s="17" t="s">
        <v>500</v>
      </c>
      <c r="B101" s="86">
        <f>IF(A101&lt;&gt;0,E101+H101+K101+N101+Q101,"")</f>
        <v>1207</v>
      </c>
      <c r="C101" s="165">
        <f>IF(A101&lt;&gt;0,B101/$B$12*100,"")</f>
        <v>4.8749949513308293</v>
      </c>
      <c r="D101" s="86"/>
      <c r="E101" s="56">
        <v>29</v>
      </c>
      <c r="F101" s="165">
        <f t="shared" si="8"/>
        <v>2.4026512013256007</v>
      </c>
      <c r="G101" s="212"/>
      <c r="H101" s="56">
        <v>35</v>
      </c>
      <c r="I101" s="165">
        <f t="shared" si="9"/>
        <v>2.8997514498757249</v>
      </c>
      <c r="J101" s="212"/>
      <c r="K101" s="56">
        <v>55</v>
      </c>
      <c r="L101" s="165">
        <f t="shared" si="10"/>
        <v>4.5567522783761394</v>
      </c>
      <c r="M101" s="212"/>
      <c r="N101" s="56">
        <v>120</v>
      </c>
      <c r="O101" s="165">
        <f t="shared" si="11"/>
        <v>9.9420049710024863</v>
      </c>
      <c r="P101" s="212"/>
      <c r="Q101" s="56">
        <v>968</v>
      </c>
      <c r="R101" s="165">
        <f>IF($A101&lt;&gt;0,Q101/$B101*100,"")</f>
        <v>80.198840099420053</v>
      </c>
      <c r="S101" s="17"/>
    </row>
    <row r="102" spans="1:19">
      <c r="A102" s="19" t="s">
        <v>402</v>
      </c>
      <c r="B102" s="86">
        <f t="shared" si="7"/>
        <v>606</v>
      </c>
      <c r="C102" s="165">
        <f t="shared" si="13"/>
        <v>2.4475948140070281</v>
      </c>
      <c r="D102" s="86"/>
      <c r="E102" s="56">
        <v>5</v>
      </c>
      <c r="F102" s="165">
        <f t="shared" si="8"/>
        <v>0.82508250825082496</v>
      </c>
      <c r="G102" s="212"/>
      <c r="H102" s="56">
        <v>2</v>
      </c>
      <c r="I102" s="165">
        <f t="shared" si="9"/>
        <v>0.33003300330033003</v>
      </c>
      <c r="J102" s="212"/>
      <c r="K102" s="56">
        <v>15</v>
      </c>
      <c r="L102" s="165">
        <f t="shared" si="10"/>
        <v>2.4752475247524752</v>
      </c>
      <c r="M102" s="212"/>
      <c r="N102" s="56">
        <v>27</v>
      </c>
      <c r="O102" s="165">
        <f t="shared" si="11"/>
        <v>4.455445544554455</v>
      </c>
      <c r="P102" s="212"/>
      <c r="Q102" s="56">
        <v>557</v>
      </c>
      <c r="R102" s="165">
        <f>IF($A102&lt;&gt;0,Q102/$B102*100,"")</f>
        <v>91.914191419141915</v>
      </c>
      <c r="S102" s="17"/>
    </row>
    <row r="103" spans="1:19" ht="6.75" customHeight="1" thickBot="1"/>
    <row r="104" spans="1:19" ht="10.5" customHeight="1">
      <c r="A104" s="20"/>
      <c r="B104" s="78"/>
      <c r="C104" s="206"/>
      <c r="D104" s="207"/>
      <c r="E104" s="78"/>
      <c r="F104" s="206"/>
      <c r="G104" s="206"/>
      <c r="H104" s="78"/>
      <c r="I104" s="207"/>
      <c r="J104" s="207"/>
      <c r="K104" s="78"/>
      <c r="L104" s="207"/>
      <c r="M104" s="207"/>
      <c r="N104" s="78"/>
      <c r="O104" s="207"/>
      <c r="P104" s="207"/>
      <c r="Q104" s="78"/>
      <c r="R104" s="207"/>
      <c r="S104" s="207"/>
    </row>
    <row r="105" spans="1:19">
      <c r="A105" s="19" t="s">
        <v>374</v>
      </c>
    </row>
    <row r="106" spans="1:19">
      <c r="A106" s="17" t="s">
        <v>332</v>
      </c>
    </row>
    <row r="107" spans="1:19" ht="8.25" customHeight="1"/>
    <row r="108" spans="1:19">
      <c r="A108" s="17" t="s">
        <v>333</v>
      </c>
    </row>
    <row r="109" spans="1:19">
      <c r="A109" s="17" t="s">
        <v>334</v>
      </c>
    </row>
  </sheetData>
  <mergeCells count="6">
    <mergeCell ref="B8:C8"/>
    <mergeCell ref="E8:F8"/>
    <mergeCell ref="H8:I8"/>
    <mergeCell ref="K8:L8"/>
    <mergeCell ref="N8:O8"/>
    <mergeCell ref="Q8:R8"/>
  </mergeCells>
  <printOptions horizontalCentered="1" verticalCentered="1"/>
  <pageMargins left="0" right="0" top="0" bottom="0" header="0" footer="0"/>
  <pageSetup scale="5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A5F58-C008-438D-8938-EF7094FAD256}">
  <sheetPr>
    <tabColor theme="4" tint="-0.249977111117893"/>
  </sheetPr>
  <dimension ref="A1:T53"/>
  <sheetViews>
    <sheetView showZeros="0" workbookViewId="0">
      <selection activeCell="A2" sqref="A2"/>
    </sheetView>
  </sheetViews>
  <sheetFormatPr baseColWidth="10" defaultColWidth="9.140625" defaultRowHeight="15"/>
  <cols>
    <col min="1" max="1" width="34.7109375" customWidth="1"/>
    <col min="2" max="2" width="5.7109375" style="181" customWidth="1"/>
    <col min="3" max="3" width="7.28515625" style="138" customWidth="1"/>
    <col min="4" max="4" width="2.7109375" style="138" customWidth="1"/>
    <col min="5" max="5" width="4.7109375" style="181" customWidth="1"/>
    <col min="6" max="6" width="7.28515625" style="138" customWidth="1"/>
    <col min="7" max="7" width="2.7109375" style="138" customWidth="1"/>
    <col min="8" max="8" width="4.7109375" style="181" customWidth="1"/>
    <col min="9" max="9" width="7.140625" style="70" customWidth="1"/>
    <col min="10" max="10" width="2.7109375" style="70" customWidth="1"/>
    <col min="11" max="11" width="4.7109375" style="181" customWidth="1"/>
    <col min="12" max="12" width="6.28515625" style="70" customWidth="1"/>
    <col min="13" max="13" width="2.7109375" style="70" customWidth="1"/>
    <col min="14" max="14" width="4.7109375" style="181" customWidth="1"/>
    <col min="15" max="15" width="7.28515625" style="70" customWidth="1"/>
    <col min="16" max="16" width="2.7109375" style="70" customWidth="1"/>
    <col min="17" max="17" width="4.7109375" style="181" customWidth="1"/>
    <col min="18" max="18" width="6.7109375" style="70" customWidth="1"/>
    <col min="19" max="19" width="2.7109375" style="181" customWidth="1"/>
    <col min="257" max="257" width="34.7109375" customWidth="1"/>
    <col min="258" max="258" width="5.7109375" customWidth="1"/>
    <col min="259" max="259" width="7.28515625" customWidth="1"/>
    <col min="260" max="260" width="2.7109375" customWidth="1"/>
    <col min="261" max="261" width="4.7109375" customWidth="1"/>
    <col min="262" max="262" width="7.28515625" customWidth="1"/>
    <col min="263" max="263" width="2.7109375" customWidth="1"/>
    <col min="264" max="264" width="4.7109375" customWidth="1"/>
    <col min="265" max="265" width="7.140625" customWidth="1"/>
    <col min="266" max="266" width="2.7109375" customWidth="1"/>
    <col min="267" max="267" width="4.7109375" customWidth="1"/>
    <col min="268" max="268" width="6.28515625" customWidth="1"/>
    <col min="269" max="269" width="2.7109375" customWidth="1"/>
    <col min="270" max="270" width="4.7109375" customWidth="1"/>
    <col min="271" max="271" width="7.28515625" customWidth="1"/>
    <col min="272" max="272" width="2.7109375" customWidth="1"/>
    <col min="273" max="273" width="4.7109375" customWidth="1"/>
    <col min="274" max="274" width="6.7109375" customWidth="1"/>
    <col min="275" max="275" width="2.7109375" customWidth="1"/>
    <col min="513" max="513" width="34.7109375" customWidth="1"/>
    <col min="514" max="514" width="5.7109375" customWidth="1"/>
    <col min="515" max="515" width="7.28515625" customWidth="1"/>
    <col min="516" max="516" width="2.7109375" customWidth="1"/>
    <col min="517" max="517" width="4.7109375" customWidth="1"/>
    <col min="518" max="518" width="7.28515625" customWidth="1"/>
    <col min="519" max="519" width="2.7109375" customWidth="1"/>
    <col min="520" max="520" width="4.7109375" customWidth="1"/>
    <col min="521" max="521" width="7.140625" customWidth="1"/>
    <col min="522" max="522" width="2.7109375" customWidth="1"/>
    <col min="523" max="523" width="4.7109375" customWidth="1"/>
    <col min="524" max="524" width="6.28515625" customWidth="1"/>
    <col min="525" max="525" width="2.7109375" customWidth="1"/>
    <col min="526" max="526" width="4.7109375" customWidth="1"/>
    <col min="527" max="527" width="7.28515625" customWidth="1"/>
    <col min="528" max="528" width="2.7109375" customWidth="1"/>
    <col min="529" max="529" width="4.7109375" customWidth="1"/>
    <col min="530" max="530" width="6.7109375" customWidth="1"/>
    <col min="531" max="531" width="2.7109375" customWidth="1"/>
    <col min="769" max="769" width="34.7109375" customWidth="1"/>
    <col min="770" max="770" width="5.7109375" customWidth="1"/>
    <col min="771" max="771" width="7.28515625" customWidth="1"/>
    <col min="772" max="772" width="2.7109375" customWidth="1"/>
    <col min="773" max="773" width="4.7109375" customWidth="1"/>
    <col min="774" max="774" width="7.28515625" customWidth="1"/>
    <col min="775" max="775" width="2.7109375" customWidth="1"/>
    <col min="776" max="776" width="4.7109375" customWidth="1"/>
    <col min="777" max="777" width="7.140625" customWidth="1"/>
    <col min="778" max="778" width="2.7109375" customWidth="1"/>
    <col min="779" max="779" width="4.7109375" customWidth="1"/>
    <col min="780" max="780" width="6.28515625" customWidth="1"/>
    <col min="781" max="781" width="2.7109375" customWidth="1"/>
    <col min="782" max="782" width="4.7109375" customWidth="1"/>
    <col min="783" max="783" width="7.28515625" customWidth="1"/>
    <col min="784" max="784" width="2.7109375" customWidth="1"/>
    <col min="785" max="785" width="4.7109375" customWidth="1"/>
    <col min="786" max="786" width="6.7109375" customWidth="1"/>
    <col min="787" max="787" width="2.7109375" customWidth="1"/>
    <col min="1025" max="1025" width="34.7109375" customWidth="1"/>
    <col min="1026" max="1026" width="5.7109375" customWidth="1"/>
    <col min="1027" max="1027" width="7.28515625" customWidth="1"/>
    <col min="1028" max="1028" width="2.7109375" customWidth="1"/>
    <col min="1029" max="1029" width="4.7109375" customWidth="1"/>
    <col min="1030" max="1030" width="7.28515625" customWidth="1"/>
    <col min="1031" max="1031" width="2.7109375" customWidth="1"/>
    <col min="1032" max="1032" width="4.7109375" customWidth="1"/>
    <col min="1033" max="1033" width="7.140625" customWidth="1"/>
    <col min="1034" max="1034" width="2.7109375" customWidth="1"/>
    <col min="1035" max="1035" width="4.7109375" customWidth="1"/>
    <col min="1036" max="1036" width="6.28515625" customWidth="1"/>
    <col min="1037" max="1037" width="2.7109375" customWidth="1"/>
    <col min="1038" max="1038" width="4.7109375" customWidth="1"/>
    <col min="1039" max="1039" width="7.28515625" customWidth="1"/>
    <col min="1040" max="1040" width="2.7109375" customWidth="1"/>
    <col min="1041" max="1041" width="4.7109375" customWidth="1"/>
    <col min="1042" max="1042" width="6.7109375" customWidth="1"/>
    <col min="1043" max="1043" width="2.7109375" customWidth="1"/>
    <col min="1281" max="1281" width="34.7109375" customWidth="1"/>
    <col min="1282" max="1282" width="5.7109375" customWidth="1"/>
    <col min="1283" max="1283" width="7.28515625" customWidth="1"/>
    <col min="1284" max="1284" width="2.7109375" customWidth="1"/>
    <col min="1285" max="1285" width="4.7109375" customWidth="1"/>
    <col min="1286" max="1286" width="7.28515625" customWidth="1"/>
    <col min="1287" max="1287" width="2.7109375" customWidth="1"/>
    <col min="1288" max="1288" width="4.7109375" customWidth="1"/>
    <col min="1289" max="1289" width="7.140625" customWidth="1"/>
    <col min="1290" max="1290" width="2.7109375" customWidth="1"/>
    <col min="1291" max="1291" width="4.7109375" customWidth="1"/>
    <col min="1292" max="1292" width="6.28515625" customWidth="1"/>
    <col min="1293" max="1293" width="2.7109375" customWidth="1"/>
    <col min="1294" max="1294" width="4.7109375" customWidth="1"/>
    <col min="1295" max="1295" width="7.28515625" customWidth="1"/>
    <col min="1296" max="1296" width="2.7109375" customWidth="1"/>
    <col min="1297" max="1297" width="4.7109375" customWidth="1"/>
    <col min="1298" max="1298" width="6.7109375" customWidth="1"/>
    <col min="1299" max="1299" width="2.7109375" customWidth="1"/>
    <col min="1537" max="1537" width="34.7109375" customWidth="1"/>
    <col min="1538" max="1538" width="5.7109375" customWidth="1"/>
    <col min="1539" max="1539" width="7.28515625" customWidth="1"/>
    <col min="1540" max="1540" width="2.7109375" customWidth="1"/>
    <col min="1541" max="1541" width="4.7109375" customWidth="1"/>
    <col min="1542" max="1542" width="7.28515625" customWidth="1"/>
    <col min="1543" max="1543" width="2.7109375" customWidth="1"/>
    <col min="1544" max="1544" width="4.7109375" customWidth="1"/>
    <col min="1545" max="1545" width="7.140625" customWidth="1"/>
    <col min="1546" max="1546" width="2.7109375" customWidth="1"/>
    <col min="1547" max="1547" width="4.7109375" customWidth="1"/>
    <col min="1548" max="1548" width="6.28515625" customWidth="1"/>
    <col min="1549" max="1549" width="2.7109375" customWidth="1"/>
    <col min="1550" max="1550" width="4.7109375" customWidth="1"/>
    <col min="1551" max="1551" width="7.28515625" customWidth="1"/>
    <col min="1552" max="1552" width="2.7109375" customWidth="1"/>
    <col min="1553" max="1553" width="4.7109375" customWidth="1"/>
    <col min="1554" max="1554" width="6.7109375" customWidth="1"/>
    <col min="1555" max="1555" width="2.7109375" customWidth="1"/>
    <col min="1793" max="1793" width="34.7109375" customWidth="1"/>
    <col min="1794" max="1794" width="5.7109375" customWidth="1"/>
    <col min="1795" max="1795" width="7.28515625" customWidth="1"/>
    <col min="1796" max="1796" width="2.7109375" customWidth="1"/>
    <col min="1797" max="1797" width="4.7109375" customWidth="1"/>
    <col min="1798" max="1798" width="7.28515625" customWidth="1"/>
    <col min="1799" max="1799" width="2.7109375" customWidth="1"/>
    <col min="1800" max="1800" width="4.7109375" customWidth="1"/>
    <col min="1801" max="1801" width="7.140625" customWidth="1"/>
    <col min="1802" max="1802" width="2.7109375" customWidth="1"/>
    <col min="1803" max="1803" width="4.7109375" customWidth="1"/>
    <col min="1804" max="1804" width="6.28515625" customWidth="1"/>
    <col min="1805" max="1805" width="2.7109375" customWidth="1"/>
    <col min="1806" max="1806" width="4.7109375" customWidth="1"/>
    <col min="1807" max="1807" width="7.28515625" customWidth="1"/>
    <col min="1808" max="1808" width="2.7109375" customWidth="1"/>
    <col min="1809" max="1809" width="4.7109375" customWidth="1"/>
    <col min="1810" max="1810" width="6.7109375" customWidth="1"/>
    <col min="1811" max="1811" width="2.7109375" customWidth="1"/>
    <col min="2049" max="2049" width="34.7109375" customWidth="1"/>
    <col min="2050" max="2050" width="5.7109375" customWidth="1"/>
    <col min="2051" max="2051" width="7.28515625" customWidth="1"/>
    <col min="2052" max="2052" width="2.7109375" customWidth="1"/>
    <col min="2053" max="2053" width="4.7109375" customWidth="1"/>
    <col min="2054" max="2054" width="7.28515625" customWidth="1"/>
    <col min="2055" max="2055" width="2.7109375" customWidth="1"/>
    <col min="2056" max="2056" width="4.7109375" customWidth="1"/>
    <col min="2057" max="2057" width="7.140625" customWidth="1"/>
    <col min="2058" max="2058" width="2.7109375" customWidth="1"/>
    <col min="2059" max="2059" width="4.7109375" customWidth="1"/>
    <col min="2060" max="2060" width="6.28515625" customWidth="1"/>
    <col min="2061" max="2061" width="2.7109375" customWidth="1"/>
    <col min="2062" max="2062" width="4.7109375" customWidth="1"/>
    <col min="2063" max="2063" width="7.28515625" customWidth="1"/>
    <col min="2064" max="2064" width="2.7109375" customWidth="1"/>
    <col min="2065" max="2065" width="4.7109375" customWidth="1"/>
    <col min="2066" max="2066" width="6.7109375" customWidth="1"/>
    <col min="2067" max="2067" width="2.7109375" customWidth="1"/>
    <col min="2305" max="2305" width="34.7109375" customWidth="1"/>
    <col min="2306" max="2306" width="5.7109375" customWidth="1"/>
    <col min="2307" max="2307" width="7.28515625" customWidth="1"/>
    <col min="2308" max="2308" width="2.7109375" customWidth="1"/>
    <col min="2309" max="2309" width="4.7109375" customWidth="1"/>
    <col min="2310" max="2310" width="7.28515625" customWidth="1"/>
    <col min="2311" max="2311" width="2.7109375" customWidth="1"/>
    <col min="2312" max="2312" width="4.7109375" customWidth="1"/>
    <col min="2313" max="2313" width="7.140625" customWidth="1"/>
    <col min="2314" max="2314" width="2.7109375" customWidth="1"/>
    <col min="2315" max="2315" width="4.7109375" customWidth="1"/>
    <col min="2316" max="2316" width="6.28515625" customWidth="1"/>
    <col min="2317" max="2317" width="2.7109375" customWidth="1"/>
    <col min="2318" max="2318" width="4.7109375" customWidth="1"/>
    <col min="2319" max="2319" width="7.28515625" customWidth="1"/>
    <col min="2320" max="2320" width="2.7109375" customWidth="1"/>
    <col min="2321" max="2321" width="4.7109375" customWidth="1"/>
    <col min="2322" max="2322" width="6.7109375" customWidth="1"/>
    <col min="2323" max="2323" width="2.7109375" customWidth="1"/>
    <col min="2561" max="2561" width="34.7109375" customWidth="1"/>
    <col min="2562" max="2562" width="5.7109375" customWidth="1"/>
    <col min="2563" max="2563" width="7.28515625" customWidth="1"/>
    <col min="2564" max="2564" width="2.7109375" customWidth="1"/>
    <col min="2565" max="2565" width="4.7109375" customWidth="1"/>
    <col min="2566" max="2566" width="7.28515625" customWidth="1"/>
    <col min="2567" max="2567" width="2.7109375" customWidth="1"/>
    <col min="2568" max="2568" width="4.7109375" customWidth="1"/>
    <col min="2569" max="2569" width="7.140625" customWidth="1"/>
    <col min="2570" max="2570" width="2.7109375" customWidth="1"/>
    <col min="2571" max="2571" width="4.7109375" customWidth="1"/>
    <col min="2572" max="2572" width="6.28515625" customWidth="1"/>
    <col min="2573" max="2573" width="2.7109375" customWidth="1"/>
    <col min="2574" max="2574" width="4.7109375" customWidth="1"/>
    <col min="2575" max="2575" width="7.28515625" customWidth="1"/>
    <col min="2576" max="2576" width="2.7109375" customWidth="1"/>
    <col min="2577" max="2577" width="4.7109375" customWidth="1"/>
    <col min="2578" max="2578" width="6.7109375" customWidth="1"/>
    <col min="2579" max="2579" width="2.7109375" customWidth="1"/>
    <col min="2817" max="2817" width="34.7109375" customWidth="1"/>
    <col min="2818" max="2818" width="5.7109375" customWidth="1"/>
    <col min="2819" max="2819" width="7.28515625" customWidth="1"/>
    <col min="2820" max="2820" width="2.7109375" customWidth="1"/>
    <col min="2821" max="2821" width="4.7109375" customWidth="1"/>
    <col min="2822" max="2822" width="7.28515625" customWidth="1"/>
    <col min="2823" max="2823" width="2.7109375" customWidth="1"/>
    <col min="2824" max="2824" width="4.7109375" customWidth="1"/>
    <col min="2825" max="2825" width="7.140625" customWidth="1"/>
    <col min="2826" max="2826" width="2.7109375" customWidth="1"/>
    <col min="2827" max="2827" width="4.7109375" customWidth="1"/>
    <col min="2828" max="2828" width="6.28515625" customWidth="1"/>
    <col min="2829" max="2829" width="2.7109375" customWidth="1"/>
    <col min="2830" max="2830" width="4.7109375" customWidth="1"/>
    <col min="2831" max="2831" width="7.28515625" customWidth="1"/>
    <col min="2832" max="2832" width="2.7109375" customWidth="1"/>
    <col min="2833" max="2833" width="4.7109375" customWidth="1"/>
    <col min="2834" max="2834" width="6.7109375" customWidth="1"/>
    <col min="2835" max="2835" width="2.7109375" customWidth="1"/>
    <col min="3073" max="3073" width="34.7109375" customWidth="1"/>
    <col min="3074" max="3074" width="5.7109375" customWidth="1"/>
    <col min="3075" max="3075" width="7.28515625" customWidth="1"/>
    <col min="3076" max="3076" width="2.7109375" customWidth="1"/>
    <col min="3077" max="3077" width="4.7109375" customWidth="1"/>
    <col min="3078" max="3078" width="7.28515625" customWidth="1"/>
    <col min="3079" max="3079" width="2.7109375" customWidth="1"/>
    <col min="3080" max="3080" width="4.7109375" customWidth="1"/>
    <col min="3081" max="3081" width="7.140625" customWidth="1"/>
    <col min="3082" max="3082" width="2.7109375" customWidth="1"/>
    <col min="3083" max="3083" width="4.7109375" customWidth="1"/>
    <col min="3084" max="3084" width="6.28515625" customWidth="1"/>
    <col min="3085" max="3085" width="2.7109375" customWidth="1"/>
    <col min="3086" max="3086" width="4.7109375" customWidth="1"/>
    <col min="3087" max="3087" width="7.28515625" customWidth="1"/>
    <col min="3088" max="3088" width="2.7109375" customWidth="1"/>
    <col min="3089" max="3089" width="4.7109375" customWidth="1"/>
    <col min="3090" max="3090" width="6.7109375" customWidth="1"/>
    <col min="3091" max="3091" width="2.7109375" customWidth="1"/>
    <col min="3329" max="3329" width="34.7109375" customWidth="1"/>
    <col min="3330" max="3330" width="5.7109375" customWidth="1"/>
    <col min="3331" max="3331" width="7.28515625" customWidth="1"/>
    <col min="3332" max="3332" width="2.7109375" customWidth="1"/>
    <col min="3333" max="3333" width="4.7109375" customWidth="1"/>
    <col min="3334" max="3334" width="7.28515625" customWidth="1"/>
    <col min="3335" max="3335" width="2.7109375" customWidth="1"/>
    <col min="3336" max="3336" width="4.7109375" customWidth="1"/>
    <col min="3337" max="3337" width="7.140625" customWidth="1"/>
    <col min="3338" max="3338" width="2.7109375" customWidth="1"/>
    <col min="3339" max="3339" width="4.7109375" customWidth="1"/>
    <col min="3340" max="3340" width="6.28515625" customWidth="1"/>
    <col min="3341" max="3341" width="2.7109375" customWidth="1"/>
    <col min="3342" max="3342" width="4.7109375" customWidth="1"/>
    <col min="3343" max="3343" width="7.28515625" customWidth="1"/>
    <col min="3344" max="3344" width="2.7109375" customWidth="1"/>
    <col min="3345" max="3345" width="4.7109375" customWidth="1"/>
    <col min="3346" max="3346" width="6.7109375" customWidth="1"/>
    <col min="3347" max="3347" width="2.7109375" customWidth="1"/>
    <col min="3585" max="3585" width="34.7109375" customWidth="1"/>
    <col min="3586" max="3586" width="5.7109375" customWidth="1"/>
    <col min="3587" max="3587" width="7.28515625" customWidth="1"/>
    <col min="3588" max="3588" width="2.7109375" customWidth="1"/>
    <col min="3589" max="3589" width="4.7109375" customWidth="1"/>
    <col min="3590" max="3590" width="7.28515625" customWidth="1"/>
    <col min="3591" max="3591" width="2.7109375" customWidth="1"/>
    <col min="3592" max="3592" width="4.7109375" customWidth="1"/>
    <col min="3593" max="3593" width="7.140625" customWidth="1"/>
    <col min="3594" max="3594" width="2.7109375" customWidth="1"/>
    <col min="3595" max="3595" width="4.7109375" customWidth="1"/>
    <col min="3596" max="3596" width="6.28515625" customWidth="1"/>
    <col min="3597" max="3597" width="2.7109375" customWidth="1"/>
    <col min="3598" max="3598" width="4.7109375" customWidth="1"/>
    <col min="3599" max="3599" width="7.28515625" customWidth="1"/>
    <col min="3600" max="3600" width="2.7109375" customWidth="1"/>
    <col min="3601" max="3601" width="4.7109375" customWidth="1"/>
    <col min="3602" max="3602" width="6.7109375" customWidth="1"/>
    <col min="3603" max="3603" width="2.7109375" customWidth="1"/>
    <col min="3841" max="3841" width="34.7109375" customWidth="1"/>
    <col min="3842" max="3842" width="5.7109375" customWidth="1"/>
    <col min="3843" max="3843" width="7.28515625" customWidth="1"/>
    <col min="3844" max="3844" width="2.7109375" customWidth="1"/>
    <col min="3845" max="3845" width="4.7109375" customWidth="1"/>
    <col min="3846" max="3846" width="7.28515625" customWidth="1"/>
    <col min="3847" max="3847" width="2.7109375" customWidth="1"/>
    <col min="3848" max="3848" width="4.7109375" customWidth="1"/>
    <col min="3849" max="3849" width="7.140625" customWidth="1"/>
    <col min="3850" max="3850" width="2.7109375" customWidth="1"/>
    <col min="3851" max="3851" width="4.7109375" customWidth="1"/>
    <col min="3852" max="3852" width="6.28515625" customWidth="1"/>
    <col min="3853" max="3853" width="2.7109375" customWidth="1"/>
    <col min="3854" max="3854" width="4.7109375" customWidth="1"/>
    <col min="3855" max="3855" width="7.28515625" customWidth="1"/>
    <col min="3856" max="3856" width="2.7109375" customWidth="1"/>
    <col min="3857" max="3857" width="4.7109375" customWidth="1"/>
    <col min="3858" max="3858" width="6.7109375" customWidth="1"/>
    <col min="3859" max="3859" width="2.7109375" customWidth="1"/>
    <col min="4097" max="4097" width="34.7109375" customWidth="1"/>
    <col min="4098" max="4098" width="5.7109375" customWidth="1"/>
    <col min="4099" max="4099" width="7.28515625" customWidth="1"/>
    <col min="4100" max="4100" width="2.7109375" customWidth="1"/>
    <col min="4101" max="4101" width="4.7109375" customWidth="1"/>
    <col min="4102" max="4102" width="7.28515625" customWidth="1"/>
    <col min="4103" max="4103" width="2.7109375" customWidth="1"/>
    <col min="4104" max="4104" width="4.7109375" customWidth="1"/>
    <col min="4105" max="4105" width="7.140625" customWidth="1"/>
    <col min="4106" max="4106" width="2.7109375" customWidth="1"/>
    <col min="4107" max="4107" width="4.7109375" customWidth="1"/>
    <col min="4108" max="4108" width="6.28515625" customWidth="1"/>
    <col min="4109" max="4109" width="2.7109375" customWidth="1"/>
    <col min="4110" max="4110" width="4.7109375" customWidth="1"/>
    <col min="4111" max="4111" width="7.28515625" customWidth="1"/>
    <col min="4112" max="4112" width="2.7109375" customWidth="1"/>
    <col min="4113" max="4113" width="4.7109375" customWidth="1"/>
    <col min="4114" max="4114" width="6.7109375" customWidth="1"/>
    <col min="4115" max="4115" width="2.7109375" customWidth="1"/>
    <col min="4353" max="4353" width="34.7109375" customWidth="1"/>
    <col min="4354" max="4354" width="5.7109375" customWidth="1"/>
    <col min="4355" max="4355" width="7.28515625" customWidth="1"/>
    <col min="4356" max="4356" width="2.7109375" customWidth="1"/>
    <col min="4357" max="4357" width="4.7109375" customWidth="1"/>
    <col min="4358" max="4358" width="7.28515625" customWidth="1"/>
    <col min="4359" max="4359" width="2.7109375" customWidth="1"/>
    <col min="4360" max="4360" width="4.7109375" customWidth="1"/>
    <col min="4361" max="4361" width="7.140625" customWidth="1"/>
    <col min="4362" max="4362" width="2.7109375" customWidth="1"/>
    <col min="4363" max="4363" width="4.7109375" customWidth="1"/>
    <col min="4364" max="4364" width="6.28515625" customWidth="1"/>
    <col min="4365" max="4365" width="2.7109375" customWidth="1"/>
    <col min="4366" max="4366" width="4.7109375" customWidth="1"/>
    <col min="4367" max="4367" width="7.28515625" customWidth="1"/>
    <col min="4368" max="4368" width="2.7109375" customWidth="1"/>
    <col min="4369" max="4369" width="4.7109375" customWidth="1"/>
    <col min="4370" max="4370" width="6.7109375" customWidth="1"/>
    <col min="4371" max="4371" width="2.7109375" customWidth="1"/>
    <col min="4609" max="4609" width="34.7109375" customWidth="1"/>
    <col min="4610" max="4610" width="5.7109375" customWidth="1"/>
    <col min="4611" max="4611" width="7.28515625" customWidth="1"/>
    <col min="4612" max="4612" width="2.7109375" customWidth="1"/>
    <col min="4613" max="4613" width="4.7109375" customWidth="1"/>
    <col min="4614" max="4614" width="7.28515625" customWidth="1"/>
    <col min="4615" max="4615" width="2.7109375" customWidth="1"/>
    <col min="4616" max="4616" width="4.7109375" customWidth="1"/>
    <col min="4617" max="4617" width="7.140625" customWidth="1"/>
    <col min="4618" max="4618" width="2.7109375" customWidth="1"/>
    <col min="4619" max="4619" width="4.7109375" customWidth="1"/>
    <col min="4620" max="4620" width="6.28515625" customWidth="1"/>
    <col min="4621" max="4621" width="2.7109375" customWidth="1"/>
    <col min="4622" max="4622" width="4.7109375" customWidth="1"/>
    <col min="4623" max="4623" width="7.28515625" customWidth="1"/>
    <col min="4624" max="4624" width="2.7109375" customWidth="1"/>
    <col min="4625" max="4625" width="4.7109375" customWidth="1"/>
    <col min="4626" max="4626" width="6.7109375" customWidth="1"/>
    <col min="4627" max="4627" width="2.7109375" customWidth="1"/>
    <col min="4865" max="4865" width="34.7109375" customWidth="1"/>
    <col min="4866" max="4866" width="5.7109375" customWidth="1"/>
    <col min="4867" max="4867" width="7.28515625" customWidth="1"/>
    <col min="4868" max="4868" width="2.7109375" customWidth="1"/>
    <col min="4869" max="4869" width="4.7109375" customWidth="1"/>
    <col min="4870" max="4870" width="7.28515625" customWidth="1"/>
    <col min="4871" max="4871" width="2.7109375" customWidth="1"/>
    <col min="4872" max="4872" width="4.7109375" customWidth="1"/>
    <col min="4873" max="4873" width="7.140625" customWidth="1"/>
    <col min="4874" max="4874" width="2.7109375" customWidth="1"/>
    <col min="4875" max="4875" width="4.7109375" customWidth="1"/>
    <col min="4876" max="4876" width="6.28515625" customWidth="1"/>
    <col min="4877" max="4877" width="2.7109375" customWidth="1"/>
    <col min="4878" max="4878" width="4.7109375" customWidth="1"/>
    <col min="4879" max="4879" width="7.28515625" customWidth="1"/>
    <col min="4880" max="4880" width="2.7109375" customWidth="1"/>
    <col min="4881" max="4881" width="4.7109375" customWidth="1"/>
    <col min="4882" max="4882" width="6.7109375" customWidth="1"/>
    <col min="4883" max="4883" width="2.7109375" customWidth="1"/>
    <col min="5121" max="5121" width="34.7109375" customWidth="1"/>
    <col min="5122" max="5122" width="5.7109375" customWidth="1"/>
    <col min="5123" max="5123" width="7.28515625" customWidth="1"/>
    <col min="5124" max="5124" width="2.7109375" customWidth="1"/>
    <col min="5125" max="5125" width="4.7109375" customWidth="1"/>
    <col min="5126" max="5126" width="7.28515625" customWidth="1"/>
    <col min="5127" max="5127" width="2.7109375" customWidth="1"/>
    <col min="5128" max="5128" width="4.7109375" customWidth="1"/>
    <col min="5129" max="5129" width="7.140625" customWidth="1"/>
    <col min="5130" max="5130" width="2.7109375" customWidth="1"/>
    <col min="5131" max="5131" width="4.7109375" customWidth="1"/>
    <col min="5132" max="5132" width="6.28515625" customWidth="1"/>
    <col min="5133" max="5133" width="2.7109375" customWidth="1"/>
    <col min="5134" max="5134" width="4.7109375" customWidth="1"/>
    <col min="5135" max="5135" width="7.28515625" customWidth="1"/>
    <col min="5136" max="5136" width="2.7109375" customWidth="1"/>
    <col min="5137" max="5137" width="4.7109375" customWidth="1"/>
    <col min="5138" max="5138" width="6.7109375" customWidth="1"/>
    <col min="5139" max="5139" width="2.7109375" customWidth="1"/>
    <col min="5377" max="5377" width="34.7109375" customWidth="1"/>
    <col min="5378" max="5378" width="5.7109375" customWidth="1"/>
    <col min="5379" max="5379" width="7.28515625" customWidth="1"/>
    <col min="5380" max="5380" width="2.7109375" customWidth="1"/>
    <col min="5381" max="5381" width="4.7109375" customWidth="1"/>
    <col min="5382" max="5382" width="7.28515625" customWidth="1"/>
    <col min="5383" max="5383" width="2.7109375" customWidth="1"/>
    <col min="5384" max="5384" width="4.7109375" customWidth="1"/>
    <col min="5385" max="5385" width="7.140625" customWidth="1"/>
    <col min="5386" max="5386" width="2.7109375" customWidth="1"/>
    <col min="5387" max="5387" width="4.7109375" customWidth="1"/>
    <col min="5388" max="5388" width="6.28515625" customWidth="1"/>
    <col min="5389" max="5389" width="2.7109375" customWidth="1"/>
    <col min="5390" max="5390" width="4.7109375" customWidth="1"/>
    <col min="5391" max="5391" width="7.28515625" customWidth="1"/>
    <col min="5392" max="5392" width="2.7109375" customWidth="1"/>
    <col min="5393" max="5393" width="4.7109375" customWidth="1"/>
    <col min="5394" max="5394" width="6.7109375" customWidth="1"/>
    <col min="5395" max="5395" width="2.7109375" customWidth="1"/>
    <col min="5633" max="5633" width="34.7109375" customWidth="1"/>
    <col min="5634" max="5634" width="5.7109375" customWidth="1"/>
    <col min="5635" max="5635" width="7.28515625" customWidth="1"/>
    <col min="5636" max="5636" width="2.7109375" customWidth="1"/>
    <col min="5637" max="5637" width="4.7109375" customWidth="1"/>
    <col min="5638" max="5638" width="7.28515625" customWidth="1"/>
    <col min="5639" max="5639" width="2.7109375" customWidth="1"/>
    <col min="5640" max="5640" width="4.7109375" customWidth="1"/>
    <col min="5641" max="5641" width="7.140625" customWidth="1"/>
    <col min="5642" max="5642" width="2.7109375" customWidth="1"/>
    <col min="5643" max="5643" width="4.7109375" customWidth="1"/>
    <col min="5644" max="5644" width="6.28515625" customWidth="1"/>
    <col min="5645" max="5645" width="2.7109375" customWidth="1"/>
    <col min="5646" max="5646" width="4.7109375" customWidth="1"/>
    <col min="5647" max="5647" width="7.28515625" customWidth="1"/>
    <col min="5648" max="5648" width="2.7109375" customWidth="1"/>
    <col min="5649" max="5649" width="4.7109375" customWidth="1"/>
    <col min="5650" max="5650" width="6.7109375" customWidth="1"/>
    <col min="5651" max="5651" width="2.7109375" customWidth="1"/>
    <col min="5889" max="5889" width="34.7109375" customWidth="1"/>
    <col min="5890" max="5890" width="5.7109375" customWidth="1"/>
    <col min="5891" max="5891" width="7.28515625" customWidth="1"/>
    <col min="5892" max="5892" width="2.7109375" customWidth="1"/>
    <col min="5893" max="5893" width="4.7109375" customWidth="1"/>
    <col min="5894" max="5894" width="7.28515625" customWidth="1"/>
    <col min="5895" max="5895" width="2.7109375" customWidth="1"/>
    <col min="5896" max="5896" width="4.7109375" customWidth="1"/>
    <col min="5897" max="5897" width="7.140625" customWidth="1"/>
    <col min="5898" max="5898" width="2.7109375" customWidth="1"/>
    <col min="5899" max="5899" width="4.7109375" customWidth="1"/>
    <col min="5900" max="5900" width="6.28515625" customWidth="1"/>
    <col min="5901" max="5901" width="2.7109375" customWidth="1"/>
    <col min="5902" max="5902" width="4.7109375" customWidth="1"/>
    <col min="5903" max="5903" width="7.28515625" customWidth="1"/>
    <col min="5904" max="5904" width="2.7109375" customWidth="1"/>
    <col min="5905" max="5905" width="4.7109375" customWidth="1"/>
    <col min="5906" max="5906" width="6.7109375" customWidth="1"/>
    <col min="5907" max="5907" width="2.7109375" customWidth="1"/>
    <col min="6145" max="6145" width="34.7109375" customWidth="1"/>
    <col min="6146" max="6146" width="5.7109375" customWidth="1"/>
    <col min="6147" max="6147" width="7.28515625" customWidth="1"/>
    <col min="6148" max="6148" width="2.7109375" customWidth="1"/>
    <col min="6149" max="6149" width="4.7109375" customWidth="1"/>
    <col min="6150" max="6150" width="7.28515625" customWidth="1"/>
    <col min="6151" max="6151" width="2.7109375" customWidth="1"/>
    <col min="6152" max="6152" width="4.7109375" customWidth="1"/>
    <col min="6153" max="6153" width="7.140625" customWidth="1"/>
    <col min="6154" max="6154" width="2.7109375" customWidth="1"/>
    <col min="6155" max="6155" width="4.7109375" customWidth="1"/>
    <col min="6156" max="6156" width="6.28515625" customWidth="1"/>
    <col min="6157" max="6157" width="2.7109375" customWidth="1"/>
    <col min="6158" max="6158" width="4.7109375" customWidth="1"/>
    <col min="6159" max="6159" width="7.28515625" customWidth="1"/>
    <col min="6160" max="6160" width="2.7109375" customWidth="1"/>
    <col min="6161" max="6161" width="4.7109375" customWidth="1"/>
    <col min="6162" max="6162" width="6.7109375" customWidth="1"/>
    <col min="6163" max="6163" width="2.7109375" customWidth="1"/>
    <col min="6401" max="6401" width="34.7109375" customWidth="1"/>
    <col min="6402" max="6402" width="5.7109375" customWidth="1"/>
    <col min="6403" max="6403" width="7.28515625" customWidth="1"/>
    <col min="6404" max="6404" width="2.7109375" customWidth="1"/>
    <col min="6405" max="6405" width="4.7109375" customWidth="1"/>
    <col min="6406" max="6406" width="7.28515625" customWidth="1"/>
    <col min="6407" max="6407" width="2.7109375" customWidth="1"/>
    <col min="6408" max="6408" width="4.7109375" customWidth="1"/>
    <col min="6409" max="6409" width="7.140625" customWidth="1"/>
    <col min="6410" max="6410" width="2.7109375" customWidth="1"/>
    <col min="6411" max="6411" width="4.7109375" customWidth="1"/>
    <col min="6412" max="6412" width="6.28515625" customWidth="1"/>
    <col min="6413" max="6413" width="2.7109375" customWidth="1"/>
    <col min="6414" max="6414" width="4.7109375" customWidth="1"/>
    <col min="6415" max="6415" width="7.28515625" customWidth="1"/>
    <col min="6416" max="6416" width="2.7109375" customWidth="1"/>
    <col min="6417" max="6417" width="4.7109375" customWidth="1"/>
    <col min="6418" max="6418" width="6.7109375" customWidth="1"/>
    <col min="6419" max="6419" width="2.7109375" customWidth="1"/>
    <col min="6657" max="6657" width="34.7109375" customWidth="1"/>
    <col min="6658" max="6658" width="5.7109375" customWidth="1"/>
    <col min="6659" max="6659" width="7.28515625" customWidth="1"/>
    <col min="6660" max="6660" width="2.7109375" customWidth="1"/>
    <col min="6661" max="6661" width="4.7109375" customWidth="1"/>
    <col min="6662" max="6662" width="7.28515625" customWidth="1"/>
    <col min="6663" max="6663" width="2.7109375" customWidth="1"/>
    <col min="6664" max="6664" width="4.7109375" customWidth="1"/>
    <col min="6665" max="6665" width="7.140625" customWidth="1"/>
    <col min="6666" max="6666" width="2.7109375" customWidth="1"/>
    <col min="6667" max="6667" width="4.7109375" customWidth="1"/>
    <col min="6668" max="6668" width="6.28515625" customWidth="1"/>
    <col min="6669" max="6669" width="2.7109375" customWidth="1"/>
    <col min="6670" max="6670" width="4.7109375" customWidth="1"/>
    <col min="6671" max="6671" width="7.28515625" customWidth="1"/>
    <col min="6672" max="6672" width="2.7109375" customWidth="1"/>
    <col min="6673" max="6673" width="4.7109375" customWidth="1"/>
    <col min="6674" max="6674" width="6.7109375" customWidth="1"/>
    <col min="6675" max="6675" width="2.7109375" customWidth="1"/>
    <col min="6913" max="6913" width="34.7109375" customWidth="1"/>
    <col min="6914" max="6914" width="5.7109375" customWidth="1"/>
    <col min="6915" max="6915" width="7.28515625" customWidth="1"/>
    <col min="6916" max="6916" width="2.7109375" customWidth="1"/>
    <col min="6917" max="6917" width="4.7109375" customWidth="1"/>
    <col min="6918" max="6918" width="7.28515625" customWidth="1"/>
    <col min="6919" max="6919" width="2.7109375" customWidth="1"/>
    <col min="6920" max="6920" width="4.7109375" customWidth="1"/>
    <col min="6921" max="6921" width="7.140625" customWidth="1"/>
    <col min="6922" max="6922" width="2.7109375" customWidth="1"/>
    <col min="6923" max="6923" width="4.7109375" customWidth="1"/>
    <col min="6924" max="6924" width="6.28515625" customWidth="1"/>
    <col min="6925" max="6925" width="2.7109375" customWidth="1"/>
    <col min="6926" max="6926" width="4.7109375" customWidth="1"/>
    <col min="6927" max="6927" width="7.28515625" customWidth="1"/>
    <col min="6928" max="6928" width="2.7109375" customWidth="1"/>
    <col min="6929" max="6929" width="4.7109375" customWidth="1"/>
    <col min="6930" max="6930" width="6.7109375" customWidth="1"/>
    <col min="6931" max="6931" width="2.7109375" customWidth="1"/>
    <col min="7169" max="7169" width="34.7109375" customWidth="1"/>
    <col min="7170" max="7170" width="5.7109375" customWidth="1"/>
    <col min="7171" max="7171" width="7.28515625" customWidth="1"/>
    <col min="7172" max="7172" width="2.7109375" customWidth="1"/>
    <col min="7173" max="7173" width="4.7109375" customWidth="1"/>
    <col min="7174" max="7174" width="7.28515625" customWidth="1"/>
    <col min="7175" max="7175" width="2.7109375" customWidth="1"/>
    <col min="7176" max="7176" width="4.7109375" customWidth="1"/>
    <col min="7177" max="7177" width="7.140625" customWidth="1"/>
    <col min="7178" max="7178" width="2.7109375" customWidth="1"/>
    <col min="7179" max="7179" width="4.7109375" customWidth="1"/>
    <col min="7180" max="7180" width="6.28515625" customWidth="1"/>
    <col min="7181" max="7181" width="2.7109375" customWidth="1"/>
    <col min="7182" max="7182" width="4.7109375" customWidth="1"/>
    <col min="7183" max="7183" width="7.28515625" customWidth="1"/>
    <col min="7184" max="7184" width="2.7109375" customWidth="1"/>
    <col min="7185" max="7185" width="4.7109375" customWidth="1"/>
    <col min="7186" max="7186" width="6.7109375" customWidth="1"/>
    <col min="7187" max="7187" width="2.7109375" customWidth="1"/>
    <col min="7425" max="7425" width="34.7109375" customWidth="1"/>
    <col min="7426" max="7426" width="5.7109375" customWidth="1"/>
    <col min="7427" max="7427" width="7.28515625" customWidth="1"/>
    <col min="7428" max="7428" width="2.7109375" customWidth="1"/>
    <col min="7429" max="7429" width="4.7109375" customWidth="1"/>
    <col min="7430" max="7430" width="7.28515625" customWidth="1"/>
    <col min="7431" max="7431" width="2.7109375" customWidth="1"/>
    <col min="7432" max="7432" width="4.7109375" customWidth="1"/>
    <col min="7433" max="7433" width="7.140625" customWidth="1"/>
    <col min="7434" max="7434" width="2.7109375" customWidth="1"/>
    <col min="7435" max="7435" width="4.7109375" customWidth="1"/>
    <col min="7436" max="7436" width="6.28515625" customWidth="1"/>
    <col min="7437" max="7437" width="2.7109375" customWidth="1"/>
    <col min="7438" max="7438" width="4.7109375" customWidth="1"/>
    <col min="7439" max="7439" width="7.28515625" customWidth="1"/>
    <col min="7440" max="7440" width="2.7109375" customWidth="1"/>
    <col min="7441" max="7441" width="4.7109375" customWidth="1"/>
    <col min="7442" max="7442" width="6.7109375" customWidth="1"/>
    <col min="7443" max="7443" width="2.7109375" customWidth="1"/>
    <col min="7681" max="7681" width="34.7109375" customWidth="1"/>
    <col min="7682" max="7682" width="5.7109375" customWidth="1"/>
    <col min="7683" max="7683" width="7.28515625" customWidth="1"/>
    <col min="7684" max="7684" width="2.7109375" customWidth="1"/>
    <col min="7685" max="7685" width="4.7109375" customWidth="1"/>
    <col min="7686" max="7686" width="7.28515625" customWidth="1"/>
    <col min="7687" max="7687" width="2.7109375" customWidth="1"/>
    <col min="7688" max="7688" width="4.7109375" customWidth="1"/>
    <col min="7689" max="7689" width="7.140625" customWidth="1"/>
    <col min="7690" max="7690" width="2.7109375" customWidth="1"/>
    <col min="7691" max="7691" width="4.7109375" customWidth="1"/>
    <col min="7692" max="7692" width="6.28515625" customWidth="1"/>
    <col min="7693" max="7693" width="2.7109375" customWidth="1"/>
    <col min="7694" max="7694" width="4.7109375" customWidth="1"/>
    <col min="7695" max="7695" width="7.28515625" customWidth="1"/>
    <col min="7696" max="7696" width="2.7109375" customWidth="1"/>
    <col min="7697" max="7697" width="4.7109375" customWidth="1"/>
    <col min="7698" max="7698" width="6.7109375" customWidth="1"/>
    <col min="7699" max="7699" width="2.7109375" customWidth="1"/>
    <col min="7937" max="7937" width="34.7109375" customWidth="1"/>
    <col min="7938" max="7938" width="5.7109375" customWidth="1"/>
    <col min="7939" max="7939" width="7.28515625" customWidth="1"/>
    <col min="7940" max="7940" width="2.7109375" customWidth="1"/>
    <col min="7941" max="7941" width="4.7109375" customWidth="1"/>
    <col min="7942" max="7942" width="7.28515625" customWidth="1"/>
    <col min="7943" max="7943" width="2.7109375" customWidth="1"/>
    <col min="7944" max="7944" width="4.7109375" customWidth="1"/>
    <col min="7945" max="7945" width="7.140625" customWidth="1"/>
    <col min="7946" max="7946" width="2.7109375" customWidth="1"/>
    <col min="7947" max="7947" width="4.7109375" customWidth="1"/>
    <col min="7948" max="7948" width="6.28515625" customWidth="1"/>
    <col min="7949" max="7949" width="2.7109375" customWidth="1"/>
    <col min="7950" max="7950" width="4.7109375" customWidth="1"/>
    <col min="7951" max="7951" width="7.28515625" customWidth="1"/>
    <col min="7952" max="7952" width="2.7109375" customWidth="1"/>
    <col min="7953" max="7953" width="4.7109375" customWidth="1"/>
    <col min="7954" max="7954" width="6.7109375" customWidth="1"/>
    <col min="7955" max="7955" width="2.7109375" customWidth="1"/>
    <col min="8193" max="8193" width="34.7109375" customWidth="1"/>
    <col min="8194" max="8194" width="5.7109375" customWidth="1"/>
    <col min="8195" max="8195" width="7.28515625" customWidth="1"/>
    <col min="8196" max="8196" width="2.7109375" customWidth="1"/>
    <col min="8197" max="8197" width="4.7109375" customWidth="1"/>
    <col min="8198" max="8198" width="7.28515625" customWidth="1"/>
    <col min="8199" max="8199" width="2.7109375" customWidth="1"/>
    <col min="8200" max="8200" width="4.7109375" customWidth="1"/>
    <col min="8201" max="8201" width="7.140625" customWidth="1"/>
    <col min="8202" max="8202" width="2.7109375" customWidth="1"/>
    <col min="8203" max="8203" width="4.7109375" customWidth="1"/>
    <col min="8204" max="8204" width="6.28515625" customWidth="1"/>
    <col min="8205" max="8205" width="2.7109375" customWidth="1"/>
    <col min="8206" max="8206" width="4.7109375" customWidth="1"/>
    <col min="8207" max="8207" width="7.28515625" customWidth="1"/>
    <col min="8208" max="8208" width="2.7109375" customWidth="1"/>
    <col min="8209" max="8209" width="4.7109375" customWidth="1"/>
    <col min="8210" max="8210" width="6.7109375" customWidth="1"/>
    <col min="8211" max="8211" width="2.7109375" customWidth="1"/>
    <col min="8449" max="8449" width="34.7109375" customWidth="1"/>
    <col min="8450" max="8450" width="5.7109375" customWidth="1"/>
    <col min="8451" max="8451" width="7.28515625" customWidth="1"/>
    <col min="8452" max="8452" width="2.7109375" customWidth="1"/>
    <col min="8453" max="8453" width="4.7109375" customWidth="1"/>
    <col min="8454" max="8454" width="7.28515625" customWidth="1"/>
    <col min="8455" max="8455" width="2.7109375" customWidth="1"/>
    <col min="8456" max="8456" width="4.7109375" customWidth="1"/>
    <col min="8457" max="8457" width="7.140625" customWidth="1"/>
    <col min="8458" max="8458" width="2.7109375" customWidth="1"/>
    <col min="8459" max="8459" width="4.7109375" customWidth="1"/>
    <col min="8460" max="8460" width="6.28515625" customWidth="1"/>
    <col min="8461" max="8461" width="2.7109375" customWidth="1"/>
    <col min="8462" max="8462" width="4.7109375" customWidth="1"/>
    <col min="8463" max="8463" width="7.28515625" customWidth="1"/>
    <col min="8464" max="8464" width="2.7109375" customWidth="1"/>
    <col min="8465" max="8465" width="4.7109375" customWidth="1"/>
    <col min="8466" max="8466" width="6.7109375" customWidth="1"/>
    <col min="8467" max="8467" width="2.7109375" customWidth="1"/>
    <col min="8705" max="8705" width="34.7109375" customWidth="1"/>
    <col min="8706" max="8706" width="5.7109375" customWidth="1"/>
    <col min="8707" max="8707" width="7.28515625" customWidth="1"/>
    <col min="8708" max="8708" width="2.7109375" customWidth="1"/>
    <col min="8709" max="8709" width="4.7109375" customWidth="1"/>
    <col min="8710" max="8710" width="7.28515625" customWidth="1"/>
    <col min="8711" max="8711" width="2.7109375" customWidth="1"/>
    <col min="8712" max="8712" width="4.7109375" customWidth="1"/>
    <col min="8713" max="8713" width="7.140625" customWidth="1"/>
    <col min="8714" max="8714" width="2.7109375" customWidth="1"/>
    <col min="8715" max="8715" width="4.7109375" customWidth="1"/>
    <col min="8716" max="8716" width="6.28515625" customWidth="1"/>
    <col min="8717" max="8717" width="2.7109375" customWidth="1"/>
    <col min="8718" max="8718" width="4.7109375" customWidth="1"/>
    <col min="8719" max="8719" width="7.28515625" customWidth="1"/>
    <col min="8720" max="8720" width="2.7109375" customWidth="1"/>
    <col min="8721" max="8721" width="4.7109375" customWidth="1"/>
    <col min="8722" max="8722" width="6.7109375" customWidth="1"/>
    <col min="8723" max="8723" width="2.7109375" customWidth="1"/>
    <col min="8961" max="8961" width="34.7109375" customWidth="1"/>
    <col min="8962" max="8962" width="5.7109375" customWidth="1"/>
    <col min="8963" max="8963" width="7.28515625" customWidth="1"/>
    <col min="8964" max="8964" width="2.7109375" customWidth="1"/>
    <col min="8965" max="8965" width="4.7109375" customWidth="1"/>
    <col min="8966" max="8966" width="7.28515625" customWidth="1"/>
    <col min="8967" max="8967" width="2.7109375" customWidth="1"/>
    <col min="8968" max="8968" width="4.7109375" customWidth="1"/>
    <col min="8969" max="8969" width="7.140625" customWidth="1"/>
    <col min="8970" max="8970" width="2.7109375" customWidth="1"/>
    <col min="8971" max="8971" width="4.7109375" customWidth="1"/>
    <col min="8972" max="8972" width="6.28515625" customWidth="1"/>
    <col min="8973" max="8973" width="2.7109375" customWidth="1"/>
    <col min="8974" max="8974" width="4.7109375" customWidth="1"/>
    <col min="8975" max="8975" width="7.28515625" customWidth="1"/>
    <col min="8976" max="8976" width="2.7109375" customWidth="1"/>
    <col min="8977" max="8977" width="4.7109375" customWidth="1"/>
    <col min="8978" max="8978" width="6.7109375" customWidth="1"/>
    <col min="8979" max="8979" width="2.7109375" customWidth="1"/>
    <col min="9217" max="9217" width="34.7109375" customWidth="1"/>
    <col min="9218" max="9218" width="5.7109375" customWidth="1"/>
    <col min="9219" max="9219" width="7.28515625" customWidth="1"/>
    <col min="9220" max="9220" width="2.7109375" customWidth="1"/>
    <col min="9221" max="9221" width="4.7109375" customWidth="1"/>
    <col min="9222" max="9222" width="7.28515625" customWidth="1"/>
    <col min="9223" max="9223" width="2.7109375" customWidth="1"/>
    <col min="9224" max="9224" width="4.7109375" customWidth="1"/>
    <col min="9225" max="9225" width="7.140625" customWidth="1"/>
    <col min="9226" max="9226" width="2.7109375" customWidth="1"/>
    <col min="9227" max="9227" width="4.7109375" customWidth="1"/>
    <col min="9228" max="9228" width="6.28515625" customWidth="1"/>
    <col min="9229" max="9229" width="2.7109375" customWidth="1"/>
    <col min="9230" max="9230" width="4.7109375" customWidth="1"/>
    <col min="9231" max="9231" width="7.28515625" customWidth="1"/>
    <col min="9232" max="9232" width="2.7109375" customWidth="1"/>
    <col min="9233" max="9233" width="4.7109375" customWidth="1"/>
    <col min="9234" max="9234" width="6.7109375" customWidth="1"/>
    <col min="9235" max="9235" width="2.7109375" customWidth="1"/>
    <col min="9473" max="9473" width="34.7109375" customWidth="1"/>
    <col min="9474" max="9474" width="5.7109375" customWidth="1"/>
    <col min="9475" max="9475" width="7.28515625" customWidth="1"/>
    <col min="9476" max="9476" width="2.7109375" customWidth="1"/>
    <col min="9477" max="9477" width="4.7109375" customWidth="1"/>
    <col min="9478" max="9478" width="7.28515625" customWidth="1"/>
    <col min="9479" max="9479" width="2.7109375" customWidth="1"/>
    <col min="9480" max="9480" width="4.7109375" customWidth="1"/>
    <col min="9481" max="9481" width="7.140625" customWidth="1"/>
    <col min="9482" max="9482" width="2.7109375" customWidth="1"/>
    <col min="9483" max="9483" width="4.7109375" customWidth="1"/>
    <col min="9484" max="9484" width="6.28515625" customWidth="1"/>
    <col min="9485" max="9485" width="2.7109375" customWidth="1"/>
    <col min="9486" max="9486" width="4.7109375" customWidth="1"/>
    <col min="9487" max="9487" width="7.28515625" customWidth="1"/>
    <col min="9488" max="9488" width="2.7109375" customWidth="1"/>
    <col min="9489" max="9489" width="4.7109375" customWidth="1"/>
    <col min="9490" max="9490" width="6.7109375" customWidth="1"/>
    <col min="9491" max="9491" width="2.7109375" customWidth="1"/>
    <col min="9729" max="9729" width="34.7109375" customWidth="1"/>
    <col min="9730" max="9730" width="5.7109375" customWidth="1"/>
    <col min="9731" max="9731" width="7.28515625" customWidth="1"/>
    <col min="9732" max="9732" width="2.7109375" customWidth="1"/>
    <col min="9733" max="9733" width="4.7109375" customWidth="1"/>
    <col min="9734" max="9734" width="7.28515625" customWidth="1"/>
    <col min="9735" max="9735" width="2.7109375" customWidth="1"/>
    <col min="9736" max="9736" width="4.7109375" customWidth="1"/>
    <col min="9737" max="9737" width="7.140625" customWidth="1"/>
    <col min="9738" max="9738" width="2.7109375" customWidth="1"/>
    <col min="9739" max="9739" width="4.7109375" customWidth="1"/>
    <col min="9740" max="9740" width="6.28515625" customWidth="1"/>
    <col min="9741" max="9741" width="2.7109375" customWidth="1"/>
    <col min="9742" max="9742" width="4.7109375" customWidth="1"/>
    <col min="9743" max="9743" width="7.28515625" customWidth="1"/>
    <col min="9744" max="9744" width="2.7109375" customWidth="1"/>
    <col min="9745" max="9745" width="4.7109375" customWidth="1"/>
    <col min="9746" max="9746" width="6.7109375" customWidth="1"/>
    <col min="9747" max="9747" width="2.7109375" customWidth="1"/>
    <col min="9985" max="9985" width="34.7109375" customWidth="1"/>
    <col min="9986" max="9986" width="5.7109375" customWidth="1"/>
    <col min="9987" max="9987" width="7.28515625" customWidth="1"/>
    <col min="9988" max="9988" width="2.7109375" customWidth="1"/>
    <col min="9989" max="9989" width="4.7109375" customWidth="1"/>
    <col min="9990" max="9990" width="7.28515625" customWidth="1"/>
    <col min="9991" max="9991" width="2.7109375" customWidth="1"/>
    <col min="9992" max="9992" width="4.7109375" customWidth="1"/>
    <col min="9993" max="9993" width="7.140625" customWidth="1"/>
    <col min="9994" max="9994" width="2.7109375" customWidth="1"/>
    <col min="9995" max="9995" width="4.7109375" customWidth="1"/>
    <col min="9996" max="9996" width="6.28515625" customWidth="1"/>
    <col min="9997" max="9997" width="2.7109375" customWidth="1"/>
    <col min="9998" max="9998" width="4.7109375" customWidth="1"/>
    <col min="9999" max="9999" width="7.28515625" customWidth="1"/>
    <col min="10000" max="10000" width="2.7109375" customWidth="1"/>
    <col min="10001" max="10001" width="4.7109375" customWidth="1"/>
    <col min="10002" max="10002" width="6.7109375" customWidth="1"/>
    <col min="10003" max="10003" width="2.7109375" customWidth="1"/>
    <col min="10241" max="10241" width="34.7109375" customWidth="1"/>
    <col min="10242" max="10242" width="5.7109375" customWidth="1"/>
    <col min="10243" max="10243" width="7.28515625" customWidth="1"/>
    <col min="10244" max="10244" width="2.7109375" customWidth="1"/>
    <col min="10245" max="10245" width="4.7109375" customWidth="1"/>
    <col min="10246" max="10246" width="7.28515625" customWidth="1"/>
    <col min="10247" max="10247" width="2.7109375" customWidth="1"/>
    <col min="10248" max="10248" width="4.7109375" customWidth="1"/>
    <col min="10249" max="10249" width="7.140625" customWidth="1"/>
    <col min="10250" max="10250" width="2.7109375" customWidth="1"/>
    <col min="10251" max="10251" width="4.7109375" customWidth="1"/>
    <col min="10252" max="10252" width="6.28515625" customWidth="1"/>
    <col min="10253" max="10253" width="2.7109375" customWidth="1"/>
    <col min="10254" max="10254" width="4.7109375" customWidth="1"/>
    <col min="10255" max="10255" width="7.28515625" customWidth="1"/>
    <col min="10256" max="10256" width="2.7109375" customWidth="1"/>
    <col min="10257" max="10257" width="4.7109375" customWidth="1"/>
    <col min="10258" max="10258" width="6.7109375" customWidth="1"/>
    <col min="10259" max="10259" width="2.7109375" customWidth="1"/>
    <col min="10497" max="10497" width="34.7109375" customWidth="1"/>
    <col min="10498" max="10498" width="5.7109375" customWidth="1"/>
    <col min="10499" max="10499" width="7.28515625" customWidth="1"/>
    <col min="10500" max="10500" width="2.7109375" customWidth="1"/>
    <col min="10501" max="10501" width="4.7109375" customWidth="1"/>
    <col min="10502" max="10502" width="7.28515625" customWidth="1"/>
    <col min="10503" max="10503" width="2.7109375" customWidth="1"/>
    <col min="10504" max="10504" width="4.7109375" customWidth="1"/>
    <col min="10505" max="10505" width="7.140625" customWidth="1"/>
    <col min="10506" max="10506" width="2.7109375" customWidth="1"/>
    <col min="10507" max="10507" width="4.7109375" customWidth="1"/>
    <col min="10508" max="10508" width="6.28515625" customWidth="1"/>
    <col min="10509" max="10509" width="2.7109375" customWidth="1"/>
    <col min="10510" max="10510" width="4.7109375" customWidth="1"/>
    <col min="10511" max="10511" width="7.28515625" customWidth="1"/>
    <col min="10512" max="10512" width="2.7109375" customWidth="1"/>
    <col min="10513" max="10513" width="4.7109375" customWidth="1"/>
    <col min="10514" max="10514" width="6.7109375" customWidth="1"/>
    <col min="10515" max="10515" width="2.7109375" customWidth="1"/>
    <col min="10753" max="10753" width="34.7109375" customWidth="1"/>
    <col min="10754" max="10754" width="5.7109375" customWidth="1"/>
    <col min="10755" max="10755" width="7.28515625" customWidth="1"/>
    <col min="10756" max="10756" width="2.7109375" customWidth="1"/>
    <col min="10757" max="10757" width="4.7109375" customWidth="1"/>
    <col min="10758" max="10758" width="7.28515625" customWidth="1"/>
    <col min="10759" max="10759" width="2.7109375" customWidth="1"/>
    <col min="10760" max="10760" width="4.7109375" customWidth="1"/>
    <col min="10761" max="10761" width="7.140625" customWidth="1"/>
    <col min="10762" max="10762" width="2.7109375" customWidth="1"/>
    <col min="10763" max="10763" width="4.7109375" customWidth="1"/>
    <col min="10764" max="10764" width="6.28515625" customWidth="1"/>
    <col min="10765" max="10765" width="2.7109375" customWidth="1"/>
    <col min="10766" max="10766" width="4.7109375" customWidth="1"/>
    <col min="10767" max="10767" width="7.28515625" customWidth="1"/>
    <col min="10768" max="10768" width="2.7109375" customWidth="1"/>
    <col min="10769" max="10769" width="4.7109375" customWidth="1"/>
    <col min="10770" max="10770" width="6.7109375" customWidth="1"/>
    <col min="10771" max="10771" width="2.7109375" customWidth="1"/>
    <col min="11009" max="11009" width="34.7109375" customWidth="1"/>
    <col min="11010" max="11010" width="5.7109375" customWidth="1"/>
    <col min="11011" max="11011" width="7.28515625" customWidth="1"/>
    <col min="11012" max="11012" width="2.7109375" customWidth="1"/>
    <col min="11013" max="11013" width="4.7109375" customWidth="1"/>
    <col min="11014" max="11014" width="7.28515625" customWidth="1"/>
    <col min="11015" max="11015" width="2.7109375" customWidth="1"/>
    <col min="11016" max="11016" width="4.7109375" customWidth="1"/>
    <col min="11017" max="11017" width="7.140625" customWidth="1"/>
    <col min="11018" max="11018" width="2.7109375" customWidth="1"/>
    <col min="11019" max="11019" width="4.7109375" customWidth="1"/>
    <col min="11020" max="11020" width="6.28515625" customWidth="1"/>
    <col min="11021" max="11021" width="2.7109375" customWidth="1"/>
    <col min="11022" max="11022" width="4.7109375" customWidth="1"/>
    <col min="11023" max="11023" width="7.28515625" customWidth="1"/>
    <col min="11024" max="11024" width="2.7109375" customWidth="1"/>
    <col min="11025" max="11025" width="4.7109375" customWidth="1"/>
    <col min="11026" max="11026" width="6.7109375" customWidth="1"/>
    <col min="11027" max="11027" width="2.7109375" customWidth="1"/>
    <col min="11265" max="11265" width="34.7109375" customWidth="1"/>
    <col min="11266" max="11266" width="5.7109375" customWidth="1"/>
    <col min="11267" max="11267" width="7.28515625" customWidth="1"/>
    <col min="11268" max="11268" width="2.7109375" customWidth="1"/>
    <col min="11269" max="11269" width="4.7109375" customWidth="1"/>
    <col min="11270" max="11270" width="7.28515625" customWidth="1"/>
    <col min="11271" max="11271" width="2.7109375" customWidth="1"/>
    <col min="11272" max="11272" width="4.7109375" customWidth="1"/>
    <col min="11273" max="11273" width="7.140625" customWidth="1"/>
    <col min="11274" max="11274" width="2.7109375" customWidth="1"/>
    <col min="11275" max="11275" width="4.7109375" customWidth="1"/>
    <col min="11276" max="11276" width="6.28515625" customWidth="1"/>
    <col min="11277" max="11277" width="2.7109375" customWidth="1"/>
    <col min="11278" max="11278" width="4.7109375" customWidth="1"/>
    <col min="11279" max="11279" width="7.28515625" customWidth="1"/>
    <col min="11280" max="11280" width="2.7109375" customWidth="1"/>
    <col min="11281" max="11281" width="4.7109375" customWidth="1"/>
    <col min="11282" max="11282" width="6.7109375" customWidth="1"/>
    <col min="11283" max="11283" width="2.7109375" customWidth="1"/>
    <col min="11521" max="11521" width="34.7109375" customWidth="1"/>
    <col min="11522" max="11522" width="5.7109375" customWidth="1"/>
    <col min="11523" max="11523" width="7.28515625" customWidth="1"/>
    <col min="11524" max="11524" width="2.7109375" customWidth="1"/>
    <col min="11525" max="11525" width="4.7109375" customWidth="1"/>
    <col min="11526" max="11526" width="7.28515625" customWidth="1"/>
    <col min="11527" max="11527" width="2.7109375" customWidth="1"/>
    <col min="11528" max="11528" width="4.7109375" customWidth="1"/>
    <col min="11529" max="11529" width="7.140625" customWidth="1"/>
    <col min="11530" max="11530" width="2.7109375" customWidth="1"/>
    <col min="11531" max="11531" width="4.7109375" customWidth="1"/>
    <col min="11532" max="11532" width="6.28515625" customWidth="1"/>
    <col min="11533" max="11533" width="2.7109375" customWidth="1"/>
    <col min="11534" max="11534" width="4.7109375" customWidth="1"/>
    <col min="11535" max="11535" width="7.28515625" customWidth="1"/>
    <col min="11536" max="11536" width="2.7109375" customWidth="1"/>
    <col min="11537" max="11537" width="4.7109375" customWidth="1"/>
    <col min="11538" max="11538" width="6.7109375" customWidth="1"/>
    <col min="11539" max="11539" width="2.7109375" customWidth="1"/>
    <col min="11777" max="11777" width="34.7109375" customWidth="1"/>
    <col min="11778" max="11778" width="5.7109375" customWidth="1"/>
    <col min="11779" max="11779" width="7.28515625" customWidth="1"/>
    <col min="11780" max="11780" width="2.7109375" customWidth="1"/>
    <col min="11781" max="11781" width="4.7109375" customWidth="1"/>
    <col min="11782" max="11782" width="7.28515625" customWidth="1"/>
    <col min="11783" max="11783" width="2.7109375" customWidth="1"/>
    <col min="11784" max="11784" width="4.7109375" customWidth="1"/>
    <col min="11785" max="11785" width="7.140625" customWidth="1"/>
    <col min="11786" max="11786" width="2.7109375" customWidth="1"/>
    <col min="11787" max="11787" width="4.7109375" customWidth="1"/>
    <col min="11788" max="11788" width="6.28515625" customWidth="1"/>
    <col min="11789" max="11789" width="2.7109375" customWidth="1"/>
    <col min="11790" max="11790" width="4.7109375" customWidth="1"/>
    <col min="11791" max="11791" width="7.28515625" customWidth="1"/>
    <col min="11792" max="11792" width="2.7109375" customWidth="1"/>
    <col min="11793" max="11793" width="4.7109375" customWidth="1"/>
    <col min="11794" max="11794" width="6.7109375" customWidth="1"/>
    <col min="11795" max="11795" width="2.7109375" customWidth="1"/>
    <col min="12033" max="12033" width="34.7109375" customWidth="1"/>
    <col min="12034" max="12034" width="5.7109375" customWidth="1"/>
    <col min="12035" max="12035" width="7.28515625" customWidth="1"/>
    <col min="12036" max="12036" width="2.7109375" customWidth="1"/>
    <col min="12037" max="12037" width="4.7109375" customWidth="1"/>
    <col min="12038" max="12038" width="7.28515625" customWidth="1"/>
    <col min="12039" max="12039" width="2.7109375" customWidth="1"/>
    <col min="12040" max="12040" width="4.7109375" customWidth="1"/>
    <col min="12041" max="12041" width="7.140625" customWidth="1"/>
    <col min="12042" max="12042" width="2.7109375" customWidth="1"/>
    <col min="12043" max="12043" width="4.7109375" customWidth="1"/>
    <col min="12044" max="12044" width="6.28515625" customWidth="1"/>
    <col min="12045" max="12045" width="2.7109375" customWidth="1"/>
    <col min="12046" max="12046" width="4.7109375" customWidth="1"/>
    <col min="12047" max="12047" width="7.28515625" customWidth="1"/>
    <col min="12048" max="12048" width="2.7109375" customWidth="1"/>
    <col min="12049" max="12049" width="4.7109375" customWidth="1"/>
    <col min="12050" max="12050" width="6.7109375" customWidth="1"/>
    <col min="12051" max="12051" width="2.7109375" customWidth="1"/>
    <col min="12289" max="12289" width="34.7109375" customWidth="1"/>
    <col min="12290" max="12290" width="5.7109375" customWidth="1"/>
    <col min="12291" max="12291" width="7.28515625" customWidth="1"/>
    <col min="12292" max="12292" width="2.7109375" customWidth="1"/>
    <col min="12293" max="12293" width="4.7109375" customWidth="1"/>
    <col min="12294" max="12294" width="7.28515625" customWidth="1"/>
    <col min="12295" max="12295" width="2.7109375" customWidth="1"/>
    <col min="12296" max="12296" width="4.7109375" customWidth="1"/>
    <col min="12297" max="12297" width="7.140625" customWidth="1"/>
    <col min="12298" max="12298" width="2.7109375" customWidth="1"/>
    <col min="12299" max="12299" width="4.7109375" customWidth="1"/>
    <col min="12300" max="12300" width="6.28515625" customWidth="1"/>
    <col min="12301" max="12301" width="2.7109375" customWidth="1"/>
    <col min="12302" max="12302" width="4.7109375" customWidth="1"/>
    <col min="12303" max="12303" width="7.28515625" customWidth="1"/>
    <col min="12304" max="12304" width="2.7109375" customWidth="1"/>
    <col min="12305" max="12305" width="4.7109375" customWidth="1"/>
    <col min="12306" max="12306" width="6.7109375" customWidth="1"/>
    <col min="12307" max="12307" width="2.7109375" customWidth="1"/>
    <col min="12545" max="12545" width="34.7109375" customWidth="1"/>
    <col min="12546" max="12546" width="5.7109375" customWidth="1"/>
    <col min="12547" max="12547" width="7.28515625" customWidth="1"/>
    <col min="12548" max="12548" width="2.7109375" customWidth="1"/>
    <col min="12549" max="12549" width="4.7109375" customWidth="1"/>
    <col min="12550" max="12550" width="7.28515625" customWidth="1"/>
    <col min="12551" max="12551" width="2.7109375" customWidth="1"/>
    <col min="12552" max="12552" width="4.7109375" customWidth="1"/>
    <col min="12553" max="12553" width="7.140625" customWidth="1"/>
    <col min="12554" max="12554" width="2.7109375" customWidth="1"/>
    <col min="12555" max="12555" width="4.7109375" customWidth="1"/>
    <col min="12556" max="12556" width="6.28515625" customWidth="1"/>
    <col min="12557" max="12557" width="2.7109375" customWidth="1"/>
    <col min="12558" max="12558" width="4.7109375" customWidth="1"/>
    <col min="12559" max="12559" width="7.28515625" customWidth="1"/>
    <col min="12560" max="12560" width="2.7109375" customWidth="1"/>
    <col min="12561" max="12561" width="4.7109375" customWidth="1"/>
    <col min="12562" max="12562" width="6.7109375" customWidth="1"/>
    <col min="12563" max="12563" width="2.7109375" customWidth="1"/>
    <col min="12801" max="12801" width="34.7109375" customWidth="1"/>
    <col min="12802" max="12802" width="5.7109375" customWidth="1"/>
    <col min="12803" max="12803" width="7.28515625" customWidth="1"/>
    <col min="12804" max="12804" width="2.7109375" customWidth="1"/>
    <col min="12805" max="12805" width="4.7109375" customWidth="1"/>
    <col min="12806" max="12806" width="7.28515625" customWidth="1"/>
    <col min="12807" max="12807" width="2.7109375" customWidth="1"/>
    <col min="12808" max="12808" width="4.7109375" customWidth="1"/>
    <col min="12809" max="12809" width="7.140625" customWidth="1"/>
    <col min="12810" max="12810" width="2.7109375" customWidth="1"/>
    <col min="12811" max="12811" width="4.7109375" customWidth="1"/>
    <col min="12812" max="12812" width="6.28515625" customWidth="1"/>
    <col min="12813" max="12813" width="2.7109375" customWidth="1"/>
    <col min="12814" max="12814" width="4.7109375" customWidth="1"/>
    <col min="12815" max="12815" width="7.28515625" customWidth="1"/>
    <col min="12816" max="12816" width="2.7109375" customWidth="1"/>
    <col min="12817" max="12817" width="4.7109375" customWidth="1"/>
    <col min="12818" max="12818" width="6.7109375" customWidth="1"/>
    <col min="12819" max="12819" width="2.7109375" customWidth="1"/>
    <col min="13057" max="13057" width="34.7109375" customWidth="1"/>
    <col min="13058" max="13058" width="5.7109375" customWidth="1"/>
    <col min="13059" max="13059" width="7.28515625" customWidth="1"/>
    <col min="13060" max="13060" width="2.7109375" customWidth="1"/>
    <col min="13061" max="13061" width="4.7109375" customWidth="1"/>
    <col min="13062" max="13062" width="7.28515625" customWidth="1"/>
    <col min="13063" max="13063" width="2.7109375" customWidth="1"/>
    <col min="13064" max="13064" width="4.7109375" customWidth="1"/>
    <col min="13065" max="13065" width="7.140625" customWidth="1"/>
    <col min="13066" max="13066" width="2.7109375" customWidth="1"/>
    <col min="13067" max="13067" width="4.7109375" customWidth="1"/>
    <col min="13068" max="13068" width="6.28515625" customWidth="1"/>
    <col min="13069" max="13069" width="2.7109375" customWidth="1"/>
    <col min="13070" max="13070" width="4.7109375" customWidth="1"/>
    <col min="13071" max="13071" width="7.28515625" customWidth="1"/>
    <col min="13072" max="13072" width="2.7109375" customWidth="1"/>
    <col min="13073" max="13073" width="4.7109375" customWidth="1"/>
    <col min="13074" max="13074" width="6.7109375" customWidth="1"/>
    <col min="13075" max="13075" width="2.7109375" customWidth="1"/>
    <col min="13313" max="13313" width="34.7109375" customWidth="1"/>
    <col min="13314" max="13314" width="5.7109375" customWidth="1"/>
    <col min="13315" max="13315" width="7.28515625" customWidth="1"/>
    <col min="13316" max="13316" width="2.7109375" customWidth="1"/>
    <col min="13317" max="13317" width="4.7109375" customWidth="1"/>
    <col min="13318" max="13318" width="7.28515625" customWidth="1"/>
    <col min="13319" max="13319" width="2.7109375" customWidth="1"/>
    <col min="13320" max="13320" width="4.7109375" customWidth="1"/>
    <col min="13321" max="13321" width="7.140625" customWidth="1"/>
    <col min="13322" max="13322" width="2.7109375" customWidth="1"/>
    <col min="13323" max="13323" width="4.7109375" customWidth="1"/>
    <col min="13324" max="13324" width="6.28515625" customWidth="1"/>
    <col min="13325" max="13325" width="2.7109375" customWidth="1"/>
    <col min="13326" max="13326" width="4.7109375" customWidth="1"/>
    <col min="13327" max="13327" width="7.28515625" customWidth="1"/>
    <col min="13328" max="13328" width="2.7109375" customWidth="1"/>
    <col min="13329" max="13329" width="4.7109375" customWidth="1"/>
    <col min="13330" max="13330" width="6.7109375" customWidth="1"/>
    <col min="13331" max="13331" width="2.7109375" customWidth="1"/>
    <col min="13569" max="13569" width="34.7109375" customWidth="1"/>
    <col min="13570" max="13570" width="5.7109375" customWidth="1"/>
    <col min="13571" max="13571" width="7.28515625" customWidth="1"/>
    <col min="13572" max="13572" width="2.7109375" customWidth="1"/>
    <col min="13573" max="13573" width="4.7109375" customWidth="1"/>
    <col min="13574" max="13574" width="7.28515625" customWidth="1"/>
    <col min="13575" max="13575" width="2.7109375" customWidth="1"/>
    <col min="13576" max="13576" width="4.7109375" customWidth="1"/>
    <col min="13577" max="13577" width="7.140625" customWidth="1"/>
    <col min="13578" max="13578" width="2.7109375" customWidth="1"/>
    <col min="13579" max="13579" width="4.7109375" customWidth="1"/>
    <col min="13580" max="13580" width="6.28515625" customWidth="1"/>
    <col min="13581" max="13581" width="2.7109375" customWidth="1"/>
    <col min="13582" max="13582" width="4.7109375" customWidth="1"/>
    <col min="13583" max="13583" width="7.28515625" customWidth="1"/>
    <col min="13584" max="13584" width="2.7109375" customWidth="1"/>
    <col min="13585" max="13585" width="4.7109375" customWidth="1"/>
    <col min="13586" max="13586" width="6.7109375" customWidth="1"/>
    <col min="13587" max="13587" width="2.7109375" customWidth="1"/>
    <col min="13825" max="13825" width="34.7109375" customWidth="1"/>
    <col min="13826" max="13826" width="5.7109375" customWidth="1"/>
    <col min="13827" max="13827" width="7.28515625" customWidth="1"/>
    <col min="13828" max="13828" width="2.7109375" customWidth="1"/>
    <col min="13829" max="13829" width="4.7109375" customWidth="1"/>
    <col min="13830" max="13830" width="7.28515625" customWidth="1"/>
    <col min="13831" max="13831" width="2.7109375" customWidth="1"/>
    <col min="13832" max="13832" width="4.7109375" customWidth="1"/>
    <col min="13833" max="13833" width="7.140625" customWidth="1"/>
    <col min="13834" max="13834" width="2.7109375" customWidth="1"/>
    <col min="13835" max="13835" width="4.7109375" customWidth="1"/>
    <col min="13836" max="13836" width="6.28515625" customWidth="1"/>
    <col min="13837" max="13837" width="2.7109375" customWidth="1"/>
    <col min="13838" max="13838" width="4.7109375" customWidth="1"/>
    <col min="13839" max="13839" width="7.28515625" customWidth="1"/>
    <col min="13840" max="13840" width="2.7109375" customWidth="1"/>
    <col min="13841" max="13841" width="4.7109375" customWidth="1"/>
    <col min="13842" max="13842" width="6.7109375" customWidth="1"/>
    <col min="13843" max="13843" width="2.7109375" customWidth="1"/>
    <col min="14081" max="14081" width="34.7109375" customWidth="1"/>
    <col min="14082" max="14082" width="5.7109375" customWidth="1"/>
    <col min="14083" max="14083" width="7.28515625" customWidth="1"/>
    <col min="14084" max="14084" width="2.7109375" customWidth="1"/>
    <col min="14085" max="14085" width="4.7109375" customWidth="1"/>
    <col min="14086" max="14086" width="7.28515625" customWidth="1"/>
    <col min="14087" max="14087" width="2.7109375" customWidth="1"/>
    <col min="14088" max="14088" width="4.7109375" customWidth="1"/>
    <col min="14089" max="14089" width="7.140625" customWidth="1"/>
    <col min="14090" max="14090" width="2.7109375" customWidth="1"/>
    <col min="14091" max="14091" width="4.7109375" customWidth="1"/>
    <col min="14092" max="14092" width="6.28515625" customWidth="1"/>
    <col min="14093" max="14093" width="2.7109375" customWidth="1"/>
    <col min="14094" max="14094" width="4.7109375" customWidth="1"/>
    <col min="14095" max="14095" width="7.28515625" customWidth="1"/>
    <col min="14096" max="14096" width="2.7109375" customWidth="1"/>
    <col min="14097" max="14097" width="4.7109375" customWidth="1"/>
    <col min="14098" max="14098" width="6.7109375" customWidth="1"/>
    <col min="14099" max="14099" width="2.7109375" customWidth="1"/>
    <col min="14337" max="14337" width="34.7109375" customWidth="1"/>
    <col min="14338" max="14338" width="5.7109375" customWidth="1"/>
    <col min="14339" max="14339" width="7.28515625" customWidth="1"/>
    <col min="14340" max="14340" width="2.7109375" customWidth="1"/>
    <col min="14341" max="14341" width="4.7109375" customWidth="1"/>
    <col min="14342" max="14342" width="7.28515625" customWidth="1"/>
    <col min="14343" max="14343" width="2.7109375" customWidth="1"/>
    <col min="14344" max="14344" width="4.7109375" customWidth="1"/>
    <col min="14345" max="14345" width="7.140625" customWidth="1"/>
    <col min="14346" max="14346" width="2.7109375" customWidth="1"/>
    <col min="14347" max="14347" width="4.7109375" customWidth="1"/>
    <col min="14348" max="14348" width="6.28515625" customWidth="1"/>
    <col min="14349" max="14349" width="2.7109375" customWidth="1"/>
    <col min="14350" max="14350" width="4.7109375" customWidth="1"/>
    <col min="14351" max="14351" width="7.28515625" customWidth="1"/>
    <col min="14352" max="14352" width="2.7109375" customWidth="1"/>
    <col min="14353" max="14353" width="4.7109375" customWidth="1"/>
    <col min="14354" max="14354" width="6.7109375" customWidth="1"/>
    <col min="14355" max="14355" width="2.7109375" customWidth="1"/>
    <col min="14593" max="14593" width="34.7109375" customWidth="1"/>
    <col min="14594" max="14594" width="5.7109375" customWidth="1"/>
    <col min="14595" max="14595" width="7.28515625" customWidth="1"/>
    <col min="14596" max="14596" width="2.7109375" customWidth="1"/>
    <col min="14597" max="14597" width="4.7109375" customWidth="1"/>
    <col min="14598" max="14598" width="7.28515625" customWidth="1"/>
    <col min="14599" max="14599" width="2.7109375" customWidth="1"/>
    <col min="14600" max="14600" width="4.7109375" customWidth="1"/>
    <col min="14601" max="14601" width="7.140625" customWidth="1"/>
    <col min="14602" max="14602" width="2.7109375" customWidth="1"/>
    <col min="14603" max="14603" width="4.7109375" customWidth="1"/>
    <col min="14604" max="14604" width="6.28515625" customWidth="1"/>
    <col min="14605" max="14605" width="2.7109375" customWidth="1"/>
    <col min="14606" max="14606" width="4.7109375" customWidth="1"/>
    <col min="14607" max="14607" width="7.28515625" customWidth="1"/>
    <col min="14608" max="14608" width="2.7109375" customWidth="1"/>
    <col min="14609" max="14609" width="4.7109375" customWidth="1"/>
    <col min="14610" max="14610" width="6.7109375" customWidth="1"/>
    <col min="14611" max="14611" width="2.7109375" customWidth="1"/>
    <col min="14849" max="14849" width="34.7109375" customWidth="1"/>
    <col min="14850" max="14850" width="5.7109375" customWidth="1"/>
    <col min="14851" max="14851" width="7.28515625" customWidth="1"/>
    <col min="14852" max="14852" width="2.7109375" customWidth="1"/>
    <col min="14853" max="14853" width="4.7109375" customWidth="1"/>
    <col min="14854" max="14854" width="7.28515625" customWidth="1"/>
    <col min="14855" max="14855" width="2.7109375" customWidth="1"/>
    <col min="14856" max="14856" width="4.7109375" customWidth="1"/>
    <col min="14857" max="14857" width="7.140625" customWidth="1"/>
    <col min="14858" max="14858" width="2.7109375" customWidth="1"/>
    <col min="14859" max="14859" width="4.7109375" customWidth="1"/>
    <col min="14860" max="14860" width="6.28515625" customWidth="1"/>
    <col min="14861" max="14861" width="2.7109375" customWidth="1"/>
    <col min="14862" max="14862" width="4.7109375" customWidth="1"/>
    <col min="14863" max="14863" width="7.28515625" customWidth="1"/>
    <col min="14864" max="14864" width="2.7109375" customWidth="1"/>
    <col min="14865" max="14865" width="4.7109375" customWidth="1"/>
    <col min="14866" max="14866" width="6.7109375" customWidth="1"/>
    <col min="14867" max="14867" width="2.7109375" customWidth="1"/>
    <col min="15105" max="15105" width="34.7109375" customWidth="1"/>
    <col min="15106" max="15106" width="5.7109375" customWidth="1"/>
    <col min="15107" max="15107" width="7.28515625" customWidth="1"/>
    <col min="15108" max="15108" width="2.7109375" customWidth="1"/>
    <col min="15109" max="15109" width="4.7109375" customWidth="1"/>
    <col min="15110" max="15110" width="7.28515625" customWidth="1"/>
    <col min="15111" max="15111" width="2.7109375" customWidth="1"/>
    <col min="15112" max="15112" width="4.7109375" customWidth="1"/>
    <col min="15113" max="15113" width="7.140625" customWidth="1"/>
    <col min="15114" max="15114" width="2.7109375" customWidth="1"/>
    <col min="15115" max="15115" width="4.7109375" customWidth="1"/>
    <col min="15116" max="15116" width="6.28515625" customWidth="1"/>
    <col min="15117" max="15117" width="2.7109375" customWidth="1"/>
    <col min="15118" max="15118" width="4.7109375" customWidth="1"/>
    <col min="15119" max="15119" width="7.28515625" customWidth="1"/>
    <col min="15120" max="15120" width="2.7109375" customWidth="1"/>
    <col min="15121" max="15121" width="4.7109375" customWidth="1"/>
    <col min="15122" max="15122" width="6.7109375" customWidth="1"/>
    <col min="15123" max="15123" width="2.7109375" customWidth="1"/>
    <col min="15361" max="15361" width="34.7109375" customWidth="1"/>
    <col min="15362" max="15362" width="5.7109375" customWidth="1"/>
    <col min="15363" max="15363" width="7.28515625" customWidth="1"/>
    <col min="15364" max="15364" width="2.7109375" customWidth="1"/>
    <col min="15365" max="15365" width="4.7109375" customWidth="1"/>
    <col min="15366" max="15366" width="7.28515625" customWidth="1"/>
    <col min="15367" max="15367" width="2.7109375" customWidth="1"/>
    <col min="15368" max="15368" width="4.7109375" customWidth="1"/>
    <col min="15369" max="15369" width="7.140625" customWidth="1"/>
    <col min="15370" max="15370" width="2.7109375" customWidth="1"/>
    <col min="15371" max="15371" width="4.7109375" customWidth="1"/>
    <col min="15372" max="15372" width="6.28515625" customWidth="1"/>
    <col min="15373" max="15373" width="2.7109375" customWidth="1"/>
    <col min="15374" max="15374" width="4.7109375" customWidth="1"/>
    <col min="15375" max="15375" width="7.28515625" customWidth="1"/>
    <col min="15376" max="15376" width="2.7109375" customWidth="1"/>
    <col min="15377" max="15377" width="4.7109375" customWidth="1"/>
    <col min="15378" max="15378" width="6.7109375" customWidth="1"/>
    <col min="15379" max="15379" width="2.7109375" customWidth="1"/>
    <col min="15617" max="15617" width="34.7109375" customWidth="1"/>
    <col min="15618" max="15618" width="5.7109375" customWidth="1"/>
    <col min="15619" max="15619" width="7.28515625" customWidth="1"/>
    <col min="15620" max="15620" width="2.7109375" customWidth="1"/>
    <col min="15621" max="15621" width="4.7109375" customWidth="1"/>
    <col min="15622" max="15622" width="7.28515625" customWidth="1"/>
    <col min="15623" max="15623" width="2.7109375" customWidth="1"/>
    <col min="15624" max="15624" width="4.7109375" customWidth="1"/>
    <col min="15625" max="15625" width="7.140625" customWidth="1"/>
    <col min="15626" max="15626" width="2.7109375" customWidth="1"/>
    <col min="15627" max="15627" width="4.7109375" customWidth="1"/>
    <col min="15628" max="15628" width="6.28515625" customWidth="1"/>
    <col min="15629" max="15629" width="2.7109375" customWidth="1"/>
    <col min="15630" max="15630" width="4.7109375" customWidth="1"/>
    <col min="15631" max="15631" width="7.28515625" customWidth="1"/>
    <col min="15632" max="15632" width="2.7109375" customWidth="1"/>
    <col min="15633" max="15633" width="4.7109375" customWidth="1"/>
    <col min="15634" max="15634" width="6.7109375" customWidth="1"/>
    <col min="15635" max="15635" width="2.7109375" customWidth="1"/>
    <col min="15873" max="15873" width="34.7109375" customWidth="1"/>
    <col min="15874" max="15874" width="5.7109375" customWidth="1"/>
    <col min="15875" max="15875" width="7.28515625" customWidth="1"/>
    <col min="15876" max="15876" width="2.7109375" customWidth="1"/>
    <col min="15877" max="15877" width="4.7109375" customWidth="1"/>
    <col min="15878" max="15878" width="7.28515625" customWidth="1"/>
    <col min="15879" max="15879" width="2.7109375" customWidth="1"/>
    <col min="15880" max="15880" width="4.7109375" customWidth="1"/>
    <col min="15881" max="15881" width="7.140625" customWidth="1"/>
    <col min="15882" max="15882" width="2.7109375" customWidth="1"/>
    <col min="15883" max="15883" width="4.7109375" customWidth="1"/>
    <col min="15884" max="15884" width="6.28515625" customWidth="1"/>
    <col min="15885" max="15885" width="2.7109375" customWidth="1"/>
    <col min="15886" max="15886" width="4.7109375" customWidth="1"/>
    <col min="15887" max="15887" width="7.28515625" customWidth="1"/>
    <col min="15888" max="15888" width="2.7109375" customWidth="1"/>
    <col min="15889" max="15889" width="4.7109375" customWidth="1"/>
    <col min="15890" max="15890" width="6.7109375" customWidth="1"/>
    <col min="15891" max="15891" width="2.7109375" customWidth="1"/>
    <col min="16129" max="16129" width="34.7109375" customWidth="1"/>
    <col min="16130" max="16130" width="5.7109375" customWidth="1"/>
    <col min="16131" max="16131" width="7.28515625" customWidth="1"/>
    <col min="16132" max="16132" width="2.7109375" customWidth="1"/>
    <col min="16133" max="16133" width="4.7109375" customWidth="1"/>
    <col min="16134" max="16134" width="7.28515625" customWidth="1"/>
    <col min="16135" max="16135" width="2.7109375" customWidth="1"/>
    <col min="16136" max="16136" width="4.7109375" customWidth="1"/>
    <col min="16137" max="16137" width="7.140625" customWidth="1"/>
    <col min="16138" max="16138" width="2.7109375" customWidth="1"/>
    <col min="16139" max="16139" width="4.7109375" customWidth="1"/>
    <col min="16140" max="16140" width="6.28515625" customWidth="1"/>
    <col min="16141" max="16141" width="2.7109375" customWidth="1"/>
    <col min="16142" max="16142" width="4.7109375" customWidth="1"/>
    <col min="16143" max="16143" width="7.28515625" customWidth="1"/>
    <col min="16144" max="16144" width="2.7109375" customWidth="1"/>
    <col min="16145" max="16145" width="4.7109375" customWidth="1"/>
    <col min="16146" max="16146" width="6.7109375" customWidth="1"/>
    <col min="16147" max="16147" width="2.7109375" customWidth="1"/>
  </cols>
  <sheetData>
    <row r="1" spans="1:20">
      <c r="A1" t="s">
        <v>465</v>
      </c>
    </row>
    <row r="2" spans="1:20">
      <c r="A2" t="s">
        <v>466</v>
      </c>
      <c r="L2" s="70" t="s">
        <v>510</v>
      </c>
    </row>
    <row r="3" spans="1:20" ht="8.4499999999999993" customHeight="1"/>
    <row r="4" spans="1:20" ht="15" customHeight="1">
      <c r="A4" s="19" t="s">
        <v>517</v>
      </c>
    </row>
    <row r="5" spans="1:20" ht="11.25" customHeight="1" thickBot="1">
      <c r="I5" s="138"/>
      <c r="J5" s="138"/>
      <c r="L5" s="138"/>
      <c r="M5" s="138"/>
      <c r="O5" s="138"/>
      <c r="P5" s="138"/>
      <c r="R5" s="138"/>
    </row>
    <row r="6" spans="1:20" ht="12" customHeight="1">
      <c r="A6" s="213"/>
      <c r="B6" s="214"/>
      <c r="C6" s="215"/>
      <c r="D6" s="215"/>
      <c r="E6" s="214"/>
      <c r="F6" s="215"/>
      <c r="G6" s="215"/>
      <c r="H6" s="214"/>
      <c r="I6" s="215"/>
      <c r="J6" s="215"/>
      <c r="K6" s="214"/>
      <c r="L6" s="215"/>
      <c r="M6" s="215"/>
      <c r="N6" s="214"/>
      <c r="O6" s="215"/>
      <c r="P6" s="215"/>
      <c r="Q6" s="214"/>
      <c r="R6" s="215"/>
      <c r="S6" s="214"/>
    </row>
    <row r="7" spans="1:20" ht="15" customHeight="1">
      <c r="A7" t="s">
        <v>518</v>
      </c>
      <c r="B7" s="216" t="s">
        <v>469</v>
      </c>
      <c r="C7" s="216"/>
      <c r="D7" s="181"/>
      <c r="E7" s="216">
        <v>1</v>
      </c>
      <c r="F7" s="216"/>
      <c r="G7" s="181"/>
      <c r="H7" s="216">
        <v>2</v>
      </c>
      <c r="I7" s="216"/>
      <c r="J7" s="181"/>
      <c r="K7" s="216">
        <v>3</v>
      </c>
      <c r="L7" s="216"/>
      <c r="M7" s="181"/>
      <c r="N7" s="216">
        <v>4</v>
      </c>
      <c r="O7" s="216"/>
      <c r="P7" s="181"/>
      <c r="Q7" s="216">
        <v>5</v>
      </c>
      <c r="R7" s="216"/>
    </row>
    <row r="8" spans="1:20" ht="15" customHeight="1">
      <c r="A8" t="s">
        <v>519</v>
      </c>
      <c r="B8" s="217" t="s">
        <v>515</v>
      </c>
      <c r="C8" s="218" t="s">
        <v>255</v>
      </c>
      <c r="E8" s="217" t="s">
        <v>516</v>
      </c>
      <c r="F8" s="218" t="s">
        <v>255</v>
      </c>
      <c r="H8" s="217" t="s">
        <v>516</v>
      </c>
      <c r="I8" s="218" t="s">
        <v>255</v>
      </c>
      <c r="J8" s="138"/>
      <c r="K8" s="217" t="s">
        <v>516</v>
      </c>
      <c r="L8" s="218" t="s">
        <v>255</v>
      </c>
      <c r="M8" s="138"/>
      <c r="N8" s="217" t="s">
        <v>516</v>
      </c>
      <c r="O8" s="218" t="s">
        <v>255</v>
      </c>
      <c r="P8" s="138"/>
      <c r="Q8" s="217" t="s">
        <v>516</v>
      </c>
      <c r="R8" s="218" t="s">
        <v>255</v>
      </c>
    </row>
    <row r="9" spans="1:20" ht="12.75" customHeight="1" thickBot="1">
      <c r="A9" s="171"/>
      <c r="B9" s="219"/>
      <c r="C9" s="220"/>
      <c r="D9" s="220"/>
      <c r="E9" s="219"/>
      <c r="F9" s="220"/>
      <c r="G9" s="220"/>
      <c r="H9" s="219"/>
      <c r="I9" s="220"/>
      <c r="J9" s="220"/>
      <c r="K9" s="219"/>
      <c r="L9" s="220"/>
      <c r="M9" s="220"/>
      <c r="N9" s="219"/>
      <c r="O9" s="220"/>
      <c r="P9" s="220"/>
      <c r="Q9" s="219"/>
      <c r="R9" s="220"/>
      <c r="S9" s="219"/>
    </row>
    <row r="10" spans="1:20" ht="11.25" customHeight="1">
      <c r="I10" s="138"/>
      <c r="J10" s="138"/>
      <c r="L10" s="138"/>
      <c r="M10" s="138"/>
      <c r="O10" s="138"/>
      <c r="P10" s="138"/>
      <c r="R10" s="138"/>
    </row>
    <row r="11" spans="1:20" ht="15" customHeight="1">
      <c r="A11" s="23" t="s">
        <v>339</v>
      </c>
      <c r="B11" s="63">
        <f>E11+H11+K11+N11+Q11+S11</f>
        <v>153</v>
      </c>
      <c r="C11" s="26">
        <f>SUM(C12:C46)</f>
        <v>99.999999999999972</v>
      </c>
      <c r="D11" s="26"/>
      <c r="E11" s="203">
        <f>SUM(E12:E46)</f>
        <v>15</v>
      </c>
      <c r="F11" s="26">
        <f t="shared" ref="F11:F46" si="0">IF(A11&lt;&gt;0,E11/B11*100,"")</f>
        <v>9.8039215686274517</v>
      </c>
      <c r="G11" s="221"/>
      <c r="H11" s="203">
        <f>SUM(H12:H46)</f>
        <v>8</v>
      </c>
      <c r="I11" s="26">
        <f t="shared" ref="I11:I46" si="1">IF(A11&lt;&gt;0,H11/B11*100,"")</f>
        <v>5.2287581699346406</v>
      </c>
      <c r="J11" s="26"/>
      <c r="K11" s="203">
        <f>SUM(K12:K46)</f>
        <v>17</v>
      </c>
      <c r="L11" s="26">
        <f t="shared" ref="L11:L46" si="2">IF(A11&lt;&gt;0,K11/B11*100,"")</f>
        <v>11.111111111111111</v>
      </c>
      <c r="M11" s="26"/>
      <c r="N11" s="203">
        <f>SUM(N12:N46)</f>
        <v>17</v>
      </c>
      <c r="O11" s="26">
        <f t="shared" ref="O11:O46" si="3">IF(A11&lt;&gt;0,N11/B11*100,"")</f>
        <v>11.111111111111111</v>
      </c>
      <c r="P11" s="26"/>
      <c r="Q11" s="203">
        <f>SUM(Q12:Q46)</f>
        <v>96</v>
      </c>
      <c r="R11" s="26">
        <f t="shared" ref="R11:R46" si="4">IF(A11&lt;&gt;0,Q11/B11*100,"")</f>
        <v>62.745098039215684</v>
      </c>
      <c r="S11" s="222">
        <f>SUM(S12:S44)</f>
        <v>0</v>
      </c>
      <c r="T11" s="113"/>
    </row>
    <row r="12" spans="1:20" ht="5.45" customHeight="1">
      <c r="A12" s="23"/>
      <c r="B12" s="63">
        <f t="shared" ref="B12:B46" si="5">E12+H12+K12+N12+Q12+S12</f>
        <v>0</v>
      </c>
      <c r="C12" s="223" t="str">
        <f t="shared" ref="C12:C46" si="6">IF(A12&lt;&gt;0,B12/$B$11*100,"")</f>
        <v/>
      </c>
      <c r="D12" s="223"/>
      <c r="E12" s="86"/>
      <c r="F12" s="26" t="str">
        <f t="shared" si="0"/>
        <v/>
      </c>
      <c r="G12" s="221"/>
      <c r="H12" s="86"/>
      <c r="I12" s="26" t="str">
        <f t="shared" si="1"/>
        <v/>
      </c>
      <c r="J12" s="26"/>
      <c r="K12" s="224">
        <v>0</v>
      </c>
      <c r="L12" s="26" t="str">
        <f t="shared" si="2"/>
        <v/>
      </c>
      <c r="M12" s="26"/>
      <c r="N12" s="86"/>
      <c r="O12" s="26" t="str">
        <f t="shared" si="3"/>
        <v/>
      </c>
      <c r="P12" s="26"/>
      <c r="Q12" s="86"/>
      <c r="R12" s="26" t="str">
        <f t="shared" si="4"/>
        <v/>
      </c>
      <c r="S12" s="72"/>
    </row>
    <row r="13" spans="1:20" ht="12.95" customHeight="1">
      <c r="A13" s="100" t="s">
        <v>411</v>
      </c>
      <c r="B13" s="86">
        <f t="shared" si="5"/>
        <v>2</v>
      </c>
      <c r="C13" s="61">
        <f t="shared" si="6"/>
        <v>1.3071895424836601</v>
      </c>
      <c r="D13" s="86"/>
      <c r="E13" s="225">
        <v>0</v>
      </c>
      <c r="F13" s="26">
        <f t="shared" si="0"/>
        <v>0</v>
      </c>
      <c r="G13" s="86"/>
      <c r="H13" s="225">
        <v>0</v>
      </c>
      <c r="I13" s="165">
        <f t="shared" si="1"/>
        <v>0</v>
      </c>
      <c r="J13" s="86"/>
      <c r="K13" s="225">
        <v>0</v>
      </c>
      <c r="L13" s="165">
        <f t="shared" si="2"/>
        <v>0</v>
      </c>
      <c r="M13" s="86"/>
      <c r="N13" s="225">
        <v>0</v>
      </c>
      <c r="O13" s="165">
        <f t="shared" si="3"/>
        <v>0</v>
      </c>
      <c r="P13" s="86"/>
      <c r="Q13" s="225">
        <v>2</v>
      </c>
      <c r="R13" s="165">
        <f t="shared" si="4"/>
        <v>100</v>
      </c>
      <c r="S13" s="226">
        <v>0</v>
      </c>
    </row>
    <row r="14" spans="1:20" ht="12.95" customHeight="1">
      <c r="A14" s="100" t="s">
        <v>412</v>
      </c>
      <c r="B14" s="86">
        <f t="shared" si="5"/>
        <v>1</v>
      </c>
      <c r="C14" s="61">
        <f t="shared" si="6"/>
        <v>0.65359477124183007</v>
      </c>
      <c r="D14" s="86"/>
      <c r="E14" s="225">
        <v>0</v>
      </c>
      <c r="F14" s="26">
        <f t="shared" si="0"/>
        <v>0</v>
      </c>
      <c r="G14" s="86"/>
      <c r="H14" s="225">
        <v>0</v>
      </c>
      <c r="I14" s="165">
        <f t="shared" si="1"/>
        <v>0</v>
      </c>
      <c r="J14" s="86"/>
      <c r="K14" s="225">
        <v>0</v>
      </c>
      <c r="L14" s="165">
        <f t="shared" si="2"/>
        <v>0</v>
      </c>
      <c r="M14" s="86"/>
      <c r="N14" s="225">
        <v>0</v>
      </c>
      <c r="O14" s="165">
        <f t="shared" si="3"/>
        <v>0</v>
      </c>
      <c r="P14" s="86"/>
      <c r="Q14" s="225">
        <v>1</v>
      </c>
      <c r="R14" s="165">
        <f t="shared" si="4"/>
        <v>100</v>
      </c>
      <c r="S14" s="227"/>
    </row>
    <row r="15" spans="1:20" ht="12.95" customHeight="1">
      <c r="A15" s="100" t="s">
        <v>413</v>
      </c>
      <c r="B15" s="86">
        <f t="shared" si="5"/>
        <v>11</v>
      </c>
      <c r="C15" s="61">
        <f t="shared" si="6"/>
        <v>7.18954248366013</v>
      </c>
      <c r="D15" s="86"/>
      <c r="E15" s="225">
        <v>2</v>
      </c>
      <c r="F15" s="165">
        <f t="shared" si="0"/>
        <v>18.181818181818183</v>
      </c>
      <c r="G15" s="86"/>
      <c r="H15" s="225">
        <v>0</v>
      </c>
      <c r="I15" s="165">
        <f t="shared" si="1"/>
        <v>0</v>
      </c>
      <c r="J15" s="86"/>
      <c r="K15" s="225">
        <v>2</v>
      </c>
      <c r="L15" s="165">
        <f t="shared" si="2"/>
        <v>18.181818181818183</v>
      </c>
      <c r="M15" s="86"/>
      <c r="N15" s="225">
        <v>1</v>
      </c>
      <c r="O15" s="165">
        <f t="shared" si="3"/>
        <v>9.0909090909090917</v>
      </c>
      <c r="P15" s="86"/>
      <c r="Q15" s="225">
        <v>6</v>
      </c>
      <c r="R15" s="165">
        <f t="shared" si="4"/>
        <v>54.54545454545454</v>
      </c>
      <c r="S15" s="227"/>
    </row>
    <row r="16" spans="1:20" ht="12.95" customHeight="1">
      <c r="A16" s="100" t="s">
        <v>414</v>
      </c>
      <c r="B16" s="86">
        <f t="shared" si="5"/>
        <v>5</v>
      </c>
      <c r="C16" s="61">
        <f>IF(A16&lt;&gt;0,B16/$B$11*100,"")</f>
        <v>3.2679738562091507</v>
      </c>
      <c r="D16" s="86"/>
      <c r="E16" s="225">
        <v>2</v>
      </c>
      <c r="F16" s="165">
        <f t="shared" si="0"/>
        <v>40</v>
      </c>
      <c r="G16" s="86"/>
      <c r="H16" s="225">
        <v>0</v>
      </c>
      <c r="I16" s="165">
        <f t="shared" si="1"/>
        <v>0</v>
      </c>
      <c r="J16" s="86"/>
      <c r="K16" s="225">
        <v>2</v>
      </c>
      <c r="L16" s="165">
        <f t="shared" si="2"/>
        <v>40</v>
      </c>
      <c r="M16" s="86"/>
      <c r="N16" s="225">
        <v>0</v>
      </c>
      <c r="O16" s="165">
        <f t="shared" si="3"/>
        <v>0</v>
      </c>
      <c r="P16" s="86"/>
      <c r="Q16" s="225">
        <v>1</v>
      </c>
      <c r="R16" s="165">
        <f t="shared" si="4"/>
        <v>20</v>
      </c>
      <c r="S16" s="227"/>
    </row>
    <row r="17" spans="1:19" ht="12.95" customHeight="1">
      <c r="A17" s="100" t="s">
        <v>415</v>
      </c>
      <c r="B17" s="86">
        <f t="shared" si="5"/>
        <v>7</v>
      </c>
      <c r="C17" s="61">
        <f t="shared" si="6"/>
        <v>4.5751633986928102</v>
      </c>
      <c r="D17" s="86"/>
      <c r="E17" s="225">
        <v>2</v>
      </c>
      <c r="F17" s="165">
        <f t="shared" si="0"/>
        <v>28.571428571428569</v>
      </c>
      <c r="G17" s="86"/>
      <c r="H17" s="225">
        <v>1</v>
      </c>
      <c r="I17" s="165">
        <f t="shared" si="1"/>
        <v>14.285714285714285</v>
      </c>
      <c r="J17" s="86"/>
      <c r="K17" s="225">
        <v>0</v>
      </c>
      <c r="L17" s="165">
        <f t="shared" si="2"/>
        <v>0</v>
      </c>
      <c r="M17" s="86"/>
      <c r="N17" s="225">
        <v>1</v>
      </c>
      <c r="O17" s="165">
        <f t="shared" si="3"/>
        <v>14.285714285714285</v>
      </c>
      <c r="P17" s="86"/>
      <c r="Q17" s="225">
        <v>3</v>
      </c>
      <c r="R17" s="165">
        <f t="shared" si="4"/>
        <v>42.857142857142854</v>
      </c>
      <c r="S17" s="227"/>
    </row>
    <row r="18" spans="1:19" ht="12.95" customHeight="1">
      <c r="A18" s="100" t="s">
        <v>416</v>
      </c>
      <c r="B18" s="86">
        <f t="shared" si="5"/>
        <v>4</v>
      </c>
      <c r="C18" s="61">
        <f t="shared" si="6"/>
        <v>2.6143790849673203</v>
      </c>
      <c r="D18" s="86"/>
      <c r="E18" s="225">
        <v>0</v>
      </c>
      <c r="F18" s="165">
        <f t="shared" si="0"/>
        <v>0</v>
      </c>
      <c r="G18" s="86"/>
      <c r="H18" s="225">
        <v>0</v>
      </c>
      <c r="I18" s="165">
        <f t="shared" si="1"/>
        <v>0</v>
      </c>
      <c r="J18" s="86"/>
      <c r="K18" s="225">
        <v>0</v>
      </c>
      <c r="L18" s="165">
        <f t="shared" si="2"/>
        <v>0</v>
      </c>
      <c r="M18" s="86"/>
      <c r="N18" s="225">
        <v>0</v>
      </c>
      <c r="O18" s="165">
        <f t="shared" si="3"/>
        <v>0</v>
      </c>
      <c r="P18" s="86"/>
      <c r="Q18" s="225">
        <v>4</v>
      </c>
      <c r="R18" s="165">
        <f t="shared" si="4"/>
        <v>100</v>
      </c>
      <c r="S18" s="227"/>
    </row>
    <row r="19" spans="1:19" ht="12.95" customHeight="1">
      <c r="A19" s="103" t="s">
        <v>417</v>
      </c>
      <c r="B19" s="86">
        <f t="shared" si="5"/>
        <v>5</v>
      </c>
      <c r="C19" s="61">
        <f>IF(A19&lt;&gt;0,B19/$B$11*100,"")</f>
        <v>3.2679738562091507</v>
      </c>
      <c r="D19" s="86"/>
      <c r="E19" s="225">
        <v>0</v>
      </c>
      <c r="F19" s="165">
        <f t="shared" si="0"/>
        <v>0</v>
      </c>
      <c r="G19" s="86"/>
      <c r="H19" s="225">
        <v>0</v>
      </c>
      <c r="I19" s="165">
        <f t="shared" si="1"/>
        <v>0</v>
      </c>
      <c r="J19" s="86"/>
      <c r="K19" s="225">
        <v>1</v>
      </c>
      <c r="L19" s="165">
        <f t="shared" si="2"/>
        <v>20</v>
      </c>
      <c r="M19" s="86"/>
      <c r="N19" s="225">
        <v>1</v>
      </c>
      <c r="O19" s="165">
        <f t="shared" si="3"/>
        <v>20</v>
      </c>
      <c r="P19" s="86"/>
      <c r="Q19" s="225">
        <v>3</v>
      </c>
      <c r="R19" s="165">
        <f t="shared" si="4"/>
        <v>60</v>
      </c>
      <c r="S19" s="227"/>
    </row>
    <row r="20" spans="1:19" ht="12.95" customHeight="1">
      <c r="A20" s="100" t="s">
        <v>418</v>
      </c>
      <c r="B20" s="86">
        <f t="shared" si="5"/>
        <v>6</v>
      </c>
      <c r="C20" s="61">
        <f t="shared" si="6"/>
        <v>3.9215686274509802</v>
      </c>
      <c r="D20" s="86"/>
      <c r="E20" s="225">
        <v>0</v>
      </c>
      <c r="F20" s="165">
        <f t="shared" si="0"/>
        <v>0</v>
      </c>
      <c r="G20" s="86"/>
      <c r="H20" s="225">
        <v>1</v>
      </c>
      <c r="I20" s="165">
        <f t="shared" si="1"/>
        <v>16.666666666666664</v>
      </c>
      <c r="J20" s="86"/>
      <c r="K20" s="225">
        <v>0</v>
      </c>
      <c r="L20" s="165">
        <f t="shared" si="2"/>
        <v>0</v>
      </c>
      <c r="M20" s="86"/>
      <c r="N20" s="225">
        <v>0</v>
      </c>
      <c r="O20" s="165">
        <f t="shared" si="3"/>
        <v>0</v>
      </c>
      <c r="P20" s="86"/>
      <c r="Q20" s="225">
        <v>5</v>
      </c>
      <c r="R20" s="165">
        <f t="shared" si="4"/>
        <v>83.333333333333343</v>
      </c>
      <c r="S20" s="227"/>
    </row>
    <row r="21" spans="1:19" ht="12.95" customHeight="1">
      <c r="A21" s="100" t="s">
        <v>419</v>
      </c>
      <c r="B21" s="86">
        <f t="shared" si="5"/>
        <v>4</v>
      </c>
      <c r="C21" s="61">
        <f t="shared" si="6"/>
        <v>2.6143790849673203</v>
      </c>
      <c r="D21" s="86"/>
      <c r="E21" s="225">
        <v>1</v>
      </c>
      <c r="F21" s="165">
        <f t="shared" si="0"/>
        <v>25</v>
      </c>
      <c r="G21" s="86"/>
      <c r="H21" s="225">
        <v>0</v>
      </c>
      <c r="I21" s="165">
        <f t="shared" si="1"/>
        <v>0</v>
      </c>
      <c r="J21" s="86"/>
      <c r="K21" s="225">
        <v>0</v>
      </c>
      <c r="L21" s="165">
        <f t="shared" si="2"/>
        <v>0</v>
      </c>
      <c r="M21" s="86"/>
      <c r="N21" s="225">
        <v>0</v>
      </c>
      <c r="O21" s="165">
        <f t="shared" si="3"/>
        <v>0</v>
      </c>
      <c r="P21" s="86"/>
      <c r="Q21" s="225">
        <v>3</v>
      </c>
      <c r="R21" s="165">
        <f t="shared" si="4"/>
        <v>75</v>
      </c>
      <c r="S21" s="227"/>
    </row>
    <row r="22" spans="1:19" ht="12.95" customHeight="1">
      <c r="A22" s="100" t="s">
        <v>420</v>
      </c>
      <c r="B22" s="86">
        <f t="shared" si="5"/>
        <v>1</v>
      </c>
      <c r="C22" s="61">
        <f t="shared" si="6"/>
        <v>0.65359477124183007</v>
      </c>
      <c r="D22" s="86"/>
      <c r="E22" s="225">
        <v>0</v>
      </c>
      <c r="F22" s="165">
        <f t="shared" si="0"/>
        <v>0</v>
      </c>
      <c r="G22" s="86"/>
      <c r="H22" s="225">
        <v>1</v>
      </c>
      <c r="I22" s="165">
        <f t="shared" si="1"/>
        <v>100</v>
      </c>
      <c r="J22" s="86"/>
      <c r="K22" s="225">
        <v>0</v>
      </c>
      <c r="L22" s="165">
        <f t="shared" si="2"/>
        <v>0</v>
      </c>
      <c r="M22" s="86"/>
      <c r="N22" s="225">
        <v>0</v>
      </c>
      <c r="O22" s="165">
        <f t="shared" si="3"/>
        <v>0</v>
      </c>
      <c r="P22" s="86"/>
      <c r="Q22" s="225">
        <v>0</v>
      </c>
      <c r="R22" s="165">
        <f t="shared" si="4"/>
        <v>0</v>
      </c>
      <c r="S22" s="227"/>
    </row>
    <row r="23" spans="1:19" ht="12.95" customHeight="1">
      <c r="A23" s="100" t="s">
        <v>421</v>
      </c>
      <c r="B23" s="86">
        <f t="shared" si="5"/>
        <v>8</v>
      </c>
      <c r="C23" s="61">
        <f t="shared" si="6"/>
        <v>5.2287581699346406</v>
      </c>
      <c r="D23" s="86"/>
      <c r="E23" s="225">
        <v>0</v>
      </c>
      <c r="F23" s="165">
        <f t="shared" si="0"/>
        <v>0</v>
      </c>
      <c r="G23" s="86"/>
      <c r="H23" s="225">
        <v>0</v>
      </c>
      <c r="I23" s="165">
        <f t="shared" si="1"/>
        <v>0</v>
      </c>
      <c r="J23" s="86"/>
      <c r="K23" s="225">
        <v>0</v>
      </c>
      <c r="L23" s="165">
        <f t="shared" si="2"/>
        <v>0</v>
      </c>
      <c r="M23" s="86"/>
      <c r="N23" s="225">
        <v>0</v>
      </c>
      <c r="O23" s="165">
        <f t="shared" si="3"/>
        <v>0</v>
      </c>
      <c r="P23" s="86"/>
      <c r="Q23" s="225">
        <v>8</v>
      </c>
      <c r="R23" s="165">
        <f t="shared" si="4"/>
        <v>100</v>
      </c>
      <c r="S23" s="227"/>
    </row>
    <row r="24" spans="1:19" ht="12.95" customHeight="1">
      <c r="A24" s="100" t="s">
        <v>422</v>
      </c>
      <c r="B24" s="86">
        <f t="shared" si="5"/>
        <v>3</v>
      </c>
      <c r="C24" s="61">
        <f t="shared" si="6"/>
        <v>1.9607843137254901</v>
      </c>
      <c r="D24" s="86"/>
      <c r="E24" s="225">
        <v>1</v>
      </c>
      <c r="F24" s="165">
        <f t="shared" si="0"/>
        <v>33.333333333333329</v>
      </c>
      <c r="G24" s="86"/>
      <c r="H24" s="225">
        <v>0</v>
      </c>
      <c r="I24" s="165">
        <f t="shared" si="1"/>
        <v>0</v>
      </c>
      <c r="J24" s="86"/>
      <c r="K24" s="225">
        <v>0</v>
      </c>
      <c r="L24" s="165">
        <f t="shared" si="2"/>
        <v>0</v>
      </c>
      <c r="M24" s="86"/>
      <c r="N24" s="225">
        <v>0</v>
      </c>
      <c r="O24" s="165">
        <f t="shared" si="3"/>
        <v>0</v>
      </c>
      <c r="P24" s="86"/>
      <c r="Q24" s="225">
        <v>2</v>
      </c>
      <c r="R24" s="165">
        <f t="shared" si="4"/>
        <v>66.666666666666657</v>
      </c>
      <c r="S24" s="227"/>
    </row>
    <row r="25" spans="1:19" ht="12.95" customHeight="1">
      <c r="A25" s="100" t="s">
        <v>423</v>
      </c>
      <c r="B25" s="86">
        <f t="shared" si="5"/>
        <v>5</v>
      </c>
      <c r="C25" s="61">
        <f t="shared" si="6"/>
        <v>3.2679738562091507</v>
      </c>
      <c r="D25" s="86"/>
      <c r="E25" s="225">
        <v>0</v>
      </c>
      <c r="F25" s="165">
        <f t="shared" si="0"/>
        <v>0</v>
      </c>
      <c r="G25" s="86"/>
      <c r="H25" s="225">
        <v>0</v>
      </c>
      <c r="I25" s="165">
        <f t="shared" si="1"/>
        <v>0</v>
      </c>
      <c r="J25" s="86"/>
      <c r="K25" s="225">
        <v>0</v>
      </c>
      <c r="L25" s="165">
        <f t="shared" si="2"/>
        <v>0</v>
      </c>
      <c r="M25" s="86"/>
      <c r="N25" s="225">
        <v>1</v>
      </c>
      <c r="O25" s="165">
        <f t="shared" si="3"/>
        <v>20</v>
      </c>
      <c r="P25" s="86"/>
      <c r="Q25" s="225">
        <v>4</v>
      </c>
      <c r="R25" s="165">
        <f t="shared" si="4"/>
        <v>80</v>
      </c>
      <c r="S25" s="226"/>
    </row>
    <row r="26" spans="1:19" ht="12.95" customHeight="1">
      <c r="A26" s="100" t="s">
        <v>424</v>
      </c>
      <c r="B26" s="86">
        <f t="shared" si="5"/>
        <v>2</v>
      </c>
      <c r="C26" s="61">
        <f t="shared" si="6"/>
        <v>1.3071895424836601</v>
      </c>
      <c r="D26" s="86"/>
      <c r="E26" s="225">
        <v>0</v>
      </c>
      <c r="F26" s="165">
        <f t="shared" si="0"/>
        <v>0</v>
      </c>
      <c r="G26" s="86"/>
      <c r="H26" s="225">
        <v>0</v>
      </c>
      <c r="I26" s="165">
        <f t="shared" si="1"/>
        <v>0</v>
      </c>
      <c r="J26" s="86"/>
      <c r="K26" s="225">
        <v>0</v>
      </c>
      <c r="L26" s="165">
        <f t="shared" si="2"/>
        <v>0</v>
      </c>
      <c r="M26" s="86"/>
      <c r="N26" s="225">
        <v>0</v>
      </c>
      <c r="O26" s="165">
        <f t="shared" si="3"/>
        <v>0</v>
      </c>
      <c r="P26" s="86"/>
      <c r="Q26" s="225">
        <v>2</v>
      </c>
      <c r="R26" s="165">
        <f t="shared" si="4"/>
        <v>100</v>
      </c>
      <c r="S26" s="227"/>
    </row>
    <row r="27" spans="1:19" ht="12.95" customHeight="1">
      <c r="A27" s="100" t="s">
        <v>425</v>
      </c>
      <c r="B27" s="86">
        <f t="shared" si="5"/>
        <v>4</v>
      </c>
      <c r="C27" s="61">
        <f t="shared" si="6"/>
        <v>2.6143790849673203</v>
      </c>
      <c r="D27" s="86"/>
      <c r="E27" s="225">
        <v>1</v>
      </c>
      <c r="F27" s="165">
        <f t="shared" si="0"/>
        <v>25</v>
      </c>
      <c r="G27" s="86"/>
      <c r="H27" s="225">
        <v>1</v>
      </c>
      <c r="I27" s="165">
        <f t="shared" si="1"/>
        <v>25</v>
      </c>
      <c r="J27" s="86"/>
      <c r="K27" s="225">
        <v>0</v>
      </c>
      <c r="L27" s="165">
        <f t="shared" si="2"/>
        <v>0</v>
      </c>
      <c r="M27" s="86"/>
      <c r="N27" s="225">
        <v>0</v>
      </c>
      <c r="O27" s="165">
        <f t="shared" si="3"/>
        <v>0</v>
      </c>
      <c r="P27" s="86"/>
      <c r="Q27" s="225">
        <v>2</v>
      </c>
      <c r="R27" s="165">
        <f t="shared" si="4"/>
        <v>50</v>
      </c>
      <c r="S27" s="226"/>
    </row>
    <row r="28" spans="1:19" ht="12.95" customHeight="1">
      <c r="A28" s="103" t="s">
        <v>426</v>
      </c>
      <c r="B28" s="86">
        <f t="shared" si="5"/>
        <v>2</v>
      </c>
      <c r="C28" s="61">
        <f t="shared" si="6"/>
        <v>1.3071895424836601</v>
      </c>
      <c r="D28" s="86"/>
      <c r="E28" s="225">
        <v>0</v>
      </c>
      <c r="F28" s="165">
        <f t="shared" si="0"/>
        <v>0</v>
      </c>
      <c r="G28" s="86"/>
      <c r="H28" s="225">
        <v>0</v>
      </c>
      <c r="I28" s="165">
        <f t="shared" si="1"/>
        <v>0</v>
      </c>
      <c r="J28" s="86"/>
      <c r="K28" s="225">
        <v>0</v>
      </c>
      <c r="L28" s="165">
        <f t="shared" si="2"/>
        <v>0</v>
      </c>
      <c r="M28" s="86"/>
      <c r="N28" s="225">
        <v>1</v>
      </c>
      <c r="O28" s="165">
        <f t="shared" si="3"/>
        <v>50</v>
      </c>
      <c r="P28" s="86"/>
      <c r="Q28" s="225">
        <v>1</v>
      </c>
      <c r="R28" s="165">
        <f t="shared" si="4"/>
        <v>50</v>
      </c>
      <c r="S28" s="226"/>
    </row>
    <row r="29" spans="1:19" ht="12.95" customHeight="1">
      <c r="A29" s="104" t="s">
        <v>427</v>
      </c>
      <c r="B29" s="86">
        <f t="shared" si="5"/>
        <v>1</v>
      </c>
      <c r="C29" s="61">
        <f t="shared" si="6"/>
        <v>0.65359477124183007</v>
      </c>
      <c r="D29" s="86"/>
      <c r="E29" s="225">
        <v>0</v>
      </c>
      <c r="F29" s="165">
        <f t="shared" si="0"/>
        <v>0</v>
      </c>
      <c r="G29" s="86"/>
      <c r="H29" s="225">
        <v>0</v>
      </c>
      <c r="I29" s="165">
        <f t="shared" si="1"/>
        <v>0</v>
      </c>
      <c r="J29" s="86"/>
      <c r="K29" s="225">
        <v>0</v>
      </c>
      <c r="L29" s="165">
        <f t="shared" si="2"/>
        <v>0</v>
      </c>
      <c r="M29" s="86"/>
      <c r="N29" s="225">
        <v>1</v>
      </c>
      <c r="O29" s="165">
        <f t="shared" si="3"/>
        <v>100</v>
      </c>
      <c r="P29" s="86"/>
      <c r="Q29" s="225">
        <v>0</v>
      </c>
      <c r="R29" s="165">
        <f t="shared" si="4"/>
        <v>0</v>
      </c>
      <c r="S29" s="227"/>
    </row>
    <row r="30" spans="1:19" ht="12.95" customHeight="1">
      <c r="A30" s="104" t="s">
        <v>428</v>
      </c>
      <c r="B30" s="86">
        <f>E30+H30+K30+N30+Q30+S30</f>
        <v>1</v>
      </c>
      <c r="C30" s="61">
        <f>IF(A30&lt;&gt;0,B30/$B$11*100,"")</f>
        <v>0.65359477124183007</v>
      </c>
      <c r="D30" s="86"/>
      <c r="E30" s="225">
        <v>0</v>
      </c>
      <c r="F30" s="165">
        <f t="shared" si="0"/>
        <v>0</v>
      </c>
      <c r="G30" s="86"/>
      <c r="H30" s="225">
        <v>0</v>
      </c>
      <c r="I30" s="165">
        <f t="shared" si="1"/>
        <v>0</v>
      </c>
      <c r="J30" s="86"/>
      <c r="K30" s="225">
        <v>1</v>
      </c>
      <c r="L30" s="165">
        <f t="shared" si="2"/>
        <v>100</v>
      </c>
      <c r="M30" s="86"/>
      <c r="N30" s="225">
        <v>0</v>
      </c>
      <c r="O30" s="165"/>
      <c r="P30" s="86"/>
      <c r="Q30" s="225">
        <v>0</v>
      </c>
      <c r="R30" s="165">
        <f t="shared" si="4"/>
        <v>0</v>
      </c>
      <c r="S30" s="227"/>
    </row>
    <row r="31" spans="1:19" ht="12.95" customHeight="1">
      <c r="A31" s="100" t="s">
        <v>429</v>
      </c>
      <c r="B31" s="86">
        <f t="shared" si="5"/>
        <v>6</v>
      </c>
      <c r="C31" s="61">
        <f t="shared" si="6"/>
        <v>3.9215686274509802</v>
      </c>
      <c r="D31" s="61"/>
      <c r="E31" s="225">
        <v>0</v>
      </c>
      <c r="F31" s="165">
        <f t="shared" si="0"/>
        <v>0</v>
      </c>
      <c r="G31" s="86"/>
      <c r="H31" s="225">
        <v>0</v>
      </c>
      <c r="I31" s="165">
        <f t="shared" si="1"/>
        <v>0</v>
      </c>
      <c r="J31" s="86"/>
      <c r="K31" s="225">
        <v>0</v>
      </c>
      <c r="L31" s="165">
        <f t="shared" si="2"/>
        <v>0</v>
      </c>
      <c r="M31" s="86"/>
      <c r="N31" s="225">
        <v>0</v>
      </c>
      <c r="O31" s="165">
        <f t="shared" si="3"/>
        <v>0</v>
      </c>
      <c r="P31" s="86"/>
      <c r="Q31" s="225">
        <v>6</v>
      </c>
      <c r="R31" s="165">
        <f t="shared" si="4"/>
        <v>100</v>
      </c>
      <c r="S31" s="227"/>
    </row>
    <row r="32" spans="1:19" ht="12.95" customHeight="1">
      <c r="A32" s="100" t="s">
        <v>430</v>
      </c>
      <c r="B32" s="86">
        <f t="shared" si="5"/>
        <v>7</v>
      </c>
      <c r="C32" s="61">
        <f t="shared" si="6"/>
        <v>4.5751633986928102</v>
      </c>
      <c r="D32" s="61"/>
      <c r="E32" s="225">
        <v>1</v>
      </c>
      <c r="F32" s="165">
        <f t="shared" si="0"/>
        <v>14.285714285714285</v>
      </c>
      <c r="G32" s="86"/>
      <c r="H32" s="225">
        <v>1</v>
      </c>
      <c r="I32" s="165">
        <f t="shared" si="1"/>
        <v>14.285714285714285</v>
      </c>
      <c r="J32" s="86"/>
      <c r="K32" s="225">
        <v>0</v>
      </c>
      <c r="L32" s="165">
        <f t="shared" si="2"/>
        <v>0</v>
      </c>
      <c r="M32" s="86"/>
      <c r="N32" s="225">
        <v>0</v>
      </c>
      <c r="O32" s="165">
        <f t="shared" si="3"/>
        <v>0</v>
      </c>
      <c r="P32" s="86"/>
      <c r="Q32" s="225">
        <v>5</v>
      </c>
      <c r="R32" s="165">
        <f t="shared" si="4"/>
        <v>71.428571428571431</v>
      </c>
      <c r="S32" s="226"/>
    </row>
    <row r="33" spans="1:19" ht="12.95" customHeight="1">
      <c r="A33" s="100" t="s">
        <v>431</v>
      </c>
      <c r="B33" s="86">
        <f t="shared" si="5"/>
        <v>5</v>
      </c>
      <c r="C33" s="61">
        <f t="shared" si="6"/>
        <v>3.2679738562091507</v>
      </c>
      <c r="D33" s="61"/>
      <c r="E33" s="225">
        <v>1</v>
      </c>
      <c r="F33" s="165">
        <f t="shared" si="0"/>
        <v>20</v>
      </c>
      <c r="G33" s="86"/>
      <c r="H33" s="225">
        <v>0</v>
      </c>
      <c r="I33" s="165">
        <f t="shared" si="1"/>
        <v>0</v>
      </c>
      <c r="J33" s="86"/>
      <c r="K33" s="225">
        <v>1</v>
      </c>
      <c r="L33" s="165">
        <f t="shared" si="2"/>
        <v>20</v>
      </c>
      <c r="M33" s="86"/>
      <c r="N33" s="225">
        <v>1</v>
      </c>
      <c r="O33" s="165">
        <f t="shared" si="3"/>
        <v>20</v>
      </c>
      <c r="P33" s="86"/>
      <c r="Q33" s="225">
        <v>2</v>
      </c>
      <c r="R33" s="165">
        <f t="shared" si="4"/>
        <v>40</v>
      </c>
      <c r="S33" s="227"/>
    </row>
    <row r="34" spans="1:19" ht="12.95" customHeight="1">
      <c r="A34" s="100" t="s">
        <v>432</v>
      </c>
      <c r="B34" s="86">
        <f t="shared" si="5"/>
        <v>2</v>
      </c>
      <c r="C34" s="61">
        <f t="shared" si="6"/>
        <v>1.3071895424836601</v>
      </c>
      <c r="D34" s="61"/>
      <c r="E34" s="225">
        <v>0</v>
      </c>
      <c r="F34" s="165">
        <f t="shared" si="0"/>
        <v>0</v>
      </c>
      <c r="G34" s="86"/>
      <c r="H34" s="225">
        <v>0</v>
      </c>
      <c r="I34" s="165">
        <f t="shared" si="1"/>
        <v>0</v>
      </c>
      <c r="J34" s="86"/>
      <c r="K34" s="225">
        <v>0</v>
      </c>
      <c r="L34" s="165">
        <f t="shared" si="2"/>
        <v>0</v>
      </c>
      <c r="M34" s="86"/>
      <c r="N34" s="225">
        <v>0</v>
      </c>
      <c r="O34" s="165">
        <f t="shared" si="3"/>
        <v>0</v>
      </c>
      <c r="P34" s="86"/>
      <c r="Q34" s="225">
        <v>2</v>
      </c>
      <c r="R34" s="165">
        <f t="shared" si="4"/>
        <v>100</v>
      </c>
      <c r="S34" s="227"/>
    </row>
    <row r="35" spans="1:19" ht="12.95" customHeight="1">
      <c r="A35" s="103" t="s">
        <v>433</v>
      </c>
      <c r="B35" s="86">
        <f t="shared" si="5"/>
        <v>1</v>
      </c>
      <c r="C35" s="61">
        <f t="shared" si="6"/>
        <v>0.65359477124183007</v>
      </c>
      <c r="D35" s="61"/>
      <c r="E35" s="225">
        <v>0</v>
      </c>
      <c r="F35" s="165">
        <f t="shared" si="0"/>
        <v>0</v>
      </c>
      <c r="G35" s="86"/>
      <c r="H35" s="225">
        <v>0</v>
      </c>
      <c r="I35" s="165">
        <f t="shared" si="1"/>
        <v>0</v>
      </c>
      <c r="J35" s="86"/>
      <c r="K35" s="225">
        <v>0</v>
      </c>
      <c r="L35" s="165">
        <f t="shared" si="2"/>
        <v>0</v>
      </c>
      <c r="M35" s="86"/>
      <c r="N35" s="225">
        <v>0</v>
      </c>
      <c r="O35" s="165">
        <f t="shared" si="3"/>
        <v>0</v>
      </c>
      <c r="P35" s="86"/>
      <c r="Q35" s="225">
        <v>1</v>
      </c>
      <c r="R35" s="165">
        <f t="shared" si="4"/>
        <v>100</v>
      </c>
      <c r="S35" s="227"/>
    </row>
    <row r="36" spans="1:19" ht="12.95" customHeight="1">
      <c r="A36" s="100" t="s">
        <v>434</v>
      </c>
      <c r="B36" s="86">
        <f>E36+H36+K36+N36+Q36+S36</f>
        <v>4</v>
      </c>
      <c r="C36" s="61">
        <f>IF(A36&lt;&gt;0,B36/$B$11*100,"")</f>
        <v>2.6143790849673203</v>
      </c>
      <c r="D36" s="61"/>
      <c r="E36" s="225">
        <v>1</v>
      </c>
      <c r="F36" s="165">
        <f t="shared" si="0"/>
        <v>25</v>
      </c>
      <c r="G36" s="86"/>
      <c r="H36" s="225">
        <v>0</v>
      </c>
      <c r="I36" s="165">
        <f t="shared" si="1"/>
        <v>0</v>
      </c>
      <c r="J36" s="86"/>
      <c r="K36" s="225">
        <v>0</v>
      </c>
      <c r="L36" s="165">
        <f t="shared" si="2"/>
        <v>0</v>
      </c>
      <c r="M36" s="86"/>
      <c r="N36" s="225">
        <v>0</v>
      </c>
      <c r="O36" s="165"/>
      <c r="P36" s="86"/>
      <c r="Q36" s="225">
        <v>3</v>
      </c>
      <c r="R36" s="165">
        <f t="shared" si="4"/>
        <v>75</v>
      </c>
      <c r="S36" s="227"/>
    </row>
    <row r="37" spans="1:19" ht="12.95" customHeight="1">
      <c r="A37" s="100" t="s">
        <v>435</v>
      </c>
      <c r="B37" s="86">
        <f t="shared" si="5"/>
        <v>8</v>
      </c>
      <c r="C37" s="61">
        <f t="shared" si="6"/>
        <v>5.2287581699346406</v>
      </c>
      <c r="D37" s="61"/>
      <c r="E37" s="225">
        <v>0</v>
      </c>
      <c r="F37" s="165">
        <f t="shared" si="0"/>
        <v>0</v>
      </c>
      <c r="G37" s="86"/>
      <c r="H37" s="225">
        <v>0</v>
      </c>
      <c r="I37" s="165">
        <f t="shared" si="1"/>
        <v>0</v>
      </c>
      <c r="J37" s="86"/>
      <c r="K37" s="225">
        <v>1</v>
      </c>
      <c r="L37" s="165">
        <f t="shared" si="2"/>
        <v>12.5</v>
      </c>
      <c r="M37" s="86"/>
      <c r="N37" s="225">
        <v>2</v>
      </c>
      <c r="O37" s="165">
        <f t="shared" si="3"/>
        <v>25</v>
      </c>
      <c r="P37" s="86"/>
      <c r="Q37" s="225">
        <v>5</v>
      </c>
      <c r="R37" s="165">
        <f t="shared" si="4"/>
        <v>62.5</v>
      </c>
      <c r="S37" s="227"/>
    </row>
    <row r="38" spans="1:19" ht="12.95" customHeight="1">
      <c r="A38" s="100" t="s">
        <v>436</v>
      </c>
      <c r="B38" s="86">
        <f t="shared" si="5"/>
        <v>3</v>
      </c>
      <c r="C38" s="61">
        <f t="shared" si="6"/>
        <v>1.9607843137254901</v>
      </c>
      <c r="D38" s="61"/>
      <c r="E38" s="225">
        <v>1</v>
      </c>
      <c r="F38" s="165">
        <f t="shared" si="0"/>
        <v>33.333333333333329</v>
      </c>
      <c r="G38" s="86"/>
      <c r="H38" s="225">
        <v>0</v>
      </c>
      <c r="I38" s="165">
        <f t="shared" si="1"/>
        <v>0</v>
      </c>
      <c r="J38" s="86"/>
      <c r="K38" s="225">
        <v>1</v>
      </c>
      <c r="L38" s="165">
        <f t="shared" si="2"/>
        <v>33.333333333333329</v>
      </c>
      <c r="M38" s="86"/>
      <c r="N38" s="225">
        <v>0</v>
      </c>
      <c r="O38" s="165">
        <f t="shared" si="3"/>
        <v>0</v>
      </c>
      <c r="P38" s="86"/>
      <c r="Q38" s="225">
        <v>1</v>
      </c>
      <c r="R38" s="165">
        <f t="shared" si="4"/>
        <v>33.333333333333329</v>
      </c>
      <c r="S38" s="227"/>
    </row>
    <row r="39" spans="1:19" ht="12.95" customHeight="1">
      <c r="A39" s="105" t="s">
        <v>437</v>
      </c>
      <c r="B39" s="86">
        <f t="shared" si="5"/>
        <v>1</v>
      </c>
      <c r="C39" s="61">
        <f t="shared" si="6"/>
        <v>0.65359477124183007</v>
      </c>
      <c r="D39" s="61"/>
      <c r="E39" s="225">
        <v>0</v>
      </c>
      <c r="F39" s="165">
        <f t="shared" si="0"/>
        <v>0</v>
      </c>
      <c r="G39" s="86"/>
      <c r="H39" s="225">
        <v>0</v>
      </c>
      <c r="I39" s="165">
        <f t="shared" si="1"/>
        <v>0</v>
      </c>
      <c r="J39" s="86"/>
      <c r="K39" s="225">
        <v>1</v>
      </c>
      <c r="L39" s="165">
        <f t="shared" si="2"/>
        <v>100</v>
      </c>
      <c r="M39" s="86"/>
      <c r="N39" s="225">
        <v>0</v>
      </c>
      <c r="O39" s="165">
        <f t="shared" si="3"/>
        <v>0</v>
      </c>
      <c r="P39" s="86"/>
      <c r="Q39" s="225">
        <v>0</v>
      </c>
      <c r="R39" s="165">
        <f t="shared" si="4"/>
        <v>0</v>
      </c>
      <c r="S39" s="227"/>
    </row>
    <row r="40" spans="1:19" ht="12.75" customHeight="1">
      <c r="A40" s="105" t="s">
        <v>438</v>
      </c>
      <c r="B40" s="86">
        <f t="shared" si="5"/>
        <v>1</v>
      </c>
      <c r="C40" s="61">
        <f t="shared" si="6"/>
        <v>0.65359477124183007</v>
      </c>
      <c r="D40" s="61"/>
      <c r="E40" s="225">
        <v>0</v>
      </c>
      <c r="F40" s="165">
        <f t="shared" si="0"/>
        <v>0</v>
      </c>
      <c r="G40" s="86"/>
      <c r="H40" s="225">
        <v>0</v>
      </c>
      <c r="I40" s="165">
        <f t="shared" si="1"/>
        <v>0</v>
      </c>
      <c r="J40" s="86"/>
      <c r="K40" s="225">
        <v>0</v>
      </c>
      <c r="L40" s="165">
        <f t="shared" si="2"/>
        <v>0</v>
      </c>
      <c r="M40" s="86"/>
      <c r="N40" s="225">
        <v>0</v>
      </c>
      <c r="O40" s="165">
        <f t="shared" si="3"/>
        <v>0</v>
      </c>
      <c r="P40" s="86"/>
      <c r="Q40" s="225">
        <v>1</v>
      </c>
      <c r="R40" s="165">
        <f t="shared" si="4"/>
        <v>100</v>
      </c>
      <c r="S40" s="227"/>
    </row>
    <row r="41" spans="1:19" ht="12.95" customHeight="1">
      <c r="A41" s="100" t="s">
        <v>439</v>
      </c>
      <c r="B41" s="86">
        <f t="shared" si="5"/>
        <v>11</v>
      </c>
      <c r="C41" s="61">
        <f>IF(A41&lt;&gt;0,B41/$B$11*100,"")</f>
        <v>7.18954248366013</v>
      </c>
      <c r="D41" s="61"/>
      <c r="E41" s="225">
        <v>0</v>
      </c>
      <c r="F41" s="165">
        <f t="shared" si="0"/>
        <v>0</v>
      </c>
      <c r="G41" s="86"/>
      <c r="H41" s="225">
        <v>1</v>
      </c>
      <c r="I41" s="165">
        <f t="shared" si="1"/>
        <v>9.0909090909090917</v>
      </c>
      <c r="J41" s="86"/>
      <c r="K41" s="225">
        <v>3</v>
      </c>
      <c r="L41" s="165">
        <f t="shared" si="2"/>
        <v>27.27272727272727</v>
      </c>
      <c r="M41" s="86"/>
      <c r="N41" s="225">
        <v>4</v>
      </c>
      <c r="O41" s="165">
        <f t="shared" si="3"/>
        <v>36.363636363636367</v>
      </c>
      <c r="P41" s="86"/>
      <c r="Q41" s="225">
        <v>3</v>
      </c>
      <c r="R41" s="165">
        <f t="shared" si="4"/>
        <v>27.27272727272727</v>
      </c>
      <c r="S41" s="227"/>
    </row>
    <row r="42" spans="1:19" ht="12.95" customHeight="1">
      <c r="A42" s="100" t="s">
        <v>440</v>
      </c>
      <c r="B42" s="86">
        <f t="shared" si="5"/>
        <v>16</v>
      </c>
      <c r="C42" s="61">
        <f>IF(A42&lt;&gt;0,B42/$B$11*100,"")</f>
        <v>10.457516339869281</v>
      </c>
      <c r="D42" s="61"/>
      <c r="E42" s="225">
        <v>1</v>
      </c>
      <c r="F42" s="165">
        <f t="shared" si="0"/>
        <v>6.25</v>
      </c>
      <c r="G42" s="86"/>
      <c r="H42" s="225">
        <v>1</v>
      </c>
      <c r="I42" s="165">
        <f t="shared" si="1"/>
        <v>6.25</v>
      </c>
      <c r="J42" s="86"/>
      <c r="K42" s="225">
        <v>3</v>
      </c>
      <c r="L42" s="165">
        <f t="shared" si="2"/>
        <v>18.75</v>
      </c>
      <c r="M42" s="86"/>
      <c r="N42" s="225">
        <v>2</v>
      </c>
      <c r="O42" s="165">
        <f t="shared" si="3"/>
        <v>12.5</v>
      </c>
      <c r="P42" s="86"/>
      <c r="Q42" s="225">
        <v>9</v>
      </c>
      <c r="R42" s="165">
        <f t="shared" si="4"/>
        <v>56.25</v>
      </c>
      <c r="S42" s="227"/>
    </row>
    <row r="43" spans="1:19" ht="12.95" customHeight="1">
      <c r="A43" s="180" t="s">
        <v>441</v>
      </c>
      <c r="B43" s="86">
        <f t="shared" si="5"/>
        <v>2</v>
      </c>
      <c r="C43" s="61">
        <f t="shared" si="6"/>
        <v>1.3071895424836601</v>
      </c>
      <c r="D43" s="61"/>
      <c r="E43" s="225">
        <v>0</v>
      </c>
      <c r="F43" s="165">
        <f t="shared" si="0"/>
        <v>0</v>
      </c>
      <c r="G43" s="86"/>
      <c r="H43" s="225">
        <v>0</v>
      </c>
      <c r="I43" s="165">
        <f t="shared" si="1"/>
        <v>0</v>
      </c>
      <c r="J43" s="86"/>
      <c r="K43" s="225">
        <v>0</v>
      </c>
      <c r="L43" s="165">
        <f t="shared" si="2"/>
        <v>0</v>
      </c>
      <c r="M43" s="86"/>
      <c r="N43" s="225">
        <v>1</v>
      </c>
      <c r="O43" s="165">
        <f t="shared" si="3"/>
        <v>50</v>
      </c>
      <c r="P43" s="86"/>
      <c r="Q43" s="225">
        <v>1</v>
      </c>
      <c r="R43" s="165">
        <f t="shared" si="4"/>
        <v>50</v>
      </c>
      <c r="S43" s="226"/>
    </row>
    <row r="44" spans="1:19" ht="12.95" customHeight="1">
      <c r="A44" s="104" t="s">
        <v>442</v>
      </c>
      <c r="B44" s="86">
        <f t="shared" si="5"/>
        <v>3</v>
      </c>
      <c r="C44" s="61">
        <f t="shared" si="6"/>
        <v>1.9607843137254901</v>
      </c>
      <c r="D44" s="61"/>
      <c r="E44" s="225">
        <v>0</v>
      </c>
      <c r="F44" s="165">
        <f t="shared" si="0"/>
        <v>0</v>
      </c>
      <c r="G44" s="86"/>
      <c r="H44" s="225">
        <v>0</v>
      </c>
      <c r="I44" s="165">
        <f t="shared" si="1"/>
        <v>0</v>
      </c>
      <c r="J44" s="86"/>
      <c r="K44" s="225">
        <v>0</v>
      </c>
      <c r="L44" s="165">
        <f t="shared" si="2"/>
        <v>0</v>
      </c>
      <c r="M44" s="86"/>
      <c r="N44" s="225">
        <v>0</v>
      </c>
      <c r="O44" s="165">
        <f t="shared" si="3"/>
        <v>0</v>
      </c>
      <c r="P44" s="86"/>
      <c r="Q44" s="225">
        <v>3</v>
      </c>
      <c r="R44" s="165">
        <f t="shared" si="4"/>
        <v>100</v>
      </c>
      <c r="S44" s="226"/>
    </row>
    <row r="45" spans="1:19" ht="12.95" customHeight="1">
      <c r="A45" s="104" t="s">
        <v>443</v>
      </c>
      <c r="B45" s="86">
        <f t="shared" si="5"/>
        <v>2</v>
      </c>
      <c r="C45" s="61">
        <f t="shared" si="6"/>
        <v>1.3071895424836601</v>
      </c>
      <c r="D45" s="61"/>
      <c r="E45" s="225">
        <v>0</v>
      </c>
      <c r="F45" s="165">
        <f t="shared" si="0"/>
        <v>0</v>
      </c>
      <c r="G45" s="86"/>
      <c r="H45" s="225">
        <v>0</v>
      </c>
      <c r="I45" s="165">
        <f t="shared" si="1"/>
        <v>0</v>
      </c>
      <c r="J45" s="86"/>
      <c r="K45" s="225">
        <v>0</v>
      </c>
      <c r="L45" s="165">
        <f t="shared" si="2"/>
        <v>0</v>
      </c>
      <c r="M45" s="86"/>
      <c r="N45" s="225">
        <v>0</v>
      </c>
      <c r="O45" s="165">
        <f t="shared" si="3"/>
        <v>0</v>
      </c>
      <c r="P45" s="86"/>
      <c r="Q45" s="225">
        <v>2</v>
      </c>
      <c r="R45" s="165">
        <f t="shared" si="4"/>
        <v>100</v>
      </c>
      <c r="S45" s="226"/>
    </row>
    <row r="46" spans="1:19" ht="12.95" customHeight="1">
      <c r="A46" s="100" t="s">
        <v>444</v>
      </c>
      <c r="B46" s="86">
        <f t="shared" si="5"/>
        <v>9</v>
      </c>
      <c r="C46" s="61">
        <f t="shared" si="6"/>
        <v>5.8823529411764701</v>
      </c>
      <c r="D46" s="61"/>
      <c r="E46" s="225">
        <v>1</v>
      </c>
      <c r="F46" s="165">
        <f t="shared" si="0"/>
        <v>11.111111111111111</v>
      </c>
      <c r="G46" s="86"/>
      <c r="H46" s="225">
        <v>1</v>
      </c>
      <c r="I46" s="165">
        <f t="shared" si="1"/>
        <v>11.111111111111111</v>
      </c>
      <c r="J46" s="86"/>
      <c r="K46" s="225">
        <v>1</v>
      </c>
      <c r="L46" s="165">
        <f t="shared" si="2"/>
        <v>11.111111111111111</v>
      </c>
      <c r="M46" s="86"/>
      <c r="N46" s="225">
        <v>1</v>
      </c>
      <c r="O46" s="165">
        <f t="shared" si="3"/>
        <v>11.111111111111111</v>
      </c>
      <c r="P46" s="86"/>
      <c r="Q46" s="225">
        <v>5</v>
      </c>
      <c r="R46" s="165">
        <f t="shared" si="4"/>
        <v>55.555555555555557</v>
      </c>
      <c r="S46" s="226"/>
    </row>
    <row r="47" spans="1:19" ht="9" customHeight="1" thickBot="1">
      <c r="E47" s="228">
        <v>0</v>
      </c>
      <c r="H47" s="228">
        <v>0</v>
      </c>
      <c r="I47" s="138"/>
      <c r="J47" s="138"/>
      <c r="K47" s="228">
        <v>0</v>
      </c>
      <c r="L47" s="229"/>
      <c r="M47" s="229"/>
      <c r="N47" s="228"/>
      <c r="O47" s="138"/>
      <c r="P47" s="138"/>
      <c r="Q47" s="228">
        <v>0</v>
      </c>
      <c r="R47" s="138"/>
      <c r="S47" s="172"/>
    </row>
    <row r="48" spans="1:19" ht="9.75" customHeight="1">
      <c r="A48" s="213"/>
      <c r="B48" s="214"/>
      <c r="C48" s="215"/>
      <c r="D48" s="215"/>
      <c r="E48" s="214"/>
      <c r="F48" s="215"/>
      <c r="G48" s="215"/>
      <c r="H48" s="214"/>
      <c r="I48" s="215"/>
      <c r="J48" s="215"/>
      <c r="K48" s="214"/>
      <c r="L48" s="215"/>
      <c r="M48" s="215"/>
      <c r="N48" s="214"/>
      <c r="O48" s="215"/>
      <c r="P48" s="215"/>
      <c r="Q48" s="214"/>
      <c r="R48" s="215"/>
      <c r="S48" s="214"/>
    </row>
    <row r="49" spans="1:18" ht="13.15" customHeight="1">
      <c r="A49" s="19" t="s">
        <v>374</v>
      </c>
      <c r="I49" s="138"/>
      <c r="J49" s="138"/>
      <c r="L49" s="138"/>
      <c r="M49" s="138"/>
      <c r="O49" s="138"/>
      <c r="P49" s="138"/>
      <c r="R49" s="138"/>
    </row>
    <row r="50" spans="1:18" ht="12" customHeight="1">
      <c r="A50" t="s">
        <v>332</v>
      </c>
      <c r="I50" s="138"/>
      <c r="J50" s="138"/>
      <c r="L50" s="138"/>
      <c r="M50" s="138"/>
      <c r="O50" s="138"/>
      <c r="P50" s="138"/>
      <c r="R50" s="138"/>
    </row>
    <row r="51" spans="1:18" ht="7.5" customHeight="1"/>
    <row r="52" spans="1:18">
      <c r="A52" t="s">
        <v>333</v>
      </c>
    </row>
    <row r="53" spans="1:18">
      <c r="A53" t="s">
        <v>334</v>
      </c>
    </row>
  </sheetData>
  <mergeCells count="6">
    <mergeCell ref="B7:C7"/>
    <mergeCell ref="E7:F7"/>
    <mergeCell ref="H7:I7"/>
    <mergeCell ref="K7:L7"/>
    <mergeCell ref="N7:O7"/>
    <mergeCell ref="Q7:R7"/>
  </mergeCells>
  <printOptions horizontalCentered="1" verticalCentered="1"/>
  <pageMargins left="0" right="0" top="0" bottom="0" header="0" footer="0"/>
  <pageSetup scale="8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15808-DECF-4B2C-85F1-77BDC13963F5}">
  <sheetPr>
    <tabColor theme="4" tint="-0.249977111117893"/>
  </sheetPr>
  <dimension ref="A1:AD37"/>
  <sheetViews>
    <sheetView workbookViewId="0"/>
  </sheetViews>
  <sheetFormatPr baseColWidth="10" defaultColWidth="9.140625" defaultRowHeight="12.75"/>
  <cols>
    <col min="1" max="1" width="10.42578125" style="17" customWidth="1"/>
    <col min="2" max="2" width="7.7109375" style="40" customWidth="1"/>
    <col min="3" max="3" width="7.7109375" style="31" customWidth="1"/>
    <col min="4" max="4" width="1.7109375" style="17" customWidth="1"/>
    <col min="5" max="5" width="7.7109375" style="40" customWidth="1"/>
    <col min="6" max="6" width="7.7109375" style="31" customWidth="1"/>
    <col min="7" max="7" width="1.7109375" style="17" customWidth="1"/>
    <col min="8" max="8" width="6.7109375" style="40" customWidth="1"/>
    <col min="9" max="9" width="7.7109375" style="31" customWidth="1"/>
    <col min="10" max="10" width="1.7109375" style="31" customWidth="1"/>
    <col min="11" max="11" width="6.7109375" style="40" customWidth="1"/>
    <col min="12" max="12" width="7.7109375" style="17" customWidth="1"/>
    <col min="13" max="13" width="1.7109375" style="17" customWidth="1"/>
    <col min="14" max="14" width="6.7109375" style="40" customWidth="1"/>
    <col min="15" max="15" width="7.7109375" style="17" customWidth="1"/>
    <col min="16" max="16" width="1.7109375" style="17" customWidth="1"/>
    <col min="17" max="17" width="6.7109375" style="40" customWidth="1"/>
    <col min="18" max="18" width="7.7109375" style="17" customWidth="1"/>
    <col min="19" max="19" width="1.7109375" style="17" customWidth="1"/>
    <col min="20" max="20" width="6.7109375" style="17" customWidth="1"/>
    <col min="21" max="21" width="7.7109375" style="17" customWidth="1"/>
    <col min="22" max="22" width="1.7109375" style="17" customWidth="1"/>
    <col min="23" max="24" width="7.7109375" style="17" customWidth="1"/>
    <col min="25" max="25" width="1.85546875" style="17" customWidth="1"/>
    <col min="26" max="26" width="6.7109375" style="17" customWidth="1"/>
    <col min="27" max="27" width="7.7109375" style="17" customWidth="1"/>
    <col min="28" max="28" width="2" style="17" customWidth="1"/>
    <col min="29" max="256" width="9.140625" style="17"/>
    <col min="257" max="257" width="10.42578125" style="17" customWidth="1"/>
    <col min="258" max="259" width="7.7109375" style="17" customWidth="1"/>
    <col min="260" max="260" width="1.7109375" style="17" customWidth="1"/>
    <col min="261" max="262" width="7.7109375" style="17" customWidth="1"/>
    <col min="263" max="263" width="1.7109375" style="17" customWidth="1"/>
    <col min="264" max="264" width="6.7109375" style="17" customWidth="1"/>
    <col min="265" max="265" width="7.7109375" style="17" customWidth="1"/>
    <col min="266" max="266" width="1.7109375" style="17" customWidth="1"/>
    <col min="267" max="267" width="6.7109375" style="17" customWidth="1"/>
    <col min="268" max="268" width="7.7109375" style="17" customWidth="1"/>
    <col min="269" max="269" width="1.7109375" style="17" customWidth="1"/>
    <col min="270" max="270" width="6.7109375" style="17" customWidth="1"/>
    <col min="271" max="271" width="7.7109375" style="17" customWidth="1"/>
    <col min="272" max="272" width="1.7109375" style="17" customWidth="1"/>
    <col min="273" max="273" width="6.7109375" style="17" customWidth="1"/>
    <col min="274" max="274" width="7.7109375" style="17" customWidth="1"/>
    <col min="275" max="275" width="1.7109375" style="17" customWidth="1"/>
    <col min="276" max="276" width="6.7109375" style="17" customWidth="1"/>
    <col min="277" max="277" width="7.7109375" style="17" customWidth="1"/>
    <col min="278" max="278" width="1.7109375" style="17" customWidth="1"/>
    <col min="279" max="280" width="7.7109375" style="17" customWidth="1"/>
    <col min="281" max="281" width="1.85546875" style="17" customWidth="1"/>
    <col min="282" max="282" width="6.7109375" style="17" customWidth="1"/>
    <col min="283" max="283" width="7.7109375" style="17" customWidth="1"/>
    <col min="284" max="284" width="2" style="17" customWidth="1"/>
    <col min="285" max="512" width="9.140625" style="17"/>
    <col min="513" max="513" width="10.42578125" style="17" customWidth="1"/>
    <col min="514" max="515" width="7.7109375" style="17" customWidth="1"/>
    <col min="516" max="516" width="1.7109375" style="17" customWidth="1"/>
    <col min="517" max="518" width="7.7109375" style="17" customWidth="1"/>
    <col min="519" max="519" width="1.7109375" style="17" customWidth="1"/>
    <col min="520" max="520" width="6.7109375" style="17" customWidth="1"/>
    <col min="521" max="521" width="7.7109375" style="17" customWidth="1"/>
    <col min="522" max="522" width="1.7109375" style="17" customWidth="1"/>
    <col min="523" max="523" width="6.7109375" style="17" customWidth="1"/>
    <col min="524" max="524" width="7.7109375" style="17" customWidth="1"/>
    <col min="525" max="525" width="1.7109375" style="17" customWidth="1"/>
    <col min="526" max="526" width="6.7109375" style="17" customWidth="1"/>
    <col min="527" max="527" width="7.7109375" style="17" customWidth="1"/>
    <col min="528" max="528" width="1.7109375" style="17" customWidth="1"/>
    <col min="529" max="529" width="6.7109375" style="17" customWidth="1"/>
    <col min="530" max="530" width="7.7109375" style="17" customWidth="1"/>
    <col min="531" max="531" width="1.7109375" style="17" customWidth="1"/>
    <col min="532" max="532" width="6.7109375" style="17" customWidth="1"/>
    <col min="533" max="533" width="7.7109375" style="17" customWidth="1"/>
    <col min="534" max="534" width="1.7109375" style="17" customWidth="1"/>
    <col min="535" max="536" width="7.7109375" style="17" customWidth="1"/>
    <col min="537" max="537" width="1.85546875" style="17" customWidth="1"/>
    <col min="538" max="538" width="6.7109375" style="17" customWidth="1"/>
    <col min="539" max="539" width="7.7109375" style="17" customWidth="1"/>
    <col min="540" max="540" width="2" style="17" customWidth="1"/>
    <col min="541" max="768" width="9.140625" style="17"/>
    <col min="769" max="769" width="10.42578125" style="17" customWidth="1"/>
    <col min="770" max="771" width="7.7109375" style="17" customWidth="1"/>
    <col min="772" max="772" width="1.7109375" style="17" customWidth="1"/>
    <col min="773" max="774" width="7.7109375" style="17" customWidth="1"/>
    <col min="775" max="775" width="1.7109375" style="17" customWidth="1"/>
    <col min="776" max="776" width="6.7109375" style="17" customWidth="1"/>
    <col min="777" max="777" width="7.7109375" style="17" customWidth="1"/>
    <col min="778" max="778" width="1.7109375" style="17" customWidth="1"/>
    <col min="779" max="779" width="6.7109375" style="17" customWidth="1"/>
    <col min="780" max="780" width="7.7109375" style="17" customWidth="1"/>
    <col min="781" max="781" width="1.7109375" style="17" customWidth="1"/>
    <col min="782" max="782" width="6.7109375" style="17" customWidth="1"/>
    <col min="783" max="783" width="7.7109375" style="17" customWidth="1"/>
    <col min="784" max="784" width="1.7109375" style="17" customWidth="1"/>
    <col min="785" max="785" width="6.7109375" style="17" customWidth="1"/>
    <col min="786" max="786" width="7.7109375" style="17" customWidth="1"/>
    <col min="787" max="787" width="1.7109375" style="17" customWidth="1"/>
    <col min="788" max="788" width="6.7109375" style="17" customWidth="1"/>
    <col min="789" max="789" width="7.7109375" style="17" customWidth="1"/>
    <col min="790" max="790" width="1.7109375" style="17" customWidth="1"/>
    <col min="791" max="792" width="7.7109375" style="17" customWidth="1"/>
    <col min="793" max="793" width="1.85546875" style="17" customWidth="1"/>
    <col min="794" max="794" width="6.7109375" style="17" customWidth="1"/>
    <col min="795" max="795" width="7.7109375" style="17" customWidth="1"/>
    <col min="796" max="796" width="2" style="17" customWidth="1"/>
    <col min="797" max="1024" width="9.140625" style="17"/>
    <col min="1025" max="1025" width="10.42578125" style="17" customWidth="1"/>
    <col min="1026" max="1027" width="7.7109375" style="17" customWidth="1"/>
    <col min="1028" max="1028" width="1.7109375" style="17" customWidth="1"/>
    <col min="1029" max="1030" width="7.7109375" style="17" customWidth="1"/>
    <col min="1031" max="1031" width="1.7109375" style="17" customWidth="1"/>
    <col min="1032" max="1032" width="6.7109375" style="17" customWidth="1"/>
    <col min="1033" max="1033" width="7.7109375" style="17" customWidth="1"/>
    <col min="1034" max="1034" width="1.7109375" style="17" customWidth="1"/>
    <col min="1035" max="1035" width="6.7109375" style="17" customWidth="1"/>
    <col min="1036" max="1036" width="7.7109375" style="17" customWidth="1"/>
    <col min="1037" max="1037" width="1.7109375" style="17" customWidth="1"/>
    <col min="1038" max="1038" width="6.7109375" style="17" customWidth="1"/>
    <col min="1039" max="1039" width="7.7109375" style="17" customWidth="1"/>
    <col min="1040" max="1040" width="1.7109375" style="17" customWidth="1"/>
    <col min="1041" max="1041" width="6.7109375" style="17" customWidth="1"/>
    <col min="1042" max="1042" width="7.7109375" style="17" customWidth="1"/>
    <col min="1043" max="1043" width="1.7109375" style="17" customWidth="1"/>
    <col min="1044" max="1044" width="6.7109375" style="17" customWidth="1"/>
    <col min="1045" max="1045" width="7.7109375" style="17" customWidth="1"/>
    <col min="1046" max="1046" width="1.7109375" style="17" customWidth="1"/>
    <col min="1047" max="1048" width="7.7109375" style="17" customWidth="1"/>
    <col min="1049" max="1049" width="1.85546875" style="17" customWidth="1"/>
    <col min="1050" max="1050" width="6.7109375" style="17" customWidth="1"/>
    <col min="1051" max="1051" width="7.7109375" style="17" customWidth="1"/>
    <col min="1052" max="1052" width="2" style="17" customWidth="1"/>
    <col min="1053" max="1280" width="9.140625" style="17"/>
    <col min="1281" max="1281" width="10.42578125" style="17" customWidth="1"/>
    <col min="1282" max="1283" width="7.7109375" style="17" customWidth="1"/>
    <col min="1284" max="1284" width="1.7109375" style="17" customWidth="1"/>
    <col min="1285" max="1286" width="7.7109375" style="17" customWidth="1"/>
    <col min="1287" max="1287" width="1.7109375" style="17" customWidth="1"/>
    <col min="1288" max="1288" width="6.7109375" style="17" customWidth="1"/>
    <col min="1289" max="1289" width="7.7109375" style="17" customWidth="1"/>
    <col min="1290" max="1290" width="1.7109375" style="17" customWidth="1"/>
    <col min="1291" max="1291" width="6.7109375" style="17" customWidth="1"/>
    <col min="1292" max="1292" width="7.7109375" style="17" customWidth="1"/>
    <col min="1293" max="1293" width="1.7109375" style="17" customWidth="1"/>
    <col min="1294" max="1294" width="6.7109375" style="17" customWidth="1"/>
    <col min="1295" max="1295" width="7.7109375" style="17" customWidth="1"/>
    <col min="1296" max="1296" width="1.7109375" style="17" customWidth="1"/>
    <col min="1297" max="1297" width="6.7109375" style="17" customWidth="1"/>
    <col min="1298" max="1298" width="7.7109375" style="17" customWidth="1"/>
    <col min="1299" max="1299" width="1.7109375" style="17" customWidth="1"/>
    <col min="1300" max="1300" width="6.7109375" style="17" customWidth="1"/>
    <col min="1301" max="1301" width="7.7109375" style="17" customWidth="1"/>
    <col min="1302" max="1302" width="1.7109375" style="17" customWidth="1"/>
    <col min="1303" max="1304" width="7.7109375" style="17" customWidth="1"/>
    <col min="1305" max="1305" width="1.85546875" style="17" customWidth="1"/>
    <col min="1306" max="1306" width="6.7109375" style="17" customWidth="1"/>
    <col min="1307" max="1307" width="7.7109375" style="17" customWidth="1"/>
    <col min="1308" max="1308" width="2" style="17" customWidth="1"/>
    <col min="1309" max="1536" width="9.140625" style="17"/>
    <col min="1537" max="1537" width="10.42578125" style="17" customWidth="1"/>
    <col min="1538" max="1539" width="7.7109375" style="17" customWidth="1"/>
    <col min="1540" max="1540" width="1.7109375" style="17" customWidth="1"/>
    <col min="1541" max="1542" width="7.7109375" style="17" customWidth="1"/>
    <col min="1543" max="1543" width="1.7109375" style="17" customWidth="1"/>
    <col min="1544" max="1544" width="6.7109375" style="17" customWidth="1"/>
    <col min="1545" max="1545" width="7.7109375" style="17" customWidth="1"/>
    <col min="1546" max="1546" width="1.7109375" style="17" customWidth="1"/>
    <col min="1547" max="1547" width="6.7109375" style="17" customWidth="1"/>
    <col min="1548" max="1548" width="7.7109375" style="17" customWidth="1"/>
    <col min="1549" max="1549" width="1.7109375" style="17" customWidth="1"/>
    <col min="1550" max="1550" width="6.7109375" style="17" customWidth="1"/>
    <col min="1551" max="1551" width="7.7109375" style="17" customWidth="1"/>
    <col min="1552" max="1552" width="1.7109375" style="17" customWidth="1"/>
    <col min="1553" max="1553" width="6.7109375" style="17" customWidth="1"/>
    <col min="1554" max="1554" width="7.7109375" style="17" customWidth="1"/>
    <col min="1555" max="1555" width="1.7109375" style="17" customWidth="1"/>
    <col min="1556" max="1556" width="6.7109375" style="17" customWidth="1"/>
    <col min="1557" max="1557" width="7.7109375" style="17" customWidth="1"/>
    <col min="1558" max="1558" width="1.7109375" style="17" customWidth="1"/>
    <col min="1559" max="1560" width="7.7109375" style="17" customWidth="1"/>
    <col min="1561" max="1561" width="1.85546875" style="17" customWidth="1"/>
    <col min="1562" max="1562" width="6.7109375" style="17" customWidth="1"/>
    <col min="1563" max="1563" width="7.7109375" style="17" customWidth="1"/>
    <col min="1564" max="1564" width="2" style="17" customWidth="1"/>
    <col min="1565" max="1792" width="9.140625" style="17"/>
    <col min="1793" max="1793" width="10.42578125" style="17" customWidth="1"/>
    <col min="1794" max="1795" width="7.7109375" style="17" customWidth="1"/>
    <col min="1796" max="1796" width="1.7109375" style="17" customWidth="1"/>
    <col min="1797" max="1798" width="7.7109375" style="17" customWidth="1"/>
    <col min="1799" max="1799" width="1.7109375" style="17" customWidth="1"/>
    <col min="1800" max="1800" width="6.7109375" style="17" customWidth="1"/>
    <col min="1801" max="1801" width="7.7109375" style="17" customWidth="1"/>
    <col min="1802" max="1802" width="1.7109375" style="17" customWidth="1"/>
    <col min="1803" max="1803" width="6.7109375" style="17" customWidth="1"/>
    <col min="1804" max="1804" width="7.7109375" style="17" customWidth="1"/>
    <col min="1805" max="1805" width="1.7109375" style="17" customWidth="1"/>
    <col min="1806" max="1806" width="6.7109375" style="17" customWidth="1"/>
    <col min="1807" max="1807" width="7.7109375" style="17" customWidth="1"/>
    <col min="1808" max="1808" width="1.7109375" style="17" customWidth="1"/>
    <col min="1809" max="1809" width="6.7109375" style="17" customWidth="1"/>
    <col min="1810" max="1810" width="7.7109375" style="17" customWidth="1"/>
    <col min="1811" max="1811" width="1.7109375" style="17" customWidth="1"/>
    <col min="1812" max="1812" width="6.7109375" style="17" customWidth="1"/>
    <col min="1813" max="1813" width="7.7109375" style="17" customWidth="1"/>
    <col min="1814" max="1814" width="1.7109375" style="17" customWidth="1"/>
    <col min="1815" max="1816" width="7.7109375" style="17" customWidth="1"/>
    <col min="1817" max="1817" width="1.85546875" style="17" customWidth="1"/>
    <col min="1818" max="1818" width="6.7109375" style="17" customWidth="1"/>
    <col min="1819" max="1819" width="7.7109375" style="17" customWidth="1"/>
    <col min="1820" max="1820" width="2" style="17" customWidth="1"/>
    <col min="1821" max="2048" width="9.140625" style="17"/>
    <col min="2049" max="2049" width="10.42578125" style="17" customWidth="1"/>
    <col min="2050" max="2051" width="7.7109375" style="17" customWidth="1"/>
    <col min="2052" max="2052" width="1.7109375" style="17" customWidth="1"/>
    <col min="2053" max="2054" width="7.7109375" style="17" customWidth="1"/>
    <col min="2055" max="2055" width="1.7109375" style="17" customWidth="1"/>
    <col min="2056" max="2056" width="6.7109375" style="17" customWidth="1"/>
    <col min="2057" max="2057" width="7.7109375" style="17" customWidth="1"/>
    <col min="2058" max="2058" width="1.7109375" style="17" customWidth="1"/>
    <col min="2059" max="2059" width="6.7109375" style="17" customWidth="1"/>
    <col min="2060" max="2060" width="7.7109375" style="17" customWidth="1"/>
    <col min="2061" max="2061" width="1.7109375" style="17" customWidth="1"/>
    <col min="2062" max="2062" width="6.7109375" style="17" customWidth="1"/>
    <col min="2063" max="2063" width="7.7109375" style="17" customWidth="1"/>
    <col min="2064" max="2064" width="1.7109375" style="17" customWidth="1"/>
    <col min="2065" max="2065" width="6.7109375" style="17" customWidth="1"/>
    <col min="2066" max="2066" width="7.7109375" style="17" customWidth="1"/>
    <col min="2067" max="2067" width="1.7109375" style="17" customWidth="1"/>
    <col min="2068" max="2068" width="6.7109375" style="17" customWidth="1"/>
    <col min="2069" max="2069" width="7.7109375" style="17" customWidth="1"/>
    <col min="2070" max="2070" width="1.7109375" style="17" customWidth="1"/>
    <col min="2071" max="2072" width="7.7109375" style="17" customWidth="1"/>
    <col min="2073" max="2073" width="1.85546875" style="17" customWidth="1"/>
    <col min="2074" max="2074" width="6.7109375" style="17" customWidth="1"/>
    <col min="2075" max="2075" width="7.7109375" style="17" customWidth="1"/>
    <col min="2076" max="2076" width="2" style="17" customWidth="1"/>
    <col min="2077" max="2304" width="9.140625" style="17"/>
    <col min="2305" max="2305" width="10.42578125" style="17" customWidth="1"/>
    <col min="2306" max="2307" width="7.7109375" style="17" customWidth="1"/>
    <col min="2308" max="2308" width="1.7109375" style="17" customWidth="1"/>
    <col min="2309" max="2310" width="7.7109375" style="17" customWidth="1"/>
    <col min="2311" max="2311" width="1.7109375" style="17" customWidth="1"/>
    <col min="2312" max="2312" width="6.7109375" style="17" customWidth="1"/>
    <col min="2313" max="2313" width="7.7109375" style="17" customWidth="1"/>
    <col min="2314" max="2314" width="1.7109375" style="17" customWidth="1"/>
    <col min="2315" max="2315" width="6.7109375" style="17" customWidth="1"/>
    <col min="2316" max="2316" width="7.7109375" style="17" customWidth="1"/>
    <col min="2317" max="2317" width="1.7109375" style="17" customWidth="1"/>
    <col min="2318" max="2318" width="6.7109375" style="17" customWidth="1"/>
    <col min="2319" max="2319" width="7.7109375" style="17" customWidth="1"/>
    <col min="2320" max="2320" width="1.7109375" style="17" customWidth="1"/>
    <col min="2321" max="2321" width="6.7109375" style="17" customWidth="1"/>
    <col min="2322" max="2322" width="7.7109375" style="17" customWidth="1"/>
    <col min="2323" max="2323" width="1.7109375" style="17" customWidth="1"/>
    <col min="2324" max="2324" width="6.7109375" style="17" customWidth="1"/>
    <col min="2325" max="2325" width="7.7109375" style="17" customWidth="1"/>
    <col min="2326" max="2326" width="1.7109375" style="17" customWidth="1"/>
    <col min="2327" max="2328" width="7.7109375" style="17" customWidth="1"/>
    <col min="2329" max="2329" width="1.85546875" style="17" customWidth="1"/>
    <col min="2330" max="2330" width="6.7109375" style="17" customWidth="1"/>
    <col min="2331" max="2331" width="7.7109375" style="17" customWidth="1"/>
    <col min="2332" max="2332" width="2" style="17" customWidth="1"/>
    <col min="2333" max="2560" width="9.140625" style="17"/>
    <col min="2561" max="2561" width="10.42578125" style="17" customWidth="1"/>
    <col min="2562" max="2563" width="7.7109375" style="17" customWidth="1"/>
    <col min="2564" max="2564" width="1.7109375" style="17" customWidth="1"/>
    <col min="2565" max="2566" width="7.7109375" style="17" customWidth="1"/>
    <col min="2567" max="2567" width="1.7109375" style="17" customWidth="1"/>
    <col min="2568" max="2568" width="6.7109375" style="17" customWidth="1"/>
    <col min="2569" max="2569" width="7.7109375" style="17" customWidth="1"/>
    <col min="2570" max="2570" width="1.7109375" style="17" customWidth="1"/>
    <col min="2571" max="2571" width="6.7109375" style="17" customWidth="1"/>
    <col min="2572" max="2572" width="7.7109375" style="17" customWidth="1"/>
    <col min="2573" max="2573" width="1.7109375" style="17" customWidth="1"/>
    <col min="2574" max="2574" width="6.7109375" style="17" customWidth="1"/>
    <col min="2575" max="2575" width="7.7109375" style="17" customWidth="1"/>
    <col min="2576" max="2576" width="1.7109375" style="17" customWidth="1"/>
    <col min="2577" max="2577" width="6.7109375" style="17" customWidth="1"/>
    <col min="2578" max="2578" width="7.7109375" style="17" customWidth="1"/>
    <col min="2579" max="2579" width="1.7109375" style="17" customWidth="1"/>
    <col min="2580" max="2580" width="6.7109375" style="17" customWidth="1"/>
    <col min="2581" max="2581" width="7.7109375" style="17" customWidth="1"/>
    <col min="2582" max="2582" width="1.7109375" style="17" customWidth="1"/>
    <col min="2583" max="2584" width="7.7109375" style="17" customWidth="1"/>
    <col min="2585" max="2585" width="1.85546875" style="17" customWidth="1"/>
    <col min="2586" max="2586" width="6.7109375" style="17" customWidth="1"/>
    <col min="2587" max="2587" width="7.7109375" style="17" customWidth="1"/>
    <col min="2588" max="2588" width="2" style="17" customWidth="1"/>
    <col min="2589" max="2816" width="9.140625" style="17"/>
    <col min="2817" max="2817" width="10.42578125" style="17" customWidth="1"/>
    <col min="2818" max="2819" width="7.7109375" style="17" customWidth="1"/>
    <col min="2820" max="2820" width="1.7109375" style="17" customWidth="1"/>
    <col min="2821" max="2822" width="7.7109375" style="17" customWidth="1"/>
    <col min="2823" max="2823" width="1.7109375" style="17" customWidth="1"/>
    <col min="2824" max="2824" width="6.7109375" style="17" customWidth="1"/>
    <col min="2825" max="2825" width="7.7109375" style="17" customWidth="1"/>
    <col min="2826" max="2826" width="1.7109375" style="17" customWidth="1"/>
    <col min="2827" max="2827" width="6.7109375" style="17" customWidth="1"/>
    <col min="2828" max="2828" width="7.7109375" style="17" customWidth="1"/>
    <col min="2829" max="2829" width="1.7109375" style="17" customWidth="1"/>
    <col min="2830" max="2830" width="6.7109375" style="17" customWidth="1"/>
    <col min="2831" max="2831" width="7.7109375" style="17" customWidth="1"/>
    <col min="2832" max="2832" width="1.7109375" style="17" customWidth="1"/>
    <col min="2833" max="2833" width="6.7109375" style="17" customWidth="1"/>
    <col min="2834" max="2834" width="7.7109375" style="17" customWidth="1"/>
    <col min="2835" max="2835" width="1.7109375" style="17" customWidth="1"/>
    <col min="2836" max="2836" width="6.7109375" style="17" customWidth="1"/>
    <col min="2837" max="2837" width="7.7109375" style="17" customWidth="1"/>
    <col min="2838" max="2838" width="1.7109375" style="17" customWidth="1"/>
    <col min="2839" max="2840" width="7.7109375" style="17" customWidth="1"/>
    <col min="2841" max="2841" width="1.85546875" style="17" customWidth="1"/>
    <col min="2842" max="2842" width="6.7109375" style="17" customWidth="1"/>
    <col min="2843" max="2843" width="7.7109375" style="17" customWidth="1"/>
    <col min="2844" max="2844" width="2" style="17" customWidth="1"/>
    <col min="2845" max="3072" width="9.140625" style="17"/>
    <col min="3073" max="3073" width="10.42578125" style="17" customWidth="1"/>
    <col min="3074" max="3075" width="7.7109375" style="17" customWidth="1"/>
    <col min="3076" max="3076" width="1.7109375" style="17" customWidth="1"/>
    <col min="3077" max="3078" width="7.7109375" style="17" customWidth="1"/>
    <col min="3079" max="3079" width="1.7109375" style="17" customWidth="1"/>
    <col min="3080" max="3080" width="6.7109375" style="17" customWidth="1"/>
    <col min="3081" max="3081" width="7.7109375" style="17" customWidth="1"/>
    <col min="3082" max="3082" width="1.7109375" style="17" customWidth="1"/>
    <col min="3083" max="3083" width="6.7109375" style="17" customWidth="1"/>
    <col min="3084" max="3084" width="7.7109375" style="17" customWidth="1"/>
    <col min="3085" max="3085" width="1.7109375" style="17" customWidth="1"/>
    <col min="3086" max="3086" width="6.7109375" style="17" customWidth="1"/>
    <col min="3087" max="3087" width="7.7109375" style="17" customWidth="1"/>
    <col min="3088" max="3088" width="1.7109375" style="17" customWidth="1"/>
    <col min="3089" max="3089" width="6.7109375" style="17" customWidth="1"/>
    <col min="3090" max="3090" width="7.7109375" style="17" customWidth="1"/>
    <col min="3091" max="3091" width="1.7109375" style="17" customWidth="1"/>
    <col min="3092" max="3092" width="6.7109375" style="17" customWidth="1"/>
    <col min="3093" max="3093" width="7.7109375" style="17" customWidth="1"/>
    <col min="3094" max="3094" width="1.7109375" style="17" customWidth="1"/>
    <col min="3095" max="3096" width="7.7109375" style="17" customWidth="1"/>
    <col min="3097" max="3097" width="1.85546875" style="17" customWidth="1"/>
    <col min="3098" max="3098" width="6.7109375" style="17" customWidth="1"/>
    <col min="3099" max="3099" width="7.7109375" style="17" customWidth="1"/>
    <col min="3100" max="3100" width="2" style="17" customWidth="1"/>
    <col min="3101" max="3328" width="9.140625" style="17"/>
    <col min="3329" max="3329" width="10.42578125" style="17" customWidth="1"/>
    <col min="3330" max="3331" width="7.7109375" style="17" customWidth="1"/>
    <col min="3332" max="3332" width="1.7109375" style="17" customWidth="1"/>
    <col min="3333" max="3334" width="7.7109375" style="17" customWidth="1"/>
    <col min="3335" max="3335" width="1.7109375" style="17" customWidth="1"/>
    <col min="3336" max="3336" width="6.7109375" style="17" customWidth="1"/>
    <col min="3337" max="3337" width="7.7109375" style="17" customWidth="1"/>
    <col min="3338" max="3338" width="1.7109375" style="17" customWidth="1"/>
    <col min="3339" max="3339" width="6.7109375" style="17" customWidth="1"/>
    <col min="3340" max="3340" width="7.7109375" style="17" customWidth="1"/>
    <col min="3341" max="3341" width="1.7109375" style="17" customWidth="1"/>
    <col min="3342" max="3342" width="6.7109375" style="17" customWidth="1"/>
    <col min="3343" max="3343" width="7.7109375" style="17" customWidth="1"/>
    <col min="3344" max="3344" width="1.7109375" style="17" customWidth="1"/>
    <col min="3345" max="3345" width="6.7109375" style="17" customWidth="1"/>
    <col min="3346" max="3346" width="7.7109375" style="17" customWidth="1"/>
    <col min="3347" max="3347" width="1.7109375" style="17" customWidth="1"/>
    <col min="3348" max="3348" width="6.7109375" style="17" customWidth="1"/>
    <col min="3349" max="3349" width="7.7109375" style="17" customWidth="1"/>
    <col min="3350" max="3350" width="1.7109375" style="17" customWidth="1"/>
    <col min="3351" max="3352" width="7.7109375" style="17" customWidth="1"/>
    <col min="3353" max="3353" width="1.85546875" style="17" customWidth="1"/>
    <col min="3354" max="3354" width="6.7109375" style="17" customWidth="1"/>
    <col min="3355" max="3355" width="7.7109375" style="17" customWidth="1"/>
    <col min="3356" max="3356" width="2" style="17" customWidth="1"/>
    <col min="3357" max="3584" width="9.140625" style="17"/>
    <col min="3585" max="3585" width="10.42578125" style="17" customWidth="1"/>
    <col min="3586" max="3587" width="7.7109375" style="17" customWidth="1"/>
    <col min="3588" max="3588" width="1.7109375" style="17" customWidth="1"/>
    <col min="3589" max="3590" width="7.7109375" style="17" customWidth="1"/>
    <col min="3591" max="3591" width="1.7109375" style="17" customWidth="1"/>
    <col min="3592" max="3592" width="6.7109375" style="17" customWidth="1"/>
    <col min="3593" max="3593" width="7.7109375" style="17" customWidth="1"/>
    <col min="3594" max="3594" width="1.7109375" style="17" customWidth="1"/>
    <col min="3595" max="3595" width="6.7109375" style="17" customWidth="1"/>
    <col min="3596" max="3596" width="7.7109375" style="17" customWidth="1"/>
    <col min="3597" max="3597" width="1.7109375" style="17" customWidth="1"/>
    <col min="3598" max="3598" width="6.7109375" style="17" customWidth="1"/>
    <col min="3599" max="3599" width="7.7109375" style="17" customWidth="1"/>
    <col min="3600" max="3600" width="1.7109375" style="17" customWidth="1"/>
    <col min="3601" max="3601" width="6.7109375" style="17" customWidth="1"/>
    <col min="3602" max="3602" width="7.7109375" style="17" customWidth="1"/>
    <col min="3603" max="3603" width="1.7109375" style="17" customWidth="1"/>
    <col min="3604" max="3604" width="6.7109375" style="17" customWidth="1"/>
    <col min="3605" max="3605" width="7.7109375" style="17" customWidth="1"/>
    <col min="3606" max="3606" width="1.7109375" style="17" customWidth="1"/>
    <col min="3607" max="3608" width="7.7109375" style="17" customWidth="1"/>
    <col min="3609" max="3609" width="1.85546875" style="17" customWidth="1"/>
    <col min="3610" max="3610" width="6.7109375" style="17" customWidth="1"/>
    <col min="3611" max="3611" width="7.7109375" style="17" customWidth="1"/>
    <col min="3612" max="3612" width="2" style="17" customWidth="1"/>
    <col min="3613" max="3840" width="9.140625" style="17"/>
    <col min="3841" max="3841" width="10.42578125" style="17" customWidth="1"/>
    <col min="3842" max="3843" width="7.7109375" style="17" customWidth="1"/>
    <col min="3844" max="3844" width="1.7109375" style="17" customWidth="1"/>
    <col min="3845" max="3846" width="7.7109375" style="17" customWidth="1"/>
    <col min="3847" max="3847" width="1.7109375" style="17" customWidth="1"/>
    <col min="3848" max="3848" width="6.7109375" style="17" customWidth="1"/>
    <col min="3849" max="3849" width="7.7109375" style="17" customWidth="1"/>
    <col min="3850" max="3850" width="1.7109375" style="17" customWidth="1"/>
    <col min="3851" max="3851" width="6.7109375" style="17" customWidth="1"/>
    <col min="3852" max="3852" width="7.7109375" style="17" customWidth="1"/>
    <col min="3853" max="3853" width="1.7109375" style="17" customWidth="1"/>
    <col min="3854" max="3854" width="6.7109375" style="17" customWidth="1"/>
    <col min="3855" max="3855" width="7.7109375" style="17" customWidth="1"/>
    <col min="3856" max="3856" width="1.7109375" style="17" customWidth="1"/>
    <col min="3857" max="3857" width="6.7109375" style="17" customWidth="1"/>
    <col min="3858" max="3858" width="7.7109375" style="17" customWidth="1"/>
    <col min="3859" max="3859" width="1.7109375" style="17" customWidth="1"/>
    <col min="3860" max="3860" width="6.7109375" style="17" customWidth="1"/>
    <col min="3861" max="3861" width="7.7109375" style="17" customWidth="1"/>
    <col min="3862" max="3862" width="1.7109375" style="17" customWidth="1"/>
    <col min="3863" max="3864" width="7.7109375" style="17" customWidth="1"/>
    <col min="3865" max="3865" width="1.85546875" style="17" customWidth="1"/>
    <col min="3866" max="3866" width="6.7109375" style="17" customWidth="1"/>
    <col min="3867" max="3867" width="7.7109375" style="17" customWidth="1"/>
    <col min="3868" max="3868" width="2" style="17" customWidth="1"/>
    <col min="3869" max="4096" width="9.140625" style="17"/>
    <col min="4097" max="4097" width="10.42578125" style="17" customWidth="1"/>
    <col min="4098" max="4099" width="7.7109375" style="17" customWidth="1"/>
    <col min="4100" max="4100" width="1.7109375" style="17" customWidth="1"/>
    <col min="4101" max="4102" width="7.7109375" style="17" customWidth="1"/>
    <col min="4103" max="4103" width="1.7109375" style="17" customWidth="1"/>
    <col min="4104" max="4104" width="6.7109375" style="17" customWidth="1"/>
    <col min="4105" max="4105" width="7.7109375" style="17" customWidth="1"/>
    <col min="4106" max="4106" width="1.7109375" style="17" customWidth="1"/>
    <col min="4107" max="4107" width="6.7109375" style="17" customWidth="1"/>
    <col min="4108" max="4108" width="7.7109375" style="17" customWidth="1"/>
    <col min="4109" max="4109" width="1.7109375" style="17" customWidth="1"/>
    <col min="4110" max="4110" width="6.7109375" style="17" customWidth="1"/>
    <col min="4111" max="4111" width="7.7109375" style="17" customWidth="1"/>
    <col min="4112" max="4112" width="1.7109375" style="17" customWidth="1"/>
    <col min="4113" max="4113" width="6.7109375" style="17" customWidth="1"/>
    <col min="4114" max="4114" width="7.7109375" style="17" customWidth="1"/>
    <col min="4115" max="4115" width="1.7109375" style="17" customWidth="1"/>
    <col min="4116" max="4116" width="6.7109375" style="17" customWidth="1"/>
    <col min="4117" max="4117" width="7.7109375" style="17" customWidth="1"/>
    <col min="4118" max="4118" width="1.7109375" style="17" customWidth="1"/>
    <col min="4119" max="4120" width="7.7109375" style="17" customWidth="1"/>
    <col min="4121" max="4121" width="1.85546875" style="17" customWidth="1"/>
    <col min="4122" max="4122" width="6.7109375" style="17" customWidth="1"/>
    <col min="4123" max="4123" width="7.7109375" style="17" customWidth="1"/>
    <col min="4124" max="4124" width="2" style="17" customWidth="1"/>
    <col min="4125" max="4352" width="9.140625" style="17"/>
    <col min="4353" max="4353" width="10.42578125" style="17" customWidth="1"/>
    <col min="4354" max="4355" width="7.7109375" style="17" customWidth="1"/>
    <col min="4356" max="4356" width="1.7109375" style="17" customWidth="1"/>
    <col min="4357" max="4358" width="7.7109375" style="17" customWidth="1"/>
    <col min="4359" max="4359" width="1.7109375" style="17" customWidth="1"/>
    <col min="4360" max="4360" width="6.7109375" style="17" customWidth="1"/>
    <col min="4361" max="4361" width="7.7109375" style="17" customWidth="1"/>
    <col min="4362" max="4362" width="1.7109375" style="17" customWidth="1"/>
    <col min="4363" max="4363" width="6.7109375" style="17" customWidth="1"/>
    <col min="4364" max="4364" width="7.7109375" style="17" customWidth="1"/>
    <col min="4365" max="4365" width="1.7109375" style="17" customWidth="1"/>
    <col min="4366" max="4366" width="6.7109375" style="17" customWidth="1"/>
    <col min="4367" max="4367" width="7.7109375" style="17" customWidth="1"/>
    <col min="4368" max="4368" width="1.7109375" style="17" customWidth="1"/>
    <col min="4369" max="4369" width="6.7109375" style="17" customWidth="1"/>
    <col min="4370" max="4370" width="7.7109375" style="17" customWidth="1"/>
    <col min="4371" max="4371" width="1.7109375" style="17" customWidth="1"/>
    <col min="4372" max="4372" width="6.7109375" style="17" customWidth="1"/>
    <col min="4373" max="4373" width="7.7109375" style="17" customWidth="1"/>
    <col min="4374" max="4374" width="1.7109375" style="17" customWidth="1"/>
    <col min="4375" max="4376" width="7.7109375" style="17" customWidth="1"/>
    <col min="4377" max="4377" width="1.85546875" style="17" customWidth="1"/>
    <col min="4378" max="4378" width="6.7109375" style="17" customWidth="1"/>
    <col min="4379" max="4379" width="7.7109375" style="17" customWidth="1"/>
    <col min="4380" max="4380" width="2" style="17" customWidth="1"/>
    <col min="4381" max="4608" width="9.140625" style="17"/>
    <col min="4609" max="4609" width="10.42578125" style="17" customWidth="1"/>
    <col min="4610" max="4611" width="7.7109375" style="17" customWidth="1"/>
    <col min="4612" max="4612" width="1.7109375" style="17" customWidth="1"/>
    <col min="4613" max="4614" width="7.7109375" style="17" customWidth="1"/>
    <col min="4615" max="4615" width="1.7109375" style="17" customWidth="1"/>
    <col min="4616" max="4616" width="6.7109375" style="17" customWidth="1"/>
    <col min="4617" max="4617" width="7.7109375" style="17" customWidth="1"/>
    <col min="4618" max="4618" width="1.7109375" style="17" customWidth="1"/>
    <col min="4619" max="4619" width="6.7109375" style="17" customWidth="1"/>
    <col min="4620" max="4620" width="7.7109375" style="17" customWidth="1"/>
    <col min="4621" max="4621" width="1.7109375" style="17" customWidth="1"/>
    <col min="4622" max="4622" width="6.7109375" style="17" customWidth="1"/>
    <col min="4623" max="4623" width="7.7109375" style="17" customWidth="1"/>
    <col min="4624" max="4624" width="1.7109375" style="17" customWidth="1"/>
    <col min="4625" max="4625" width="6.7109375" style="17" customWidth="1"/>
    <col min="4626" max="4626" width="7.7109375" style="17" customWidth="1"/>
    <col min="4627" max="4627" width="1.7109375" style="17" customWidth="1"/>
    <col min="4628" max="4628" width="6.7109375" style="17" customWidth="1"/>
    <col min="4629" max="4629" width="7.7109375" style="17" customWidth="1"/>
    <col min="4630" max="4630" width="1.7109375" style="17" customWidth="1"/>
    <col min="4631" max="4632" width="7.7109375" style="17" customWidth="1"/>
    <col min="4633" max="4633" width="1.85546875" style="17" customWidth="1"/>
    <col min="4634" max="4634" width="6.7109375" style="17" customWidth="1"/>
    <col min="4635" max="4635" width="7.7109375" style="17" customWidth="1"/>
    <col min="4636" max="4636" width="2" style="17" customWidth="1"/>
    <col min="4637" max="4864" width="9.140625" style="17"/>
    <col min="4865" max="4865" width="10.42578125" style="17" customWidth="1"/>
    <col min="4866" max="4867" width="7.7109375" style="17" customWidth="1"/>
    <col min="4868" max="4868" width="1.7109375" style="17" customWidth="1"/>
    <col min="4869" max="4870" width="7.7109375" style="17" customWidth="1"/>
    <col min="4871" max="4871" width="1.7109375" style="17" customWidth="1"/>
    <col min="4872" max="4872" width="6.7109375" style="17" customWidth="1"/>
    <col min="4873" max="4873" width="7.7109375" style="17" customWidth="1"/>
    <col min="4874" max="4874" width="1.7109375" style="17" customWidth="1"/>
    <col min="4875" max="4875" width="6.7109375" style="17" customWidth="1"/>
    <col min="4876" max="4876" width="7.7109375" style="17" customWidth="1"/>
    <col min="4877" max="4877" width="1.7109375" style="17" customWidth="1"/>
    <col min="4878" max="4878" width="6.7109375" style="17" customWidth="1"/>
    <col min="4879" max="4879" width="7.7109375" style="17" customWidth="1"/>
    <col min="4880" max="4880" width="1.7109375" style="17" customWidth="1"/>
    <col min="4881" max="4881" width="6.7109375" style="17" customWidth="1"/>
    <col min="4882" max="4882" width="7.7109375" style="17" customWidth="1"/>
    <col min="4883" max="4883" width="1.7109375" style="17" customWidth="1"/>
    <col min="4884" max="4884" width="6.7109375" style="17" customWidth="1"/>
    <col min="4885" max="4885" width="7.7109375" style="17" customWidth="1"/>
    <col min="4886" max="4886" width="1.7109375" style="17" customWidth="1"/>
    <col min="4887" max="4888" width="7.7109375" style="17" customWidth="1"/>
    <col min="4889" max="4889" width="1.85546875" style="17" customWidth="1"/>
    <col min="4890" max="4890" width="6.7109375" style="17" customWidth="1"/>
    <col min="4891" max="4891" width="7.7109375" style="17" customWidth="1"/>
    <col min="4892" max="4892" width="2" style="17" customWidth="1"/>
    <col min="4893" max="5120" width="9.140625" style="17"/>
    <col min="5121" max="5121" width="10.42578125" style="17" customWidth="1"/>
    <col min="5122" max="5123" width="7.7109375" style="17" customWidth="1"/>
    <col min="5124" max="5124" width="1.7109375" style="17" customWidth="1"/>
    <col min="5125" max="5126" width="7.7109375" style="17" customWidth="1"/>
    <col min="5127" max="5127" width="1.7109375" style="17" customWidth="1"/>
    <col min="5128" max="5128" width="6.7109375" style="17" customWidth="1"/>
    <col min="5129" max="5129" width="7.7109375" style="17" customWidth="1"/>
    <col min="5130" max="5130" width="1.7109375" style="17" customWidth="1"/>
    <col min="5131" max="5131" width="6.7109375" style="17" customWidth="1"/>
    <col min="5132" max="5132" width="7.7109375" style="17" customWidth="1"/>
    <col min="5133" max="5133" width="1.7109375" style="17" customWidth="1"/>
    <col min="5134" max="5134" width="6.7109375" style="17" customWidth="1"/>
    <col min="5135" max="5135" width="7.7109375" style="17" customWidth="1"/>
    <col min="5136" max="5136" width="1.7109375" style="17" customWidth="1"/>
    <col min="5137" max="5137" width="6.7109375" style="17" customWidth="1"/>
    <col min="5138" max="5138" width="7.7109375" style="17" customWidth="1"/>
    <col min="5139" max="5139" width="1.7109375" style="17" customWidth="1"/>
    <col min="5140" max="5140" width="6.7109375" style="17" customWidth="1"/>
    <col min="5141" max="5141" width="7.7109375" style="17" customWidth="1"/>
    <col min="5142" max="5142" width="1.7109375" style="17" customWidth="1"/>
    <col min="5143" max="5144" width="7.7109375" style="17" customWidth="1"/>
    <col min="5145" max="5145" width="1.85546875" style="17" customWidth="1"/>
    <col min="5146" max="5146" width="6.7109375" style="17" customWidth="1"/>
    <col min="5147" max="5147" width="7.7109375" style="17" customWidth="1"/>
    <col min="5148" max="5148" width="2" style="17" customWidth="1"/>
    <col min="5149" max="5376" width="9.140625" style="17"/>
    <col min="5377" max="5377" width="10.42578125" style="17" customWidth="1"/>
    <col min="5378" max="5379" width="7.7109375" style="17" customWidth="1"/>
    <col min="5380" max="5380" width="1.7109375" style="17" customWidth="1"/>
    <col min="5381" max="5382" width="7.7109375" style="17" customWidth="1"/>
    <col min="5383" max="5383" width="1.7109375" style="17" customWidth="1"/>
    <col min="5384" max="5384" width="6.7109375" style="17" customWidth="1"/>
    <col min="5385" max="5385" width="7.7109375" style="17" customWidth="1"/>
    <col min="5386" max="5386" width="1.7109375" style="17" customWidth="1"/>
    <col min="5387" max="5387" width="6.7109375" style="17" customWidth="1"/>
    <col min="5388" max="5388" width="7.7109375" style="17" customWidth="1"/>
    <col min="5389" max="5389" width="1.7109375" style="17" customWidth="1"/>
    <col min="5390" max="5390" width="6.7109375" style="17" customWidth="1"/>
    <col min="5391" max="5391" width="7.7109375" style="17" customWidth="1"/>
    <col min="5392" max="5392" width="1.7109375" style="17" customWidth="1"/>
    <col min="5393" max="5393" width="6.7109375" style="17" customWidth="1"/>
    <col min="5394" max="5394" width="7.7109375" style="17" customWidth="1"/>
    <col min="5395" max="5395" width="1.7109375" style="17" customWidth="1"/>
    <col min="5396" max="5396" width="6.7109375" style="17" customWidth="1"/>
    <col min="5397" max="5397" width="7.7109375" style="17" customWidth="1"/>
    <col min="5398" max="5398" width="1.7109375" style="17" customWidth="1"/>
    <col min="5399" max="5400" width="7.7109375" style="17" customWidth="1"/>
    <col min="5401" max="5401" width="1.85546875" style="17" customWidth="1"/>
    <col min="5402" max="5402" width="6.7109375" style="17" customWidth="1"/>
    <col min="5403" max="5403" width="7.7109375" style="17" customWidth="1"/>
    <col min="5404" max="5404" width="2" style="17" customWidth="1"/>
    <col min="5405" max="5632" width="9.140625" style="17"/>
    <col min="5633" max="5633" width="10.42578125" style="17" customWidth="1"/>
    <col min="5634" max="5635" width="7.7109375" style="17" customWidth="1"/>
    <col min="5636" max="5636" width="1.7109375" style="17" customWidth="1"/>
    <col min="5637" max="5638" width="7.7109375" style="17" customWidth="1"/>
    <col min="5639" max="5639" width="1.7109375" style="17" customWidth="1"/>
    <col min="5640" max="5640" width="6.7109375" style="17" customWidth="1"/>
    <col min="5641" max="5641" width="7.7109375" style="17" customWidth="1"/>
    <col min="5642" max="5642" width="1.7109375" style="17" customWidth="1"/>
    <col min="5643" max="5643" width="6.7109375" style="17" customWidth="1"/>
    <col min="5644" max="5644" width="7.7109375" style="17" customWidth="1"/>
    <col min="5645" max="5645" width="1.7109375" style="17" customWidth="1"/>
    <col min="5646" max="5646" width="6.7109375" style="17" customWidth="1"/>
    <col min="5647" max="5647" width="7.7109375" style="17" customWidth="1"/>
    <col min="5648" max="5648" width="1.7109375" style="17" customWidth="1"/>
    <col min="5649" max="5649" width="6.7109375" style="17" customWidth="1"/>
    <col min="5650" max="5650" width="7.7109375" style="17" customWidth="1"/>
    <col min="5651" max="5651" width="1.7109375" style="17" customWidth="1"/>
    <col min="5652" max="5652" width="6.7109375" style="17" customWidth="1"/>
    <col min="5653" max="5653" width="7.7109375" style="17" customWidth="1"/>
    <col min="5654" max="5654" width="1.7109375" style="17" customWidth="1"/>
    <col min="5655" max="5656" width="7.7109375" style="17" customWidth="1"/>
    <col min="5657" max="5657" width="1.85546875" style="17" customWidth="1"/>
    <col min="5658" max="5658" width="6.7109375" style="17" customWidth="1"/>
    <col min="5659" max="5659" width="7.7109375" style="17" customWidth="1"/>
    <col min="5660" max="5660" width="2" style="17" customWidth="1"/>
    <col min="5661" max="5888" width="9.140625" style="17"/>
    <col min="5889" max="5889" width="10.42578125" style="17" customWidth="1"/>
    <col min="5890" max="5891" width="7.7109375" style="17" customWidth="1"/>
    <col min="5892" max="5892" width="1.7109375" style="17" customWidth="1"/>
    <col min="5893" max="5894" width="7.7109375" style="17" customWidth="1"/>
    <col min="5895" max="5895" width="1.7109375" style="17" customWidth="1"/>
    <col min="5896" max="5896" width="6.7109375" style="17" customWidth="1"/>
    <col min="5897" max="5897" width="7.7109375" style="17" customWidth="1"/>
    <col min="5898" max="5898" width="1.7109375" style="17" customWidth="1"/>
    <col min="5899" max="5899" width="6.7109375" style="17" customWidth="1"/>
    <col min="5900" max="5900" width="7.7109375" style="17" customWidth="1"/>
    <col min="5901" max="5901" width="1.7109375" style="17" customWidth="1"/>
    <col min="5902" max="5902" width="6.7109375" style="17" customWidth="1"/>
    <col min="5903" max="5903" width="7.7109375" style="17" customWidth="1"/>
    <col min="5904" max="5904" width="1.7109375" style="17" customWidth="1"/>
    <col min="5905" max="5905" width="6.7109375" style="17" customWidth="1"/>
    <col min="5906" max="5906" width="7.7109375" style="17" customWidth="1"/>
    <col min="5907" max="5907" width="1.7109375" style="17" customWidth="1"/>
    <col min="5908" max="5908" width="6.7109375" style="17" customWidth="1"/>
    <col min="5909" max="5909" width="7.7109375" style="17" customWidth="1"/>
    <col min="5910" max="5910" width="1.7109375" style="17" customWidth="1"/>
    <col min="5911" max="5912" width="7.7109375" style="17" customWidth="1"/>
    <col min="5913" max="5913" width="1.85546875" style="17" customWidth="1"/>
    <col min="5914" max="5914" width="6.7109375" style="17" customWidth="1"/>
    <col min="5915" max="5915" width="7.7109375" style="17" customWidth="1"/>
    <col min="5916" max="5916" width="2" style="17" customWidth="1"/>
    <col min="5917" max="6144" width="9.140625" style="17"/>
    <col min="6145" max="6145" width="10.42578125" style="17" customWidth="1"/>
    <col min="6146" max="6147" width="7.7109375" style="17" customWidth="1"/>
    <col min="6148" max="6148" width="1.7109375" style="17" customWidth="1"/>
    <col min="6149" max="6150" width="7.7109375" style="17" customWidth="1"/>
    <col min="6151" max="6151" width="1.7109375" style="17" customWidth="1"/>
    <col min="6152" max="6152" width="6.7109375" style="17" customWidth="1"/>
    <col min="6153" max="6153" width="7.7109375" style="17" customWidth="1"/>
    <col min="6154" max="6154" width="1.7109375" style="17" customWidth="1"/>
    <col min="6155" max="6155" width="6.7109375" style="17" customWidth="1"/>
    <col min="6156" max="6156" width="7.7109375" style="17" customWidth="1"/>
    <col min="6157" max="6157" width="1.7109375" style="17" customWidth="1"/>
    <col min="6158" max="6158" width="6.7109375" style="17" customWidth="1"/>
    <col min="6159" max="6159" width="7.7109375" style="17" customWidth="1"/>
    <col min="6160" max="6160" width="1.7109375" style="17" customWidth="1"/>
    <col min="6161" max="6161" width="6.7109375" style="17" customWidth="1"/>
    <col min="6162" max="6162" width="7.7109375" style="17" customWidth="1"/>
    <col min="6163" max="6163" width="1.7109375" style="17" customWidth="1"/>
    <col min="6164" max="6164" width="6.7109375" style="17" customWidth="1"/>
    <col min="6165" max="6165" width="7.7109375" style="17" customWidth="1"/>
    <col min="6166" max="6166" width="1.7109375" style="17" customWidth="1"/>
    <col min="6167" max="6168" width="7.7109375" style="17" customWidth="1"/>
    <col min="6169" max="6169" width="1.85546875" style="17" customWidth="1"/>
    <col min="6170" max="6170" width="6.7109375" style="17" customWidth="1"/>
    <col min="6171" max="6171" width="7.7109375" style="17" customWidth="1"/>
    <col min="6172" max="6172" width="2" style="17" customWidth="1"/>
    <col min="6173" max="6400" width="9.140625" style="17"/>
    <col min="6401" max="6401" width="10.42578125" style="17" customWidth="1"/>
    <col min="6402" max="6403" width="7.7109375" style="17" customWidth="1"/>
    <col min="6404" max="6404" width="1.7109375" style="17" customWidth="1"/>
    <col min="6405" max="6406" width="7.7109375" style="17" customWidth="1"/>
    <col min="6407" max="6407" width="1.7109375" style="17" customWidth="1"/>
    <col min="6408" max="6408" width="6.7109375" style="17" customWidth="1"/>
    <col min="6409" max="6409" width="7.7109375" style="17" customWidth="1"/>
    <col min="6410" max="6410" width="1.7109375" style="17" customWidth="1"/>
    <col min="6411" max="6411" width="6.7109375" style="17" customWidth="1"/>
    <col min="6412" max="6412" width="7.7109375" style="17" customWidth="1"/>
    <col min="6413" max="6413" width="1.7109375" style="17" customWidth="1"/>
    <col min="6414" max="6414" width="6.7109375" style="17" customWidth="1"/>
    <col min="6415" max="6415" width="7.7109375" style="17" customWidth="1"/>
    <col min="6416" max="6416" width="1.7109375" style="17" customWidth="1"/>
    <col min="6417" max="6417" width="6.7109375" style="17" customWidth="1"/>
    <col min="6418" max="6418" width="7.7109375" style="17" customWidth="1"/>
    <col min="6419" max="6419" width="1.7109375" style="17" customWidth="1"/>
    <col min="6420" max="6420" width="6.7109375" style="17" customWidth="1"/>
    <col min="6421" max="6421" width="7.7109375" style="17" customWidth="1"/>
    <col min="6422" max="6422" width="1.7109375" style="17" customWidth="1"/>
    <col min="6423" max="6424" width="7.7109375" style="17" customWidth="1"/>
    <col min="6425" max="6425" width="1.85546875" style="17" customWidth="1"/>
    <col min="6426" max="6426" width="6.7109375" style="17" customWidth="1"/>
    <col min="6427" max="6427" width="7.7109375" style="17" customWidth="1"/>
    <col min="6428" max="6428" width="2" style="17" customWidth="1"/>
    <col min="6429" max="6656" width="9.140625" style="17"/>
    <col min="6657" max="6657" width="10.42578125" style="17" customWidth="1"/>
    <col min="6658" max="6659" width="7.7109375" style="17" customWidth="1"/>
    <col min="6660" max="6660" width="1.7109375" style="17" customWidth="1"/>
    <col min="6661" max="6662" width="7.7109375" style="17" customWidth="1"/>
    <col min="6663" max="6663" width="1.7109375" style="17" customWidth="1"/>
    <col min="6664" max="6664" width="6.7109375" style="17" customWidth="1"/>
    <col min="6665" max="6665" width="7.7109375" style="17" customWidth="1"/>
    <col min="6666" max="6666" width="1.7109375" style="17" customWidth="1"/>
    <col min="6667" max="6667" width="6.7109375" style="17" customWidth="1"/>
    <col min="6668" max="6668" width="7.7109375" style="17" customWidth="1"/>
    <col min="6669" max="6669" width="1.7109375" style="17" customWidth="1"/>
    <col min="6670" max="6670" width="6.7109375" style="17" customWidth="1"/>
    <col min="6671" max="6671" width="7.7109375" style="17" customWidth="1"/>
    <col min="6672" max="6672" width="1.7109375" style="17" customWidth="1"/>
    <col min="6673" max="6673" width="6.7109375" style="17" customWidth="1"/>
    <col min="6674" max="6674" width="7.7109375" style="17" customWidth="1"/>
    <col min="6675" max="6675" width="1.7109375" style="17" customWidth="1"/>
    <col min="6676" max="6676" width="6.7109375" style="17" customWidth="1"/>
    <col min="6677" max="6677" width="7.7109375" style="17" customWidth="1"/>
    <col min="6678" max="6678" width="1.7109375" style="17" customWidth="1"/>
    <col min="6679" max="6680" width="7.7109375" style="17" customWidth="1"/>
    <col min="6681" max="6681" width="1.85546875" style="17" customWidth="1"/>
    <col min="6682" max="6682" width="6.7109375" style="17" customWidth="1"/>
    <col min="6683" max="6683" width="7.7109375" style="17" customWidth="1"/>
    <col min="6684" max="6684" width="2" style="17" customWidth="1"/>
    <col min="6685" max="6912" width="9.140625" style="17"/>
    <col min="6913" max="6913" width="10.42578125" style="17" customWidth="1"/>
    <col min="6914" max="6915" width="7.7109375" style="17" customWidth="1"/>
    <col min="6916" max="6916" width="1.7109375" style="17" customWidth="1"/>
    <col min="6917" max="6918" width="7.7109375" style="17" customWidth="1"/>
    <col min="6919" max="6919" width="1.7109375" style="17" customWidth="1"/>
    <col min="6920" max="6920" width="6.7109375" style="17" customWidth="1"/>
    <col min="6921" max="6921" width="7.7109375" style="17" customWidth="1"/>
    <col min="6922" max="6922" width="1.7109375" style="17" customWidth="1"/>
    <col min="6923" max="6923" width="6.7109375" style="17" customWidth="1"/>
    <col min="6924" max="6924" width="7.7109375" style="17" customWidth="1"/>
    <col min="6925" max="6925" width="1.7109375" style="17" customWidth="1"/>
    <col min="6926" max="6926" width="6.7109375" style="17" customWidth="1"/>
    <col min="6927" max="6927" width="7.7109375" style="17" customWidth="1"/>
    <col min="6928" max="6928" width="1.7109375" style="17" customWidth="1"/>
    <col min="6929" max="6929" width="6.7109375" style="17" customWidth="1"/>
    <col min="6930" max="6930" width="7.7109375" style="17" customWidth="1"/>
    <col min="6931" max="6931" width="1.7109375" style="17" customWidth="1"/>
    <col min="6932" max="6932" width="6.7109375" style="17" customWidth="1"/>
    <col min="6933" max="6933" width="7.7109375" style="17" customWidth="1"/>
    <col min="6934" max="6934" width="1.7109375" style="17" customWidth="1"/>
    <col min="6935" max="6936" width="7.7109375" style="17" customWidth="1"/>
    <col min="6937" max="6937" width="1.85546875" style="17" customWidth="1"/>
    <col min="6938" max="6938" width="6.7109375" style="17" customWidth="1"/>
    <col min="6939" max="6939" width="7.7109375" style="17" customWidth="1"/>
    <col min="6940" max="6940" width="2" style="17" customWidth="1"/>
    <col min="6941" max="7168" width="9.140625" style="17"/>
    <col min="7169" max="7169" width="10.42578125" style="17" customWidth="1"/>
    <col min="7170" max="7171" width="7.7109375" style="17" customWidth="1"/>
    <col min="7172" max="7172" width="1.7109375" style="17" customWidth="1"/>
    <col min="7173" max="7174" width="7.7109375" style="17" customWidth="1"/>
    <col min="7175" max="7175" width="1.7109375" style="17" customWidth="1"/>
    <col min="7176" max="7176" width="6.7109375" style="17" customWidth="1"/>
    <col min="7177" max="7177" width="7.7109375" style="17" customWidth="1"/>
    <col min="7178" max="7178" width="1.7109375" style="17" customWidth="1"/>
    <col min="7179" max="7179" width="6.7109375" style="17" customWidth="1"/>
    <col min="7180" max="7180" width="7.7109375" style="17" customWidth="1"/>
    <col min="7181" max="7181" width="1.7109375" style="17" customWidth="1"/>
    <col min="7182" max="7182" width="6.7109375" style="17" customWidth="1"/>
    <col min="7183" max="7183" width="7.7109375" style="17" customWidth="1"/>
    <col min="7184" max="7184" width="1.7109375" style="17" customWidth="1"/>
    <col min="7185" max="7185" width="6.7109375" style="17" customWidth="1"/>
    <col min="7186" max="7186" width="7.7109375" style="17" customWidth="1"/>
    <col min="7187" max="7187" width="1.7109375" style="17" customWidth="1"/>
    <col min="7188" max="7188" width="6.7109375" style="17" customWidth="1"/>
    <col min="7189" max="7189" width="7.7109375" style="17" customWidth="1"/>
    <col min="7190" max="7190" width="1.7109375" style="17" customWidth="1"/>
    <col min="7191" max="7192" width="7.7109375" style="17" customWidth="1"/>
    <col min="7193" max="7193" width="1.85546875" style="17" customWidth="1"/>
    <col min="7194" max="7194" width="6.7109375" style="17" customWidth="1"/>
    <col min="7195" max="7195" width="7.7109375" style="17" customWidth="1"/>
    <col min="7196" max="7196" width="2" style="17" customWidth="1"/>
    <col min="7197" max="7424" width="9.140625" style="17"/>
    <col min="7425" max="7425" width="10.42578125" style="17" customWidth="1"/>
    <col min="7426" max="7427" width="7.7109375" style="17" customWidth="1"/>
    <col min="7428" max="7428" width="1.7109375" style="17" customWidth="1"/>
    <col min="7429" max="7430" width="7.7109375" style="17" customWidth="1"/>
    <col min="7431" max="7431" width="1.7109375" style="17" customWidth="1"/>
    <col min="7432" max="7432" width="6.7109375" style="17" customWidth="1"/>
    <col min="7433" max="7433" width="7.7109375" style="17" customWidth="1"/>
    <col min="7434" max="7434" width="1.7109375" style="17" customWidth="1"/>
    <col min="7435" max="7435" width="6.7109375" style="17" customWidth="1"/>
    <col min="7436" max="7436" width="7.7109375" style="17" customWidth="1"/>
    <col min="7437" max="7437" width="1.7109375" style="17" customWidth="1"/>
    <col min="7438" max="7438" width="6.7109375" style="17" customWidth="1"/>
    <col min="7439" max="7439" width="7.7109375" style="17" customWidth="1"/>
    <col min="7440" max="7440" width="1.7109375" style="17" customWidth="1"/>
    <col min="7441" max="7441" width="6.7109375" style="17" customWidth="1"/>
    <col min="7442" max="7442" width="7.7109375" style="17" customWidth="1"/>
    <col min="7443" max="7443" width="1.7109375" style="17" customWidth="1"/>
    <col min="7444" max="7444" width="6.7109375" style="17" customWidth="1"/>
    <col min="7445" max="7445" width="7.7109375" style="17" customWidth="1"/>
    <col min="7446" max="7446" width="1.7109375" style="17" customWidth="1"/>
    <col min="7447" max="7448" width="7.7109375" style="17" customWidth="1"/>
    <col min="7449" max="7449" width="1.85546875" style="17" customWidth="1"/>
    <col min="7450" max="7450" width="6.7109375" style="17" customWidth="1"/>
    <col min="7451" max="7451" width="7.7109375" style="17" customWidth="1"/>
    <col min="7452" max="7452" width="2" style="17" customWidth="1"/>
    <col min="7453" max="7680" width="9.140625" style="17"/>
    <col min="7681" max="7681" width="10.42578125" style="17" customWidth="1"/>
    <col min="7682" max="7683" width="7.7109375" style="17" customWidth="1"/>
    <col min="7684" max="7684" width="1.7109375" style="17" customWidth="1"/>
    <col min="7685" max="7686" width="7.7109375" style="17" customWidth="1"/>
    <col min="7687" max="7687" width="1.7109375" style="17" customWidth="1"/>
    <col min="7688" max="7688" width="6.7109375" style="17" customWidth="1"/>
    <col min="7689" max="7689" width="7.7109375" style="17" customWidth="1"/>
    <col min="7690" max="7690" width="1.7109375" style="17" customWidth="1"/>
    <col min="7691" max="7691" width="6.7109375" style="17" customWidth="1"/>
    <col min="7692" max="7692" width="7.7109375" style="17" customWidth="1"/>
    <col min="7693" max="7693" width="1.7109375" style="17" customWidth="1"/>
    <col min="7694" max="7694" width="6.7109375" style="17" customWidth="1"/>
    <col min="7695" max="7695" width="7.7109375" style="17" customWidth="1"/>
    <col min="7696" max="7696" width="1.7109375" style="17" customWidth="1"/>
    <col min="7697" max="7697" width="6.7109375" style="17" customWidth="1"/>
    <col min="7698" max="7698" width="7.7109375" style="17" customWidth="1"/>
    <col min="7699" max="7699" width="1.7109375" style="17" customWidth="1"/>
    <col min="7700" max="7700" width="6.7109375" style="17" customWidth="1"/>
    <col min="7701" max="7701" width="7.7109375" style="17" customWidth="1"/>
    <col min="7702" max="7702" width="1.7109375" style="17" customWidth="1"/>
    <col min="7703" max="7704" width="7.7109375" style="17" customWidth="1"/>
    <col min="7705" max="7705" width="1.85546875" style="17" customWidth="1"/>
    <col min="7706" max="7706" width="6.7109375" style="17" customWidth="1"/>
    <col min="7707" max="7707" width="7.7109375" style="17" customWidth="1"/>
    <col min="7708" max="7708" width="2" style="17" customWidth="1"/>
    <col min="7709" max="7936" width="9.140625" style="17"/>
    <col min="7937" max="7937" width="10.42578125" style="17" customWidth="1"/>
    <col min="7938" max="7939" width="7.7109375" style="17" customWidth="1"/>
    <col min="7940" max="7940" width="1.7109375" style="17" customWidth="1"/>
    <col min="7941" max="7942" width="7.7109375" style="17" customWidth="1"/>
    <col min="7943" max="7943" width="1.7109375" style="17" customWidth="1"/>
    <col min="7944" max="7944" width="6.7109375" style="17" customWidth="1"/>
    <col min="7945" max="7945" width="7.7109375" style="17" customWidth="1"/>
    <col min="7946" max="7946" width="1.7109375" style="17" customWidth="1"/>
    <col min="7947" max="7947" width="6.7109375" style="17" customWidth="1"/>
    <col min="7948" max="7948" width="7.7109375" style="17" customWidth="1"/>
    <col min="7949" max="7949" width="1.7109375" style="17" customWidth="1"/>
    <col min="7950" max="7950" width="6.7109375" style="17" customWidth="1"/>
    <col min="7951" max="7951" width="7.7109375" style="17" customWidth="1"/>
    <col min="7952" max="7952" width="1.7109375" style="17" customWidth="1"/>
    <col min="7953" max="7953" width="6.7109375" style="17" customWidth="1"/>
    <col min="7954" max="7954" width="7.7109375" style="17" customWidth="1"/>
    <col min="7955" max="7955" width="1.7109375" style="17" customWidth="1"/>
    <col min="7956" max="7956" width="6.7109375" style="17" customWidth="1"/>
    <col min="7957" max="7957" width="7.7109375" style="17" customWidth="1"/>
    <col min="7958" max="7958" width="1.7109375" style="17" customWidth="1"/>
    <col min="7959" max="7960" width="7.7109375" style="17" customWidth="1"/>
    <col min="7961" max="7961" width="1.85546875" style="17" customWidth="1"/>
    <col min="7962" max="7962" width="6.7109375" style="17" customWidth="1"/>
    <col min="7963" max="7963" width="7.7109375" style="17" customWidth="1"/>
    <col min="7964" max="7964" width="2" style="17" customWidth="1"/>
    <col min="7965" max="8192" width="9.140625" style="17"/>
    <col min="8193" max="8193" width="10.42578125" style="17" customWidth="1"/>
    <col min="8194" max="8195" width="7.7109375" style="17" customWidth="1"/>
    <col min="8196" max="8196" width="1.7109375" style="17" customWidth="1"/>
    <col min="8197" max="8198" width="7.7109375" style="17" customWidth="1"/>
    <col min="8199" max="8199" width="1.7109375" style="17" customWidth="1"/>
    <col min="8200" max="8200" width="6.7109375" style="17" customWidth="1"/>
    <col min="8201" max="8201" width="7.7109375" style="17" customWidth="1"/>
    <col min="8202" max="8202" width="1.7109375" style="17" customWidth="1"/>
    <col min="8203" max="8203" width="6.7109375" style="17" customWidth="1"/>
    <col min="8204" max="8204" width="7.7109375" style="17" customWidth="1"/>
    <col min="8205" max="8205" width="1.7109375" style="17" customWidth="1"/>
    <col min="8206" max="8206" width="6.7109375" style="17" customWidth="1"/>
    <col min="8207" max="8207" width="7.7109375" style="17" customWidth="1"/>
    <col min="8208" max="8208" width="1.7109375" style="17" customWidth="1"/>
    <col min="8209" max="8209" width="6.7109375" style="17" customWidth="1"/>
    <col min="8210" max="8210" width="7.7109375" style="17" customWidth="1"/>
    <col min="8211" max="8211" width="1.7109375" style="17" customWidth="1"/>
    <col min="8212" max="8212" width="6.7109375" style="17" customWidth="1"/>
    <col min="8213" max="8213" width="7.7109375" style="17" customWidth="1"/>
    <col min="8214" max="8214" width="1.7109375" style="17" customWidth="1"/>
    <col min="8215" max="8216" width="7.7109375" style="17" customWidth="1"/>
    <col min="8217" max="8217" width="1.85546875" style="17" customWidth="1"/>
    <col min="8218" max="8218" width="6.7109375" style="17" customWidth="1"/>
    <col min="8219" max="8219" width="7.7109375" style="17" customWidth="1"/>
    <col min="8220" max="8220" width="2" style="17" customWidth="1"/>
    <col min="8221" max="8448" width="9.140625" style="17"/>
    <col min="8449" max="8449" width="10.42578125" style="17" customWidth="1"/>
    <col min="8450" max="8451" width="7.7109375" style="17" customWidth="1"/>
    <col min="8452" max="8452" width="1.7109375" style="17" customWidth="1"/>
    <col min="8453" max="8454" width="7.7109375" style="17" customWidth="1"/>
    <col min="8455" max="8455" width="1.7109375" style="17" customWidth="1"/>
    <col min="8456" max="8456" width="6.7109375" style="17" customWidth="1"/>
    <col min="8457" max="8457" width="7.7109375" style="17" customWidth="1"/>
    <col min="8458" max="8458" width="1.7109375" style="17" customWidth="1"/>
    <col min="8459" max="8459" width="6.7109375" style="17" customWidth="1"/>
    <col min="8460" max="8460" width="7.7109375" style="17" customWidth="1"/>
    <col min="8461" max="8461" width="1.7109375" style="17" customWidth="1"/>
    <col min="8462" max="8462" width="6.7109375" style="17" customWidth="1"/>
    <col min="8463" max="8463" width="7.7109375" style="17" customWidth="1"/>
    <col min="8464" max="8464" width="1.7109375" style="17" customWidth="1"/>
    <col min="8465" max="8465" width="6.7109375" style="17" customWidth="1"/>
    <col min="8466" max="8466" width="7.7109375" style="17" customWidth="1"/>
    <col min="8467" max="8467" width="1.7109375" style="17" customWidth="1"/>
    <col min="8468" max="8468" width="6.7109375" style="17" customWidth="1"/>
    <col min="8469" max="8469" width="7.7109375" style="17" customWidth="1"/>
    <col min="8470" max="8470" width="1.7109375" style="17" customWidth="1"/>
    <col min="8471" max="8472" width="7.7109375" style="17" customWidth="1"/>
    <col min="8473" max="8473" width="1.85546875" style="17" customWidth="1"/>
    <col min="8474" max="8474" width="6.7109375" style="17" customWidth="1"/>
    <col min="8475" max="8475" width="7.7109375" style="17" customWidth="1"/>
    <col min="8476" max="8476" width="2" style="17" customWidth="1"/>
    <col min="8477" max="8704" width="9.140625" style="17"/>
    <col min="8705" max="8705" width="10.42578125" style="17" customWidth="1"/>
    <col min="8706" max="8707" width="7.7109375" style="17" customWidth="1"/>
    <col min="8708" max="8708" width="1.7109375" style="17" customWidth="1"/>
    <col min="8709" max="8710" width="7.7109375" style="17" customWidth="1"/>
    <col min="8711" max="8711" width="1.7109375" style="17" customWidth="1"/>
    <col min="8712" max="8712" width="6.7109375" style="17" customWidth="1"/>
    <col min="8713" max="8713" width="7.7109375" style="17" customWidth="1"/>
    <col min="8714" max="8714" width="1.7109375" style="17" customWidth="1"/>
    <col min="8715" max="8715" width="6.7109375" style="17" customWidth="1"/>
    <col min="8716" max="8716" width="7.7109375" style="17" customWidth="1"/>
    <col min="8717" max="8717" width="1.7109375" style="17" customWidth="1"/>
    <col min="8718" max="8718" width="6.7109375" style="17" customWidth="1"/>
    <col min="8719" max="8719" width="7.7109375" style="17" customWidth="1"/>
    <col min="8720" max="8720" width="1.7109375" style="17" customWidth="1"/>
    <col min="8721" max="8721" width="6.7109375" style="17" customWidth="1"/>
    <col min="8722" max="8722" width="7.7109375" style="17" customWidth="1"/>
    <col min="8723" max="8723" width="1.7109375" style="17" customWidth="1"/>
    <col min="8724" max="8724" width="6.7109375" style="17" customWidth="1"/>
    <col min="8725" max="8725" width="7.7109375" style="17" customWidth="1"/>
    <col min="8726" max="8726" width="1.7109375" style="17" customWidth="1"/>
    <col min="8727" max="8728" width="7.7109375" style="17" customWidth="1"/>
    <col min="8729" max="8729" width="1.85546875" style="17" customWidth="1"/>
    <col min="8730" max="8730" width="6.7109375" style="17" customWidth="1"/>
    <col min="8731" max="8731" width="7.7109375" style="17" customWidth="1"/>
    <col min="8732" max="8732" width="2" style="17" customWidth="1"/>
    <col min="8733" max="8960" width="9.140625" style="17"/>
    <col min="8961" max="8961" width="10.42578125" style="17" customWidth="1"/>
    <col min="8962" max="8963" width="7.7109375" style="17" customWidth="1"/>
    <col min="8964" max="8964" width="1.7109375" style="17" customWidth="1"/>
    <col min="8965" max="8966" width="7.7109375" style="17" customWidth="1"/>
    <col min="8967" max="8967" width="1.7109375" style="17" customWidth="1"/>
    <col min="8968" max="8968" width="6.7109375" style="17" customWidth="1"/>
    <col min="8969" max="8969" width="7.7109375" style="17" customWidth="1"/>
    <col min="8970" max="8970" width="1.7109375" style="17" customWidth="1"/>
    <col min="8971" max="8971" width="6.7109375" style="17" customWidth="1"/>
    <col min="8972" max="8972" width="7.7109375" style="17" customWidth="1"/>
    <col min="8973" max="8973" width="1.7109375" style="17" customWidth="1"/>
    <col min="8974" max="8974" width="6.7109375" style="17" customWidth="1"/>
    <col min="8975" max="8975" width="7.7109375" style="17" customWidth="1"/>
    <col min="8976" max="8976" width="1.7109375" style="17" customWidth="1"/>
    <col min="8977" max="8977" width="6.7109375" style="17" customWidth="1"/>
    <col min="8978" max="8978" width="7.7109375" style="17" customWidth="1"/>
    <col min="8979" max="8979" width="1.7109375" style="17" customWidth="1"/>
    <col min="8980" max="8980" width="6.7109375" style="17" customWidth="1"/>
    <col min="8981" max="8981" width="7.7109375" style="17" customWidth="1"/>
    <col min="8982" max="8982" width="1.7109375" style="17" customWidth="1"/>
    <col min="8983" max="8984" width="7.7109375" style="17" customWidth="1"/>
    <col min="8985" max="8985" width="1.85546875" style="17" customWidth="1"/>
    <col min="8986" max="8986" width="6.7109375" style="17" customWidth="1"/>
    <col min="8987" max="8987" width="7.7109375" style="17" customWidth="1"/>
    <col min="8988" max="8988" width="2" style="17" customWidth="1"/>
    <col min="8989" max="9216" width="9.140625" style="17"/>
    <col min="9217" max="9217" width="10.42578125" style="17" customWidth="1"/>
    <col min="9218" max="9219" width="7.7109375" style="17" customWidth="1"/>
    <col min="9220" max="9220" width="1.7109375" style="17" customWidth="1"/>
    <col min="9221" max="9222" width="7.7109375" style="17" customWidth="1"/>
    <col min="9223" max="9223" width="1.7109375" style="17" customWidth="1"/>
    <col min="9224" max="9224" width="6.7109375" style="17" customWidth="1"/>
    <col min="9225" max="9225" width="7.7109375" style="17" customWidth="1"/>
    <col min="9226" max="9226" width="1.7109375" style="17" customWidth="1"/>
    <col min="9227" max="9227" width="6.7109375" style="17" customWidth="1"/>
    <col min="9228" max="9228" width="7.7109375" style="17" customWidth="1"/>
    <col min="9229" max="9229" width="1.7109375" style="17" customWidth="1"/>
    <col min="9230" max="9230" width="6.7109375" style="17" customWidth="1"/>
    <col min="9231" max="9231" width="7.7109375" style="17" customWidth="1"/>
    <col min="9232" max="9232" width="1.7109375" style="17" customWidth="1"/>
    <col min="9233" max="9233" width="6.7109375" style="17" customWidth="1"/>
    <col min="9234" max="9234" width="7.7109375" style="17" customWidth="1"/>
    <col min="9235" max="9235" width="1.7109375" style="17" customWidth="1"/>
    <col min="9236" max="9236" width="6.7109375" style="17" customWidth="1"/>
    <col min="9237" max="9237" width="7.7109375" style="17" customWidth="1"/>
    <col min="9238" max="9238" width="1.7109375" style="17" customWidth="1"/>
    <col min="9239" max="9240" width="7.7109375" style="17" customWidth="1"/>
    <col min="9241" max="9241" width="1.85546875" style="17" customWidth="1"/>
    <col min="9242" max="9242" width="6.7109375" style="17" customWidth="1"/>
    <col min="9243" max="9243" width="7.7109375" style="17" customWidth="1"/>
    <col min="9244" max="9244" width="2" style="17" customWidth="1"/>
    <col min="9245" max="9472" width="9.140625" style="17"/>
    <col min="9473" max="9473" width="10.42578125" style="17" customWidth="1"/>
    <col min="9474" max="9475" width="7.7109375" style="17" customWidth="1"/>
    <col min="9476" max="9476" width="1.7109375" style="17" customWidth="1"/>
    <col min="9477" max="9478" width="7.7109375" style="17" customWidth="1"/>
    <col min="9479" max="9479" width="1.7109375" style="17" customWidth="1"/>
    <col min="9480" max="9480" width="6.7109375" style="17" customWidth="1"/>
    <col min="9481" max="9481" width="7.7109375" style="17" customWidth="1"/>
    <col min="9482" max="9482" width="1.7109375" style="17" customWidth="1"/>
    <col min="9483" max="9483" width="6.7109375" style="17" customWidth="1"/>
    <col min="9484" max="9484" width="7.7109375" style="17" customWidth="1"/>
    <col min="9485" max="9485" width="1.7109375" style="17" customWidth="1"/>
    <col min="9486" max="9486" width="6.7109375" style="17" customWidth="1"/>
    <col min="9487" max="9487" width="7.7109375" style="17" customWidth="1"/>
    <col min="9488" max="9488" width="1.7109375" style="17" customWidth="1"/>
    <col min="9489" max="9489" width="6.7109375" style="17" customWidth="1"/>
    <col min="9490" max="9490" width="7.7109375" style="17" customWidth="1"/>
    <col min="9491" max="9491" width="1.7109375" style="17" customWidth="1"/>
    <col min="9492" max="9492" width="6.7109375" style="17" customWidth="1"/>
    <col min="9493" max="9493" width="7.7109375" style="17" customWidth="1"/>
    <col min="9494" max="9494" width="1.7109375" style="17" customWidth="1"/>
    <col min="9495" max="9496" width="7.7109375" style="17" customWidth="1"/>
    <col min="9497" max="9497" width="1.85546875" style="17" customWidth="1"/>
    <col min="9498" max="9498" width="6.7109375" style="17" customWidth="1"/>
    <col min="9499" max="9499" width="7.7109375" style="17" customWidth="1"/>
    <col min="9500" max="9500" width="2" style="17" customWidth="1"/>
    <col min="9501" max="9728" width="9.140625" style="17"/>
    <col min="9729" max="9729" width="10.42578125" style="17" customWidth="1"/>
    <col min="9730" max="9731" width="7.7109375" style="17" customWidth="1"/>
    <col min="9732" max="9732" width="1.7109375" style="17" customWidth="1"/>
    <col min="9733" max="9734" width="7.7109375" style="17" customWidth="1"/>
    <col min="9735" max="9735" width="1.7109375" style="17" customWidth="1"/>
    <col min="9736" max="9736" width="6.7109375" style="17" customWidth="1"/>
    <col min="9737" max="9737" width="7.7109375" style="17" customWidth="1"/>
    <col min="9738" max="9738" width="1.7109375" style="17" customWidth="1"/>
    <col min="9739" max="9739" width="6.7109375" style="17" customWidth="1"/>
    <col min="9740" max="9740" width="7.7109375" style="17" customWidth="1"/>
    <col min="9741" max="9741" width="1.7109375" style="17" customWidth="1"/>
    <col min="9742" max="9742" width="6.7109375" style="17" customWidth="1"/>
    <col min="9743" max="9743" width="7.7109375" style="17" customWidth="1"/>
    <col min="9744" max="9744" width="1.7109375" style="17" customWidth="1"/>
    <col min="9745" max="9745" width="6.7109375" style="17" customWidth="1"/>
    <col min="9746" max="9746" width="7.7109375" style="17" customWidth="1"/>
    <col min="9747" max="9747" width="1.7109375" style="17" customWidth="1"/>
    <col min="9748" max="9748" width="6.7109375" style="17" customWidth="1"/>
    <col min="9749" max="9749" width="7.7109375" style="17" customWidth="1"/>
    <col min="9750" max="9750" width="1.7109375" style="17" customWidth="1"/>
    <col min="9751" max="9752" width="7.7109375" style="17" customWidth="1"/>
    <col min="9753" max="9753" width="1.85546875" style="17" customWidth="1"/>
    <col min="9754" max="9754" width="6.7109375" style="17" customWidth="1"/>
    <col min="9755" max="9755" width="7.7109375" style="17" customWidth="1"/>
    <col min="9756" max="9756" width="2" style="17" customWidth="1"/>
    <col min="9757" max="9984" width="9.140625" style="17"/>
    <col min="9985" max="9985" width="10.42578125" style="17" customWidth="1"/>
    <col min="9986" max="9987" width="7.7109375" style="17" customWidth="1"/>
    <col min="9988" max="9988" width="1.7109375" style="17" customWidth="1"/>
    <col min="9989" max="9990" width="7.7109375" style="17" customWidth="1"/>
    <col min="9991" max="9991" width="1.7109375" style="17" customWidth="1"/>
    <col min="9992" max="9992" width="6.7109375" style="17" customWidth="1"/>
    <col min="9993" max="9993" width="7.7109375" style="17" customWidth="1"/>
    <col min="9994" max="9994" width="1.7109375" style="17" customWidth="1"/>
    <col min="9995" max="9995" width="6.7109375" style="17" customWidth="1"/>
    <col min="9996" max="9996" width="7.7109375" style="17" customWidth="1"/>
    <col min="9997" max="9997" width="1.7109375" style="17" customWidth="1"/>
    <col min="9998" max="9998" width="6.7109375" style="17" customWidth="1"/>
    <col min="9999" max="9999" width="7.7109375" style="17" customWidth="1"/>
    <col min="10000" max="10000" width="1.7109375" style="17" customWidth="1"/>
    <col min="10001" max="10001" width="6.7109375" style="17" customWidth="1"/>
    <col min="10002" max="10002" width="7.7109375" style="17" customWidth="1"/>
    <col min="10003" max="10003" width="1.7109375" style="17" customWidth="1"/>
    <col min="10004" max="10004" width="6.7109375" style="17" customWidth="1"/>
    <col min="10005" max="10005" width="7.7109375" style="17" customWidth="1"/>
    <col min="10006" max="10006" width="1.7109375" style="17" customWidth="1"/>
    <col min="10007" max="10008" width="7.7109375" style="17" customWidth="1"/>
    <col min="10009" max="10009" width="1.85546875" style="17" customWidth="1"/>
    <col min="10010" max="10010" width="6.7109375" style="17" customWidth="1"/>
    <col min="10011" max="10011" width="7.7109375" style="17" customWidth="1"/>
    <col min="10012" max="10012" width="2" style="17" customWidth="1"/>
    <col min="10013" max="10240" width="9.140625" style="17"/>
    <col min="10241" max="10241" width="10.42578125" style="17" customWidth="1"/>
    <col min="10242" max="10243" width="7.7109375" style="17" customWidth="1"/>
    <col min="10244" max="10244" width="1.7109375" style="17" customWidth="1"/>
    <col min="10245" max="10246" width="7.7109375" style="17" customWidth="1"/>
    <col min="10247" max="10247" width="1.7109375" style="17" customWidth="1"/>
    <col min="10248" max="10248" width="6.7109375" style="17" customWidth="1"/>
    <col min="10249" max="10249" width="7.7109375" style="17" customWidth="1"/>
    <col min="10250" max="10250" width="1.7109375" style="17" customWidth="1"/>
    <col min="10251" max="10251" width="6.7109375" style="17" customWidth="1"/>
    <col min="10252" max="10252" width="7.7109375" style="17" customWidth="1"/>
    <col min="10253" max="10253" width="1.7109375" style="17" customWidth="1"/>
    <col min="10254" max="10254" width="6.7109375" style="17" customWidth="1"/>
    <col min="10255" max="10255" width="7.7109375" style="17" customWidth="1"/>
    <col min="10256" max="10256" width="1.7109375" style="17" customWidth="1"/>
    <col min="10257" max="10257" width="6.7109375" style="17" customWidth="1"/>
    <col min="10258" max="10258" width="7.7109375" style="17" customWidth="1"/>
    <col min="10259" max="10259" width="1.7109375" style="17" customWidth="1"/>
    <col min="10260" max="10260" width="6.7109375" style="17" customWidth="1"/>
    <col min="10261" max="10261" width="7.7109375" style="17" customWidth="1"/>
    <col min="10262" max="10262" width="1.7109375" style="17" customWidth="1"/>
    <col min="10263" max="10264" width="7.7109375" style="17" customWidth="1"/>
    <col min="10265" max="10265" width="1.85546875" style="17" customWidth="1"/>
    <col min="10266" max="10266" width="6.7109375" style="17" customWidth="1"/>
    <col min="10267" max="10267" width="7.7109375" style="17" customWidth="1"/>
    <col min="10268" max="10268" width="2" style="17" customWidth="1"/>
    <col min="10269" max="10496" width="9.140625" style="17"/>
    <col min="10497" max="10497" width="10.42578125" style="17" customWidth="1"/>
    <col min="10498" max="10499" width="7.7109375" style="17" customWidth="1"/>
    <col min="10500" max="10500" width="1.7109375" style="17" customWidth="1"/>
    <col min="10501" max="10502" width="7.7109375" style="17" customWidth="1"/>
    <col min="10503" max="10503" width="1.7109375" style="17" customWidth="1"/>
    <col min="10504" max="10504" width="6.7109375" style="17" customWidth="1"/>
    <col min="10505" max="10505" width="7.7109375" style="17" customWidth="1"/>
    <col min="10506" max="10506" width="1.7109375" style="17" customWidth="1"/>
    <col min="10507" max="10507" width="6.7109375" style="17" customWidth="1"/>
    <col min="10508" max="10508" width="7.7109375" style="17" customWidth="1"/>
    <col min="10509" max="10509" width="1.7109375" style="17" customWidth="1"/>
    <col min="10510" max="10510" width="6.7109375" style="17" customWidth="1"/>
    <col min="10511" max="10511" width="7.7109375" style="17" customWidth="1"/>
    <col min="10512" max="10512" width="1.7109375" style="17" customWidth="1"/>
    <col min="10513" max="10513" width="6.7109375" style="17" customWidth="1"/>
    <col min="10514" max="10514" width="7.7109375" style="17" customWidth="1"/>
    <col min="10515" max="10515" width="1.7109375" style="17" customWidth="1"/>
    <col min="10516" max="10516" width="6.7109375" style="17" customWidth="1"/>
    <col min="10517" max="10517" width="7.7109375" style="17" customWidth="1"/>
    <col min="10518" max="10518" width="1.7109375" style="17" customWidth="1"/>
    <col min="10519" max="10520" width="7.7109375" style="17" customWidth="1"/>
    <col min="10521" max="10521" width="1.85546875" style="17" customWidth="1"/>
    <col min="10522" max="10522" width="6.7109375" style="17" customWidth="1"/>
    <col min="10523" max="10523" width="7.7109375" style="17" customWidth="1"/>
    <col min="10524" max="10524" width="2" style="17" customWidth="1"/>
    <col min="10525" max="10752" width="9.140625" style="17"/>
    <col min="10753" max="10753" width="10.42578125" style="17" customWidth="1"/>
    <col min="10754" max="10755" width="7.7109375" style="17" customWidth="1"/>
    <col min="10756" max="10756" width="1.7109375" style="17" customWidth="1"/>
    <col min="10757" max="10758" width="7.7109375" style="17" customWidth="1"/>
    <col min="10759" max="10759" width="1.7109375" style="17" customWidth="1"/>
    <col min="10760" max="10760" width="6.7109375" style="17" customWidth="1"/>
    <col min="10761" max="10761" width="7.7109375" style="17" customWidth="1"/>
    <col min="10762" max="10762" width="1.7109375" style="17" customWidth="1"/>
    <col min="10763" max="10763" width="6.7109375" style="17" customWidth="1"/>
    <col min="10764" max="10764" width="7.7109375" style="17" customWidth="1"/>
    <col min="10765" max="10765" width="1.7109375" style="17" customWidth="1"/>
    <col min="10766" max="10766" width="6.7109375" style="17" customWidth="1"/>
    <col min="10767" max="10767" width="7.7109375" style="17" customWidth="1"/>
    <col min="10768" max="10768" width="1.7109375" style="17" customWidth="1"/>
    <col min="10769" max="10769" width="6.7109375" style="17" customWidth="1"/>
    <col min="10770" max="10770" width="7.7109375" style="17" customWidth="1"/>
    <col min="10771" max="10771" width="1.7109375" style="17" customWidth="1"/>
    <col min="10772" max="10772" width="6.7109375" style="17" customWidth="1"/>
    <col min="10773" max="10773" width="7.7109375" style="17" customWidth="1"/>
    <col min="10774" max="10774" width="1.7109375" style="17" customWidth="1"/>
    <col min="10775" max="10776" width="7.7109375" style="17" customWidth="1"/>
    <col min="10777" max="10777" width="1.85546875" style="17" customWidth="1"/>
    <col min="10778" max="10778" width="6.7109375" style="17" customWidth="1"/>
    <col min="10779" max="10779" width="7.7109375" style="17" customWidth="1"/>
    <col min="10780" max="10780" width="2" style="17" customWidth="1"/>
    <col min="10781" max="11008" width="9.140625" style="17"/>
    <col min="11009" max="11009" width="10.42578125" style="17" customWidth="1"/>
    <col min="11010" max="11011" width="7.7109375" style="17" customWidth="1"/>
    <col min="11012" max="11012" width="1.7109375" style="17" customWidth="1"/>
    <col min="11013" max="11014" width="7.7109375" style="17" customWidth="1"/>
    <col min="11015" max="11015" width="1.7109375" style="17" customWidth="1"/>
    <col min="11016" max="11016" width="6.7109375" style="17" customWidth="1"/>
    <col min="11017" max="11017" width="7.7109375" style="17" customWidth="1"/>
    <col min="11018" max="11018" width="1.7109375" style="17" customWidth="1"/>
    <col min="11019" max="11019" width="6.7109375" style="17" customWidth="1"/>
    <col min="11020" max="11020" width="7.7109375" style="17" customWidth="1"/>
    <col min="11021" max="11021" width="1.7109375" style="17" customWidth="1"/>
    <col min="11022" max="11022" width="6.7109375" style="17" customWidth="1"/>
    <col min="11023" max="11023" width="7.7109375" style="17" customWidth="1"/>
    <col min="11024" max="11024" width="1.7109375" style="17" customWidth="1"/>
    <col min="11025" max="11025" width="6.7109375" style="17" customWidth="1"/>
    <col min="11026" max="11026" width="7.7109375" style="17" customWidth="1"/>
    <col min="11027" max="11027" width="1.7109375" style="17" customWidth="1"/>
    <col min="11028" max="11028" width="6.7109375" style="17" customWidth="1"/>
    <col min="11029" max="11029" width="7.7109375" style="17" customWidth="1"/>
    <col min="11030" max="11030" width="1.7109375" style="17" customWidth="1"/>
    <col min="11031" max="11032" width="7.7109375" style="17" customWidth="1"/>
    <col min="11033" max="11033" width="1.85546875" style="17" customWidth="1"/>
    <col min="11034" max="11034" width="6.7109375" style="17" customWidth="1"/>
    <col min="11035" max="11035" width="7.7109375" style="17" customWidth="1"/>
    <col min="11036" max="11036" width="2" style="17" customWidth="1"/>
    <col min="11037" max="11264" width="9.140625" style="17"/>
    <col min="11265" max="11265" width="10.42578125" style="17" customWidth="1"/>
    <col min="11266" max="11267" width="7.7109375" style="17" customWidth="1"/>
    <col min="11268" max="11268" width="1.7109375" style="17" customWidth="1"/>
    <col min="11269" max="11270" width="7.7109375" style="17" customWidth="1"/>
    <col min="11271" max="11271" width="1.7109375" style="17" customWidth="1"/>
    <col min="11272" max="11272" width="6.7109375" style="17" customWidth="1"/>
    <col min="11273" max="11273" width="7.7109375" style="17" customWidth="1"/>
    <col min="11274" max="11274" width="1.7109375" style="17" customWidth="1"/>
    <col min="11275" max="11275" width="6.7109375" style="17" customWidth="1"/>
    <col min="11276" max="11276" width="7.7109375" style="17" customWidth="1"/>
    <col min="11277" max="11277" width="1.7109375" style="17" customWidth="1"/>
    <col min="11278" max="11278" width="6.7109375" style="17" customWidth="1"/>
    <col min="11279" max="11279" width="7.7109375" style="17" customWidth="1"/>
    <col min="11280" max="11280" width="1.7109375" style="17" customWidth="1"/>
    <col min="11281" max="11281" width="6.7109375" style="17" customWidth="1"/>
    <col min="11282" max="11282" width="7.7109375" style="17" customWidth="1"/>
    <col min="11283" max="11283" width="1.7109375" style="17" customWidth="1"/>
    <col min="11284" max="11284" width="6.7109375" style="17" customWidth="1"/>
    <col min="11285" max="11285" width="7.7109375" style="17" customWidth="1"/>
    <col min="11286" max="11286" width="1.7109375" style="17" customWidth="1"/>
    <col min="11287" max="11288" width="7.7109375" style="17" customWidth="1"/>
    <col min="11289" max="11289" width="1.85546875" style="17" customWidth="1"/>
    <col min="11290" max="11290" width="6.7109375" style="17" customWidth="1"/>
    <col min="11291" max="11291" width="7.7109375" style="17" customWidth="1"/>
    <col min="11292" max="11292" width="2" style="17" customWidth="1"/>
    <col min="11293" max="11520" width="9.140625" style="17"/>
    <col min="11521" max="11521" width="10.42578125" style="17" customWidth="1"/>
    <col min="11522" max="11523" width="7.7109375" style="17" customWidth="1"/>
    <col min="11524" max="11524" width="1.7109375" style="17" customWidth="1"/>
    <col min="11525" max="11526" width="7.7109375" style="17" customWidth="1"/>
    <col min="11527" max="11527" width="1.7109375" style="17" customWidth="1"/>
    <col min="11528" max="11528" width="6.7109375" style="17" customWidth="1"/>
    <col min="11529" max="11529" width="7.7109375" style="17" customWidth="1"/>
    <col min="11530" max="11530" width="1.7109375" style="17" customWidth="1"/>
    <col min="11531" max="11531" width="6.7109375" style="17" customWidth="1"/>
    <col min="11532" max="11532" width="7.7109375" style="17" customWidth="1"/>
    <col min="11533" max="11533" width="1.7109375" style="17" customWidth="1"/>
    <col min="11534" max="11534" width="6.7109375" style="17" customWidth="1"/>
    <col min="11535" max="11535" width="7.7109375" style="17" customWidth="1"/>
    <col min="11536" max="11536" width="1.7109375" style="17" customWidth="1"/>
    <col min="11537" max="11537" width="6.7109375" style="17" customWidth="1"/>
    <col min="11538" max="11538" width="7.7109375" style="17" customWidth="1"/>
    <col min="11539" max="11539" width="1.7109375" style="17" customWidth="1"/>
    <col min="11540" max="11540" width="6.7109375" style="17" customWidth="1"/>
    <col min="11541" max="11541" width="7.7109375" style="17" customWidth="1"/>
    <col min="11542" max="11542" width="1.7109375" style="17" customWidth="1"/>
    <col min="11543" max="11544" width="7.7109375" style="17" customWidth="1"/>
    <col min="11545" max="11545" width="1.85546875" style="17" customWidth="1"/>
    <col min="11546" max="11546" width="6.7109375" style="17" customWidth="1"/>
    <col min="11547" max="11547" width="7.7109375" style="17" customWidth="1"/>
    <col min="11548" max="11548" width="2" style="17" customWidth="1"/>
    <col min="11549" max="11776" width="9.140625" style="17"/>
    <col min="11777" max="11777" width="10.42578125" style="17" customWidth="1"/>
    <col min="11778" max="11779" width="7.7109375" style="17" customWidth="1"/>
    <col min="11780" max="11780" width="1.7109375" style="17" customWidth="1"/>
    <col min="11781" max="11782" width="7.7109375" style="17" customWidth="1"/>
    <col min="11783" max="11783" width="1.7109375" style="17" customWidth="1"/>
    <col min="11784" max="11784" width="6.7109375" style="17" customWidth="1"/>
    <col min="11785" max="11785" width="7.7109375" style="17" customWidth="1"/>
    <col min="11786" max="11786" width="1.7109375" style="17" customWidth="1"/>
    <col min="11787" max="11787" width="6.7109375" style="17" customWidth="1"/>
    <col min="11788" max="11788" width="7.7109375" style="17" customWidth="1"/>
    <col min="11789" max="11789" width="1.7109375" style="17" customWidth="1"/>
    <col min="11790" max="11790" width="6.7109375" style="17" customWidth="1"/>
    <col min="11791" max="11791" width="7.7109375" style="17" customWidth="1"/>
    <col min="11792" max="11792" width="1.7109375" style="17" customWidth="1"/>
    <col min="11793" max="11793" width="6.7109375" style="17" customWidth="1"/>
    <col min="11794" max="11794" width="7.7109375" style="17" customWidth="1"/>
    <col min="11795" max="11795" width="1.7109375" style="17" customWidth="1"/>
    <col min="11796" max="11796" width="6.7109375" style="17" customWidth="1"/>
    <col min="11797" max="11797" width="7.7109375" style="17" customWidth="1"/>
    <col min="11798" max="11798" width="1.7109375" style="17" customWidth="1"/>
    <col min="11799" max="11800" width="7.7109375" style="17" customWidth="1"/>
    <col min="11801" max="11801" width="1.85546875" style="17" customWidth="1"/>
    <col min="11802" max="11802" width="6.7109375" style="17" customWidth="1"/>
    <col min="11803" max="11803" width="7.7109375" style="17" customWidth="1"/>
    <col min="11804" max="11804" width="2" style="17" customWidth="1"/>
    <col min="11805" max="12032" width="9.140625" style="17"/>
    <col min="12033" max="12033" width="10.42578125" style="17" customWidth="1"/>
    <col min="12034" max="12035" width="7.7109375" style="17" customWidth="1"/>
    <col min="12036" max="12036" width="1.7109375" style="17" customWidth="1"/>
    <col min="12037" max="12038" width="7.7109375" style="17" customWidth="1"/>
    <col min="12039" max="12039" width="1.7109375" style="17" customWidth="1"/>
    <col min="12040" max="12040" width="6.7109375" style="17" customWidth="1"/>
    <col min="12041" max="12041" width="7.7109375" style="17" customWidth="1"/>
    <col min="12042" max="12042" width="1.7109375" style="17" customWidth="1"/>
    <col min="12043" max="12043" width="6.7109375" style="17" customWidth="1"/>
    <col min="12044" max="12044" width="7.7109375" style="17" customWidth="1"/>
    <col min="12045" max="12045" width="1.7109375" style="17" customWidth="1"/>
    <col min="12046" max="12046" width="6.7109375" style="17" customWidth="1"/>
    <col min="12047" max="12047" width="7.7109375" style="17" customWidth="1"/>
    <col min="12048" max="12048" width="1.7109375" style="17" customWidth="1"/>
    <col min="12049" max="12049" width="6.7109375" style="17" customWidth="1"/>
    <col min="12050" max="12050" width="7.7109375" style="17" customWidth="1"/>
    <col min="12051" max="12051" width="1.7109375" style="17" customWidth="1"/>
    <col min="12052" max="12052" width="6.7109375" style="17" customWidth="1"/>
    <col min="12053" max="12053" width="7.7109375" style="17" customWidth="1"/>
    <col min="12054" max="12054" width="1.7109375" style="17" customWidth="1"/>
    <col min="12055" max="12056" width="7.7109375" style="17" customWidth="1"/>
    <col min="12057" max="12057" width="1.85546875" style="17" customWidth="1"/>
    <col min="12058" max="12058" width="6.7109375" style="17" customWidth="1"/>
    <col min="12059" max="12059" width="7.7109375" style="17" customWidth="1"/>
    <col min="12060" max="12060" width="2" style="17" customWidth="1"/>
    <col min="12061" max="12288" width="9.140625" style="17"/>
    <col min="12289" max="12289" width="10.42578125" style="17" customWidth="1"/>
    <col min="12290" max="12291" width="7.7109375" style="17" customWidth="1"/>
    <col min="12292" max="12292" width="1.7109375" style="17" customWidth="1"/>
    <col min="12293" max="12294" width="7.7109375" style="17" customWidth="1"/>
    <col min="12295" max="12295" width="1.7109375" style="17" customWidth="1"/>
    <col min="12296" max="12296" width="6.7109375" style="17" customWidth="1"/>
    <col min="12297" max="12297" width="7.7109375" style="17" customWidth="1"/>
    <col min="12298" max="12298" width="1.7109375" style="17" customWidth="1"/>
    <col min="12299" max="12299" width="6.7109375" style="17" customWidth="1"/>
    <col min="12300" max="12300" width="7.7109375" style="17" customWidth="1"/>
    <col min="12301" max="12301" width="1.7109375" style="17" customWidth="1"/>
    <col min="12302" max="12302" width="6.7109375" style="17" customWidth="1"/>
    <col min="12303" max="12303" width="7.7109375" style="17" customWidth="1"/>
    <col min="12304" max="12304" width="1.7109375" style="17" customWidth="1"/>
    <col min="12305" max="12305" width="6.7109375" style="17" customWidth="1"/>
    <col min="12306" max="12306" width="7.7109375" style="17" customWidth="1"/>
    <col min="12307" max="12307" width="1.7109375" style="17" customWidth="1"/>
    <col min="12308" max="12308" width="6.7109375" style="17" customWidth="1"/>
    <col min="12309" max="12309" width="7.7109375" style="17" customWidth="1"/>
    <col min="12310" max="12310" width="1.7109375" style="17" customWidth="1"/>
    <col min="12311" max="12312" width="7.7109375" style="17" customWidth="1"/>
    <col min="12313" max="12313" width="1.85546875" style="17" customWidth="1"/>
    <col min="12314" max="12314" width="6.7109375" style="17" customWidth="1"/>
    <col min="12315" max="12315" width="7.7109375" style="17" customWidth="1"/>
    <col min="12316" max="12316" width="2" style="17" customWidth="1"/>
    <col min="12317" max="12544" width="9.140625" style="17"/>
    <col min="12545" max="12545" width="10.42578125" style="17" customWidth="1"/>
    <col min="12546" max="12547" width="7.7109375" style="17" customWidth="1"/>
    <col min="12548" max="12548" width="1.7109375" style="17" customWidth="1"/>
    <col min="12549" max="12550" width="7.7109375" style="17" customWidth="1"/>
    <col min="12551" max="12551" width="1.7109375" style="17" customWidth="1"/>
    <col min="12552" max="12552" width="6.7109375" style="17" customWidth="1"/>
    <col min="12553" max="12553" width="7.7109375" style="17" customWidth="1"/>
    <col min="12554" max="12554" width="1.7109375" style="17" customWidth="1"/>
    <col min="12555" max="12555" width="6.7109375" style="17" customWidth="1"/>
    <col min="12556" max="12556" width="7.7109375" style="17" customWidth="1"/>
    <col min="12557" max="12557" width="1.7109375" style="17" customWidth="1"/>
    <col min="12558" max="12558" width="6.7109375" style="17" customWidth="1"/>
    <col min="12559" max="12559" width="7.7109375" style="17" customWidth="1"/>
    <col min="12560" max="12560" width="1.7109375" style="17" customWidth="1"/>
    <col min="12561" max="12561" width="6.7109375" style="17" customWidth="1"/>
    <col min="12562" max="12562" width="7.7109375" style="17" customWidth="1"/>
    <col min="12563" max="12563" width="1.7109375" style="17" customWidth="1"/>
    <col min="12564" max="12564" width="6.7109375" style="17" customWidth="1"/>
    <col min="12565" max="12565" width="7.7109375" style="17" customWidth="1"/>
    <col min="12566" max="12566" width="1.7109375" style="17" customWidth="1"/>
    <col min="12567" max="12568" width="7.7109375" style="17" customWidth="1"/>
    <col min="12569" max="12569" width="1.85546875" style="17" customWidth="1"/>
    <col min="12570" max="12570" width="6.7109375" style="17" customWidth="1"/>
    <col min="12571" max="12571" width="7.7109375" style="17" customWidth="1"/>
    <col min="12572" max="12572" width="2" style="17" customWidth="1"/>
    <col min="12573" max="12800" width="9.140625" style="17"/>
    <col min="12801" max="12801" width="10.42578125" style="17" customWidth="1"/>
    <col min="12802" max="12803" width="7.7109375" style="17" customWidth="1"/>
    <col min="12804" max="12804" width="1.7109375" style="17" customWidth="1"/>
    <col min="12805" max="12806" width="7.7109375" style="17" customWidth="1"/>
    <col min="12807" max="12807" width="1.7109375" style="17" customWidth="1"/>
    <col min="12808" max="12808" width="6.7109375" style="17" customWidth="1"/>
    <col min="12809" max="12809" width="7.7109375" style="17" customWidth="1"/>
    <col min="12810" max="12810" width="1.7109375" style="17" customWidth="1"/>
    <col min="12811" max="12811" width="6.7109375" style="17" customWidth="1"/>
    <col min="12812" max="12812" width="7.7109375" style="17" customWidth="1"/>
    <col min="12813" max="12813" width="1.7109375" style="17" customWidth="1"/>
    <col min="12814" max="12814" width="6.7109375" style="17" customWidth="1"/>
    <col min="12815" max="12815" width="7.7109375" style="17" customWidth="1"/>
    <col min="12816" max="12816" width="1.7109375" style="17" customWidth="1"/>
    <col min="12817" max="12817" width="6.7109375" style="17" customWidth="1"/>
    <col min="12818" max="12818" width="7.7109375" style="17" customWidth="1"/>
    <col min="12819" max="12819" width="1.7109375" style="17" customWidth="1"/>
    <col min="12820" max="12820" width="6.7109375" style="17" customWidth="1"/>
    <col min="12821" max="12821" width="7.7109375" style="17" customWidth="1"/>
    <col min="12822" max="12822" width="1.7109375" style="17" customWidth="1"/>
    <col min="12823" max="12824" width="7.7109375" style="17" customWidth="1"/>
    <col min="12825" max="12825" width="1.85546875" style="17" customWidth="1"/>
    <col min="12826" max="12826" width="6.7109375" style="17" customWidth="1"/>
    <col min="12827" max="12827" width="7.7109375" style="17" customWidth="1"/>
    <col min="12828" max="12828" width="2" style="17" customWidth="1"/>
    <col min="12829" max="13056" width="9.140625" style="17"/>
    <col min="13057" max="13057" width="10.42578125" style="17" customWidth="1"/>
    <col min="13058" max="13059" width="7.7109375" style="17" customWidth="1"/>
    <col min="13060" max="13060" width="1.7109375" style="17" customWidth="1"/>
    <col min="13061" max="13062" width="7.7109375" style="17" customWidth="1"/>
    <col min="13063" max="13063" width="1.7109375" style="17" customWidth="1"/>
    <col min="13064" max="13064" width="6.7109375" style="17" customWidth="1"/>
    <col min="13065" max="13065" width="7.7109375" style="17" customWidth="1"/>
    <col min="13066" max="13066" width="1.7109375" style="17" customWidth="1"/>
    <col min="13067" max="13067" width="6.7109375" style="17" customWidth="1"/>
    <col min="13068" max="13068" width="7.7109375" style="17" customWidth="1"/>
    <col min="13069" max="13069" width="1.7109375" style="17" customWidth="1"/>
    <col min="13070" max="13070" width="6.7109375" style="17" customWidth="1"/>
    <col min="13071" max="13071" width="7.7109375" style="17" customWidth="1"/>
    <col min="13072" max="13072" width="1.7109375" style="17" customWidth="1"/>
    <col min="13073" max="13073" width="6.7109375" style="17" customWidth="1"/>
    <col min="13074" max="13074" width="7.7109375" style="17" customWidth="1"/>
    <col min="13075" max="13075" width="1.7109375" style="17" customWidth="1"/>
    <col min="13076" max="13076" width="6.7109375" style="17" customWidth="1"/>
    <col min="13077" max="13077" width="7.7109375" style="17" customWidth="1"/>
    <col min="13078" max="13078" width="1.7109375" style="17" customWidth="1"/>
    <col min="13079" max="13080" width="7.7109375" style="17" customWidth="1"/>
    <col min="13081" max="13081" width="1.85546875" style="17" customWidth="1"/>
    <col min="13082" max="13082" width="6.7109375" style="17" customWidth="1"/>
    <col min="13083" max="13083" width="7.7109375" style="17" customWidth="1"/>
    <col min="13084" max="13084" width="2" style="17" customWidth="1"/>
    <col min="13085" max="13312" width="9.140625" style="17"/>
    <col min="13313" max="13313" width="10.42578125" style="17" customWidth="1"/>
    <col min="13314" max="13315" width="7.7109375" style="17" customWidth="1"/>
    <col min="13316" max="13316" width="1.7109375" style="17" customWidth="1"/>
    <col min="13317" max="13318" width="7.7109375" style="17" customWidth="1"/>
    <col min="13319" max="13319" width="1.7109375" style="17" customWidth="1"/>
    <col min="13320" max="13320" width="6.7109375" style="17" customWidth="1"/>
    <col min="13321" max="13321" width="7.7109375" style="17" customWidth="1"/>
    <col min="13322" max="13322" width="1.7109375" style="17" customWidth="1"/>
    <col min="13323" max="13323" width="6.7109375" style="17" customWidth="1"/>
    <col min="13324" max="13324" width="7.7109375" style="17" customWidth="1"/>
    <col min="13325" max="13325" width="1.7109375" style="17" customWidth="1"/>
    <col min="13326" max="13326" width="6.7109375" style="17" customWidth="1"/>
    <col min="13327" max="13327" width="7.7109375" style="17" customWidth="1"/>
    <col min="13328" max="13328" width="1.7109375" style="17" customWidth="1"/>
    <col min="13329" max="13329" width="6.7109375" style="17" customWidth="1"/>
    <col min="13330" max="13330" width="7.7109375" style="17" customWidth="1"/>
    <col min="13331" max="13331" width="1.7109375" style="17" customWidth="1"/>
    <col min="13332" max="13332" width="6.7109375" style="17" customWidth="1"/>
    <col min="13333" max="13333" width="7.7109375" style="17" customWidth="1"/>
    <col min="13334" max="13334" width="1.7109375" style="17" customWidth="1"/>
    <col min="13335" max="13336" width="7.7109375" style="17" customWidth="1"/>
    <col min="13337" max="13337" width="1.85546875" style="17" customWidth="1"/>
    <col min="13338" max="13338" width="6.7109375" style="17" customWidth="1"/>
    <col min="13339" max="13339" width="7.7109375" style="17" customWidth="1"/>
    <col min="13340" max="13340" width="2" style="17" customWidth="1"/>
    <col min="13341" max="13568" width="9.140625" style="17"/>
    <col min="13569" max="13569" width="10.42578125" style="17" customWidth="1"/>
    <col min="13570" max="13571" width="7.7109375" style="17" customWidth="1"/>
    <col min="13572" max="13572" width="1.7109375" style="17" customWidth="1"/>
    <col min="13573" max="13574" width="7.7109375" style="17" customWidth="1"/>
    <col min="13575" max="13575" width="1.7109375" style="17" customWidth="1"/>
    <col min="13576" max="13576" width="6.7109375" style="17" customWidth="1"/>
    <col min="13577" max="13577" width="7.7109375" style="17" customWidth="1"/>
    <col min="13578" max="13578" width="1.7109375" style="17" customWidth="1"/>
    <col min="13579" max="13579" width="6.7109375" style="17" customWidth="1"/>
    <col min="13580" max="13580" width="7.7109375" style="17" customWidth="1"/>
    <col min="13581" max="13581" width="1.7109375" style="17" customWidth="1"/>
    <col min="13582" max="13582" width="6.7109375" style="17" customWidth="1"/>
    <col min="13583" max="13583" width="7.7109375" style="17" customWidth="1"/>
    <col min="13584" max="13584" width="1.7109375" style="17" customWidth="1"/>
    <col min="13585" max="13585" width="6.7109375" style="17" customWidth="1"/>
    <col min="13586" max="13586" width="7.7109375" style="17" customWidth="1"/>
    <col min="13587" max="13587" width="1.7109375" style="17" customWidth="1"/>
    <col min="13588" max="13588" width="6.7109375" style="17" customWidth="1"/>
    <col min="13589" max="13589" width="7.7109375" style="17" customWidth="1"/>
    <col min="13590" max="13590" width="1.7109375" style="17" customWidth="1"/>
    <col min="13591" max="13592" width="7.7109375" style="17" customWidth="1"/>
    <col min="13593" max="13593" width="1.85546875" style="17" customWidth="1"/>
    <col min="13594" max="13594" width="6.7109375" style="17" customWidth="1"/>
    <col min="13595" max="13595" width="7.7109375" style="17" customWidth="1"/>
    <col min="13596" max="13596" width="2" style="17" customWidth="1"/>
    <col min="13597" max="13824" width="9.140625" style="17"/>
    <col min="13825" max="13825" width="10.42578125" style="17" customWidth="1"/>
    <col min="13826" max="13827" width="7.7109375" style="17" customWidth="1"/>
    <col min="13828" max="13828" width="1.7109375" style="17" customWidth="1"/>
    <col min="13829" max="13830" width="7.7109375" style="17" customWidth="1"/>
    <col min="13831" max="13831" width="1.7109375" style="17" customWidth="1"/>
    <col min="13832" max="13832" width="6.7109375" style="17" customWidth="1"/>
    <col min="13833" max="13833" width="7.7109375" style="17" customWidth="1"/>
    <col min="13834" max="13834" width="1.7109375" style="17" customWidth="1"/>
    <col min="13835" max="13835" width="6.7109375" style="17" customWidth="1"/>
    <col min="13836" max="13836" width="7.7109375" style="17" customWidth="1"/>
    <col min="13837" max="13837" width="1.7109375" style="17" customWidth="1"/>
    <col min="13838" max="13838" width="6.7109375" style="17" customWidth="1"/>
    <col min="13839" max="13839" width="7.7109375" style="17" customWidth="1"/>
    <col min="13840" max="13840" width="1.7109375" style="17" customWidth="1"/>
    <col min="13841" max="13841" width="6.7109375" style="17" customWidth="1"/>
    <col min="13842" max="13842" width="7.7109375" style="17" customWidth="1"/>
    <col min="13843" max="13843" width="1.7109375" style="17" customWidth="1"/>
    <col min="13844" max="13844" width="6.7109375" style="17" customWidth="1"/>
    <col min="13845" max="13845" width="7.7109375" style="17" customWidth="1"/>
    <col min="13846" max="13846" width="1.7109375" style="17" customWidth="1"/>
    <col min="13847" max="13848" width="7.7109375" style="17" customWidth="1"/>
    <col min="13849" max="13849" width="1.85546875" style="17" customWidth="1"/>
    <col min="13850" max="13850" width="6.7109375" style="17" customWidth="1"/>
    <col min="13851" max="13851" width="7.7109375" style="17" customWidth="1"/>
    <col min="13852" max="13852" width="2" style="17" customWidth="1"/>
    <col min="13853" max="14080" width="9.140625" style="17"/>
    <col min="14081" max="14081" width="10.42578125" style="17" customWidth="1"/>
    <col min="14082" max="14083" width="7.7109375" style="17" customWidth="1"/>
    <col min="14084" max="14084" width="1.7109375" style="17" customWidth="1"/>
    <col min="14085" max="14086" width="7.7109375" style="17" customWidth="1"/>
    <col min="14087" max="14087" width="1.7109375" style="17" customWidth="1"/>
    <col min="14088" max="14088" width="6.7109375" style="17" customWidth="1"/>
    <col min="14089" max="14089" width="7.7109375" style="17" customWidth="1"/>
    <col min="14090" max="14090" width="1.7109375" style="17" customWidth="1"/>
    <col min="14091" max="14091" width="6.7109375" style="17" customWidth="1"/>
    <col min="14092" max="14092" width="7.7109375" style="17" customWidth="1"/>
    <col min="14093" max="14093" width="1.7109375" style="17" customWidth="1"/>
    <col min="14094" max="14094" width="6.7109375" style="17" customWidth="1"/>
    <col min="14095" max="14095" width="7.7109375" style="17" customWidth="1"/>
    <col min="14096" max="14096" width="1.7109375" style="17" customWidth="1"/>
    <col min="14097" max="14097" width="6.7109375" style="17" customWidth="1"/>
    <col min="14098" max="14098" width="7.7109375" style="17" customWidth="1"/>
    <col min="14099" max="14099" width="1.7109375" style="17" customWidth="1"/>
    <col min="14100" max="14100" width="6.7109375" style="17" customWidth="1"/>
    <col min="14101" max="14101" width="7.7109375" style="17" customWidth="1"/>
    <col min="14102" max="14102" width="1.7109375" style="17" customWidth="1"/>
    <col min="14103" max="14104" width="7.7109375" style="17" customWidth="1"/>
    <col min="14105" max="14105" width="1.85546875" style="17" customWidth="1"/>
    <col min="14106" max="14106" width="6.7109375" style="17" customWidth="1"/>
    <col min="14107" max="14107" width="7.7109375" style="17" customWidth="1"/>
    <col min="14108" max="14108" width="2" style="17" customWidth="1"/>
    <col min="14109" max="14336" width="9.140625" style="17"/>
    <col min="14337" max="14337" width="10.42578125" style="17" customWidth="1"/>
    <col min="14338" max="14339" width="7.7109375" style="17" customWidth="1"/>
    <col min="14340" max="14340" width="1.7109375" style="17" customWidth="1"/>
    <col min="14341" max="14342" width="7.7109375" style="17" customWidth="1"/>
    <col min="14343" max="14343" width="1.7109375" style="17" customWidth="1"/>
    <col min="14344" max="14344" width="6.7109375" style="17" customWidth="1"/>
    <col min="14345" max="14345" width="7.7109375" style="17" customWidth="1"/>
    <col min="14346" max="14346" width="1.7109375" style="17" customWidth="1"/>
    <col min="14347" max="14347" width="6.7109375" style="17" customWidth="1"/>
    <col min="14348" max="14348" width="7.7109375" style="17" customWidth="1"/>
    <col min="14349" max="14349" width="1.7109375" style="17" customWidth="1"/>
    <col min="14350" max="14350" width="6.7109375" style="17" customWidth="1"/>
    <col min="14351" max="14351" width="7.7109375" style="17" customWidth="1"/>
    <col min="14352" max="14352" width="1.7109375" style="17" customWidth="1"/>
    <col min="14353" max="14353" width="6.7109375" style="17" customWidth="1"/>
    <col min="14354" max="14354" width="7.7109375" style="17" customWidth="1"/>
    <col min="14355" max="14355" width="1.7109375" style="17" customWidth="1"/>
    <col min="14356" max="14356" width="6.7109375" style="17" customWidth="1"/>
    <col min="14357" max="14357" width="7.7109375" style="17" customWidth="1"/>
    <col min="14358" max="14358" width="1.7109375" style="17" customWidth="1"/>
    <col min="14359" max="14360" width="7.7109375" style="17" customWidth="1"/>
    <col min="14361" max="14361" width="1.85546875" style="17" customWidth="1"/>
    <col min="14362" max="14362" width="6.7109375" style="17" customWidth="1"/>
    <col min="14363" max="14363" width="7.7109375" style="17" customWidth="1"/>
    <col min="14364" max="14364" width="2" style="17" customWidth="1"/>
    <col min="14365" max="14592" width="9.140625" style="17"/>
    <col min="14593" max="14593" width="10.42578125" style="17" customWidth="1"/>
    <col min="14594" max="14595" width="7.7109375" style="17" customWidth="1"/>
    <col min="14596" max="14596" width="1.7109375" style="17" customWidth="1"/>
    <col min="14597" max="14598" width="7.7109375" style="17" customWidth="1"/>
    <col min="14599" max="14599" width="1.7109375" style="17" customWidth="1"/>
    <col min="14600" max="14600" width="6.7109375" style="17" customWidth="1"/>
    <col min="14601" max="14601" width="7.7109375" style="17" customWidth="1"/>
    <col min="14602" max="14602" width="1.7109375" style="17" customWidth="1"/>
    <col min="14603" max="14603" width="6.7109375" style="17" customWidth="1"/>
    <col min="14604" max="14604" width="7.7109375" style="17" customWidth="1"/>
    <col min="14605" max="14605" width="1.7109375" style="17" customWidth="1"/>
    <col min="14606" max="14606" width="6.7109375" style="17" customWidth="1"/>
    <col min="14607" max="14607" width="7.7109375" style="17" customWidth="1"/>
    <col min="14608" max="14608" width="1.7109375" style="17" customWidth="1"/>
    <col min="14609" max="14609" width="6.7109375" style="17" customWidth="1"/>
    <col min="14610" max="14610" width="7.7109375" style="17" customWidth="1"/>
    <col min="14611" max="14611" width="1.7109375" style="17" customWidth="1"/>
    <col min="14612" max="14612" width="6.7109375" style="17" customWidth="1"/>
    <col min="14613" max="14613" width="7.7109375" style="17" customWidth="1"/>
    <col min="14614" max="14614" width="1.7109375" style="17" customWidth="1"/>
    <col min="14615" max="14616" width="7.7109375" style="17" customWidth="1"/>
    <col min="14617" max="14617" width="1.85546875" style="17" customWidth="1"/>
    <col min="14618" max="14618" width="6.7109375" style="17" customWidth="1"/>
    <col min="14619" max="14619" width="7.7109375" style="17" customWidth="1"/>
    <col min="14620" max="14620" width="2" style="17" customWidth="1"/>
    <col min="14621" max="14848" width="9.140625" style="17"/>
    <col min="14849" max="14849" width="10.42578125" style="17" customWidth="1"/>
    <col min="14850" max="14851" width="7.7109375" style="17" customWidth="1"/>
    <col min="14852" max="14852" width="1.7109375" style="17" customWidth="1"/>
    <col min="14853" max="14854" width="7.7109375" style="17" customWidth="1"/>
    <col min="14855" max="14855" width="1.7109375" style="17" customWidth="1"/>
    <col min="14856" max="14856" width="6.7109375" style="17" customWidth="1"/>
    <col min="14857" max="14857" width="7.7109375" style="17" customWidth="1"/>
    <col min="14858" max="14858" width="1.7109375" style="17" customWidth="1"/>
    <col min="14859" max="14859" width="6.7109375" style="17" customWidth="1"/>
    <col min="14860" max="14860" width="7.7109375" style="17" customWidth="1"/>
    <col min="14861" max="14861" width="1.7109375" style="17" customWidth="1"/>
    <col min="14862" max="14862" width="6.7109375" style="17" customWidth="1"/>
    <col min="14863" max="14863" width="7.7109375" style="17" customWidth="1"/>
    <col min="14864" max="14864" width="1.7109375" style="17" customWidth="1"/>
    <col min="14865" max="14865" width="6.7109375" style="17" customWidth="1"/>
    <col min="14866" max="14866" width="7.7109375" style="17" customWidth="1"/>
    <col min="14867" max="14867" width="1.7109375" style="17" customWidth="1"/>
    <col min="14868" max="14868" width="6.7109375" style="17" customWidth="1"/>
    <col min="14869" max="14869" width="7.7109375" style="17" customWidth="1"/>
    <col min="14870" max="14870" width="1.7109375" style="17" customWidth="1"/>
    <col min="14871" max="14872" width="7.7109375" style="17" customWidth="1"/>
    <col min="14873" max="14873" width="1.85546875" style="17" customWidth="1"/>
    <col min="14874" max="14874" width="6.7109375" style="17" customWidth="1"/>
    <col min="14875" max="14875" width="7.7109375" style="17" customWidth="1"/>
    <col min="14876" max="14876" width="2" style="17" customWidth="1"/>
    <col min="14877" max="15104" width="9.140625" style="17"/>
    <col min="15105" max="15105" width="10.42578125" style="17" customWidth="1"/>
    <col min="15106" max="15107" width="7.7109375" style="17" customWidth="1"/>
    <col min="15108" max="15108" width="1.7109375" style="17" customWidth="1"/>
    <col min="15109" max="15110" width="7.7109375" style="17" customWidth="1"/>
    <col min="15111" max="15111" width="1.7109375" style="17" customWidth="1"/>
    <col min="15112" max="15112" width="6.7109375" style="17" customWidth="1"/>
    <col min="15113" max="15113" width="7.7109375" style="17" customWidth="1"/>
    <col min="15114" max="15114" width="1.7109375" style="17" customWidth="1"/>
    <col min="15115" max="15115" width="6.7109375" style="17" customWidth="1"/>
    <col min="15116" max="15116" width="7.7109375" style="17" customWidth="1"/>
    <col min="15117" max="15117" width="1.7109375" style="17" customWidth="1"/>
    <col min="15118" max="15118" width="6.7109375" style="17" customWidth="1"/>
    <col min="15119" max="15119" width="7.7109375" style="17" customWidth="1"/>
    <col min="15120" max="15120" width="1.7109375" style="17" customWidth="1"/>
    <col min="15121" max="15121" width="6.7109375" style="17" customWidth="1"/>
    <col min="15122" max="15122" width="7.7109375" style="17" customWidth="1"/>
    <col min="15123" max="15123" width="1.7109375" style="17" customWidth="1"/>
    <col min="15124" max="15124" width="6.7109375" style="17" customWidth="1"/>
    <col min="15125" max="15125" width="7.7109375" style="17" customWidth="1"/>
    <col min="15126" max="15126" width="1.7109375" style="17" customWidth="1"/>
    <col min="15127" max="15128" width="7.7109375" style="17" customWidth="1"/>
    <col min="15129" max="15129" width="1.85546875" style="17" customWidth="1"/>
    <col min="15130" max="15130" width="6.7109375" style="17" customWidth="1"/>
    <col min="15131" max="15131" width="7.7109375" style="17" customWidth="1"/>
    <col min="15132" max="15132" width="2" style="17" customWidth="1"/>
    <col min="15133" max="15360" width="9.140625" style="17"/>
    <col min="15361" max="15361" width="10.42578125" style="17" customWidth="1"/>
    <col min="15362" max="15363" width="7.7109375" style="17" customWidth="1"/>
    <col min="15364" max="15364" width="1.7109375" style="17" customWidth="1"/>
    <col min="15365" max="15366" width="7.7109375" style="17" customWidth="1"/>
    <col min="15367" max="15367" width="1.7109375" style="17" customWidth="1"/>
    <col min="15368" max="15368" width="6.7109375" style="17" customWidth="1"/>
    <col min="15369" max="15369" width="7.7109375" style="17" customWidth="1"/>
    <col min="15370" max="15370" width="1.7109375" style="17" customWidth="1"/>
    <col min="15371" max="15371" width="6.7109375" style="17" customWidth="1"/>
    <col min="15372" max="15372" width="7.7109375" style="17" customWidth="1"/>
    <col min="15373" max="15373" width="1.7109375" style="17" customWidth="1"/>
    <col min="15374" max="15374" width="6.7109375" style="17" customWidth="1"/>
    <col min="15375" max="15375" width="7.7109375" style="17" customWidth="1"/>
    <col min="15376" max="15376" width="1.7109375" style="17" customWidth="1"/>
    <col min="15377" max="15377" width="6.7109375" style="17" customWidth="1"/>
    <col min="15378" max="15378" width="7.7109375" style="17" customWidth="1"/>
    <col min="15379" max="15379" width="1.7109375" style="17" customWidth="1"/>
    <col min="15380" max="15380" width="6.7109375" style="17" customWidth="1"/>
    <col min="15381" max="15381" width="7.7109375" style="17" customWidth="1"/>
    <col min="15382" max="15382" width="1.7109375" style="17" customWidth="1"/>
    <col min="15383" max="15384" width="7.7109375" style="17" customWidth="1"/>
    <col min="15385" max="15385" width="1.85546875" style="17" customWidth="1"/>
    <col min="15386" max="15386" width="6.7109375" style="17" customWidth="1"/>
    <col min="15387" max="15387" width="7.7109375" style="17" customWidth="1"/>
    <col min="15388" max="15388" width="2" style="17" customWidth="1"/>
    <col min="15389" max="15616" width="9.140625" style="17"/>
    <col min="15617" max="15617" width="10.42578125" style="17" customWidth="1"/>
    <col min="15618" max="15619" width="7.7109375" style="17" customWidth="1"/>
    <col min="15620" max="15620" width="1.7109375" style="17" customWidth="1"/>
    <col min="15621" max="15622" width="7.7109375" style="17" customWidth="1"/>
    <col min="15623" max="15623" width="1.7109375" style="17" customWidth="1"/>
    <col min="15624" max="15624" width="6.7109375" style="17" customWidth="1"/>
    <col min="15625" max="15625" width="7.7109375" style="17" customWidth="1"/>
    <col min="15626" max="15626" width="1.7109375" style="17" customWidth="1"/>
    <col min="15627" max="15627" width="6.7109375" style="17" customWidth="1"/>
    <col min="15628" max="15628" width="7.7109375" style="17" customWidth="1"/>
    <col min="15629" max="15629" width="1.7109375" style="17" customWidth="1"/>
    <col min="15630" max="15630" width="6.7109375" style="17" customWidth="1"/>
    <col min="15631" max="15631" width="7.7109375" style="17" customWidth="1"/>
    <col min="15632" max="15632" width="1.7109375" style="17" customWidth="1"/>
    <col min="15633" max="15633" width="6.7109375" style="17" customWidth="1"/>
    <col min="15634" max="15634" width="7.7109375" style="17" customWidth="1"/>
    <col min="15635" max="15635" width="1.7109375" style="17" customWidth="1"/>
    <col min="15636" max="15636" width="6.7109375" style="17" customWidth="1"/>
    <col min="15637" max="15637" width="7.7109375" style="17" customWidth="1"/>
    <col min="15638" max="15638" width="1.7109375" style="17" customWidth="1"/>
    <col min="15639" max="15640" width="7.7109375" style="17" customWidth="1"/>
    <col min="15641" max="15641" width="1.85546875" style="17" customWidth="1"/>
    <col min="15642" max="15642" width="6.7109375" style="17" customWidth="1"/>
    <col min="15643" max="15643" width="7.7109375" style="17" customWidth="1"/>
    <col min="15644" max="15644" width="2" style="17" customWidth="1"/>
    <col min="15645" max="15872" width="9.140625" style="17"/>
    <col min="15873" max="15873" width="10.42578125" style="17" customWidth="1"/>
    <col min="15874" max="15875" width="7.7109375" style="17" customWidth="1"/>
    <col min="15876" max="15876" width="1.7109375" style="17" customWidth="1"/>
    <col min="15877" max="15878" width="7.7109375" style="17" customWidth="1"/>
    <col min="15879" max="15879" width="1.7109375" style="17" customWidth="1"/>
    <col min="15880" max="15880" width="6.7109375" style="17" customWidth="1"/>
    <col min="15881" max="15881" width="7.7109375" style="17" customWidth="1"/>
    <col min="15882" max="15882" width="1.7109375" style="17" customWidth="1"/>
    <col min="15883" max="15883" width="6.7109375" style="17" customWidth="1"/>
    <col min="15884" max="15884" width="7.7109375" style="17" customWidth="1"/>
    <col min="15885" max="15885" width="1.7109375" style="17" customWidth="1"/>
    <col min="15886" max="15886" width="6.7109375" style="17" customWidth="1"/>
    <col min="15887" max="15887" width="7.7109375" style="17" customWidth="1"/>
    <col min="15888" max="15888" width="1.7109375" style="17" customWidth="1"/>
    <col min="15889" max="15889" width="6.7109375" style="17" customWidth="1"/>
    <col min="15890" max="15890" width="7.7109375" style="17" customWidth="1"/>
    <col min="15891" max="15891" width="1.7109375" style="17" customWidth="1"/>
    <col min="15892" max="15892" width="6.7109375" style="17" customWidth="1"/>
    <col min="15893" max="15893" width="7.7109375" style="17" customWidth="1"/>
    <col min="15894" max="15894" width="1.7109375" style="17" customWidth="1"/>
    <col min="15895" max="15896" width="7.7109375" style="17" customWidth="1"/>
    <col min="15897" max="15897" width="1.85546875" style="17" customWidth="1"/>
    <col min="15898" max="15898" width="6.7109375" style="17" customWidth="1"/>
    <col min="15899" max="15899" width="7.7109375" style="17" customWidth="1"/>
    <col min="15900" max="15900" width="2" style="17" customWidth="1"/>
    <col min="15901" max="16128" width="9.140625" style="17"/>
    <col min="16129" max="16129" width="10.42578125" style="17" customWidth="1"/>
    <col min="16130" max="16131" width="7.7109375" style="17" customWidth="1"/>
    <col min="16132" max="16132" width="1.7109375" style="17" customWidth="1"/>
    <col min="16133" max="16134" width="7.7109375" style="17" customWidth="1"/>
    <col min="16135" max="16135" width="1.7109375" style="17" customWidth="1"/>
    <col min="16136" max="16136" width="6.7109375" style="17" customWidth="1"/>
    <col min="16137" max="16137" width="7.7109375" style="17" customWidth="1"/>
    <col min="16138" max="16138" width="1.7109375" style="17" customWidth="1"/>
    <col min="16139" max="16139" width="6.7109375" style="17" customWidth="1"/>
    <col min="16140" max="16140" width="7.7109375" style="17" customWidth="1"/>
    <col min="16141" max="16141" width="1.7109375" style="17" customWidth="1"/>
    <col min="16142" max="16142" width="6.7109375" style="17" customWidth="1"/>
    <col min="16143" max="16143" width="7.7109375" style="17" customWidth="1"/>
    <col min="16144" max="16144" width="1.7109375" style="17" customWidth="1"/>
    <col min="16145" max="16145" width="6.7109375" style="17" customWidth="1"/>
    <col min="16146" max="16146" width="7.7109375" style="17" customWidth="1"/>
    <col min="16147" max="16147" width="1.7109375" style="17" customWidth="1"/>
    <col min="16148" max="16148" width="6.7109375" style="17" customWidth="1"/>
    <col min="16149" max="16149" width="7.7109375" style="17" customWidth="1"/>
    <col min="16150" max="16150" width="1.7109375" style="17" customWidth="1"/>
    <col min="16151" max="16152" width="7.7109375" style="17" customWidth="1"/>
    <col min="16153" max="16153" width="1.85546875" style="17" customWidth="1"/>
    <col min="16154" max="16154" width="6.7109375" style="17" customWidth="1"/>
    <col min="16155" max="16155" width="7.7109375" style="17" customWidth="1"/>
    <col min="16156" max="16156" width="2" style="17" customWidth="1"/>
    <col min="16157" max="16384" width="9.140625" style="17"/>
  </cols>
  <sheetData>
    <row r="1" spans="1:30">
      <c r="A1" s="17" t="s">
        <v>450</v>
      </c>
    </row>
    <row r="2" spans="1:30">
      <c r="A2" s="17" t="s">
        <v>451</v>
      </c>
    </row>
    <row r="3" spans="1:30" ht="10.5" customHeight="1">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0" ht="13.15" customHeight="1">
      <c r="A4" s="19" t="s">
        <v>520</v>
      </c>
    </row>
    <row r="5" spans="1:30" ht="13.15" customHeight="1" thickBot="1">
      <c r="L5" s="31"/>
      <c r="O5" s="31"/>
      <c r="P5" s="31"/>
      <c r="R5" s="31"/>
      <c r="S5" s="31"/>
    </row>
    <row r="6" spans="1:30" ht="13.15" customHeight="1">
      <c r="A6" s="20"/>
      <c r="B6" s="43"/>
      <c r="C6" s="44"/>
      <c r="D6" s="20"/>
      <c r="E6" s="43"/>
      <c r="F6" s="44"/>
      <c r="G6" s="20"/>
      <c r="H6" s="43"/>
      <c r="I6" s="44"/>
      <c r="J6" s="44"/>
      <c r="K6" s="43"/>
      <c r="L6" s="44"/>
      <c r="M6" s="20"/>
      <c r="N6" s="43"/>
      <c r="O6" s="44"/>
      <c r="P6" s="44"/>
      <c r="Q6" s="43"/>
      <c r="R6" s="44"/>
      <c r="S6" s="44"/>
      <c r="T6" s="44"/>
      <c r="U6" s="44"/>
      <c r="V6" s="44"/>
      <c r="W6" s="44"/>
      <c r="X6" s="44"/>
      <c r="Y6" s="44"/>
      <c r="Z6" s="44"/>
      <c r="AA6" s="44"/>
      <c r="AB6" s="44"/>
    </row>
    <row r="7" spans="1:30" ht="13.15" customHeight="1">
      <c r="A7" s="17" t="s">
        <v>521</v>
      </c>
      <c r="B7" s="47" t="s">
        <v>522</v>
      </c>
      <c r="C7" s="47"/>
      <c r="E7" s="47" t="s">
        <v>523</v>
      </c>
      <c r="F7" s="47"/>
      <c r="H7" s="47" t="s">
        <v>524</v>
      </c>
      <c r="I7" s="47"/>
      <c r="K7" s="47" t="s">
        <v>525</v>
      </c>
      <c r="L7" s="47"/>
      <c r="N7" s="47" t="s">
        <v>526</v>
      </c>
      <c r="O7" s="47"/>
      <c r="Q7" s="62" t="s">
        <v>527</v>
      </c>
      <c r="R7" s="47"/>
      <c r="T7" s="47" t="s">
        <v>528</v>
      </c>
      <c r="U7" s="47"/>
      <c r="V7" s="51"/>
      <c r="W7" s="62" t="s">
        <v>529</v>
      </c>
      <c r="X7" s="47"/>
      <c r="Z7" s="47" t="s">
        <v>530</v>
      </c>
      <c r="AA7" s="47"/>
    </row>
    <row r="8" spans="1:30" ht="13.15" customHeight="1">
      <c r="A8" s="17" t="s">
        <v>531</v>
      </c>
      <c r="B8" s="48" t="s">
        <v>254</v>
      </c>
      <c r="C8" s="49" t="s">
        <v>255</v>
      </c>
      <c r="E8" s="48" t="s">
        <v>254</v>
      </c>
      <c r="F8" s="49" t="s">
        <v>255</v>
      </c>
      <c r="H8" s="48" t="s">
        <v>254</v>
      </c>
      <c r="I8" s="49" t="s">
        <v>255</v>
      </c>
      <c r="J8" s="49"/>
      <c r="K8" s="48" t="s">
        <v>254</v>
      </c>
      <c r="L8" s="49" t="s">
        <v>255</v>
      </c>
      <c r="N8" s="48" t="s">
        <v>254</v>
      </c>
      <c r="O8" s="49" t="s">
        <v>255</v>
      </c>
      <c r="Q8" s="48" t="s">
        <v>254</v>
      </c>
      <c r="R8" s="49" t="s">
        <v>255</v>
      </c>
      <c r="T8" s="48" t="s">
        <v>254</v>
      </c>
      <c r="U8" s="49" t="s">
        <v>255</v>
      </c>
      <c r="V8" s="98"/>
      <c r="W8" s="48" t="s">
        <v>254</v>
      </c>
      <c r="X8" s="49" t="s">
        <v>255</v>
      </c>
      <c r="Z8" s="48" t="s">
        <v>254</v>
      </c>
      <c r="AA8" s="49" t="s">
        <v>255</v>
      </c>
    </row>
    <row r="9" spans="1:30" ht="13.15" customHeight="1" thickBot="1">
      <c r="A9" s="29"/>
      <c r="B9" s="52"/>
      <c r="C9" s="53"/>
      <c r="D9" s="29"/>
      <c r="E9" s="52"/>
      <c r="F9" s="53"/>
      <c r="G9" s="29"/>
      <c r="H9" s="52"/>
      <c r="I9" s="53"/>
      <c r="J9" s="53"/>
      <c r="K9" s="52"/>
      <c r="L9" s="53"/>
      <c r="M9" s="29"/>
      <c r="N9" s="52"/>
      <c r="O9" s="53"/>
      <c r="P9" s="53"/>
      <c r="Q9" s="52"/>
      <c r="R9" s="53"/>
      <c r="S9" s="53"/>
      <c r="T9" s="53"/>
      <c r="U9" s="53"/>
      <c r="V9" s="53"/>
      <c r="W9" s="53"/>
      <c r="X9" s="53"/>
      <c r="Y9" s="53"/>
      <c r="Z9" s="53"/>
      <c r="AA9" s="53"/>
      <c r="AB9" s="53"/>
    </row>
    <row r="10" spans="1:30" ht="13.15" customHeight="1">
      <c r="L10" s="31"/>
      <c r="O10" s="31"/>
      <c r="R10" s="31"/>
    </row>
    <row r="11" spans="1:30" s="23" customFormat="1" ht="13.15" customHeight="1">
      <c r="A11" s="164" t="s">
        <v>220</v>
      </c>
      <c r="B11" s="63">
        <f>IF($A11&lt;&gt;0,SUM(B13:B21),"")</f>
        <v>4996</v>
      </c>
      <c r="C11" s="231">
        <f>IF($A11&lt;&gt;0,SUM(C13:C21),"")</f>
        <v>100.00000000000001</v>
      </c>
      <c r="E11" s="63">
        <f>IF($A11&lt;&gt;0,SUM(E13:E21),"")</f>
        <v>2749</v>
      </c>
      <c r="F11" s="231">
        <f>IF($A11&lt;&gt;0,SUM(F13:F21),"")</f>
        <v>100</v>
      </c>
      <c r="H11" s="63">
        <f>IF($A11&lt;&gt;0,SUM(H13:H21),"")</f>
        <v>537</v>
      </c>
      <c r="I11" s="231">
        <f>IF($A11&lt;&gt;0,SUM(I13:I21),"")</f>
        <v>100</v>
      </c>
      <c r="J11" s="190"/>
      <c r="K11" s="63">
        <f>IF($A11&lt;&gt;0,SUM(K13:K21),"")</f>
        <v>464</v>
      </c>
      <c r="L11" s="231">
        <f>IF($A11&lt;&gt;0,SUM(L13:L21),"")</f>
        <v>100</v>
      </c>
      <c r="N11" s="63">
        <f>IF($A11&lt;&gt;0,SUM(N13:N21),"")</f>
        <v>415</v>
      </c>
      <c r="O11" s="231">
        <f>IF($A11&lt;&gt;0,SUM(O13:O21),"")</f>
        <v>100</v>
      </c>
      <c r="Q11" s="63">
        <f>IF($A11&lt;&gt;0,SUM(Q13:Q21),"")</f>
        <v>305</v>
      </c>
      <c r="R11" s="231">
        <f>IF($A11&lt;&gt;0,SUM(R13:R21),"")</f>
        <v>100</v>
      </c>
      <c r="T11" s="63">
        <f>IF($A11&lt;&gt;0,SUM(T13:T21),"")</f>
        <v>319</v>
      </c>
      <c r="U11" s="231">
        <f>IF($A11&lt;&gt;0,SUM(U13:U21),"")</f>
        <v>100</v>
      </c>
      <c r="V11" s="231"/>
      <c r="W11" s="63">
        <f>IF($A11&lt;&gt;0,SUM(W13:W21),"")</f>
        <v>161</v>
      </c>
      <c r="X11" s="231">
        <f>IF($A11&lt;&gt;0,SUM(X13:X21),"")</f>
        <v>100</v>
      </c>
      <c r="Z11" s="63">
        <f>IF($A11&lt;&gt;0,SUM(Z13:Z21),"")</f>
        <v>46</v>
      </c>
      <c r="AA11" s="231">
        <f>IF($A11&lt;&gt;0,SUM(AA13:AA21),"")</f>
        <v>100</v>
      </c>
    </row>
    <row r="12" spans="1:30" ht="13.15" customHeight="1">
      <c r="A12" s="11"/>
      <c r="B12" s="41" t="str">
        <f>IF(A12&lt;&gt;"",E12+H12+K12+N12+Q12+T12+Z12,"")</f>
        <v/>
      </c>
      <c r="C12" s="31" t="str">
        <f>IF($A12&lt;&gt;0,B12/$B$11*100,"")</f>
        <v/>
      </c>
      <c r="E12" s="41"/>
      <c r="F12" s="40" t="str">
        <f>IF(E12&lt;&gt;0,I12+L12+O12+R12+U12,"")</f>
        <v/>
      </c>
      <c r="H12" s="41"/>
      <c r="I12" s="31" t="str">
        <f>IF(A12&lt;&gt;0,H12/B12*100,"")</f>
        <v/>
      </c>
      <c r="K12" s="41"/>
      <c r="L12" s="31" t="str">
        <f>IF(A12&lt;&gt;0,K12/B12*100,"")</f>
        <v/>
      </c>
      <c r="N12" s="41"/>
      <c r="O12" s="31" t="str">
        <f>IF(A12&lt;&gt;0,N12/B12*100,"")</f>
        <v/>
      </c>
      <c r="Q12" s="41"/>
      <c r="R12" s="31" t="str">
        <f>IF(A12&lt;&gt;0,Q12/B12*100,"")</f>
        <v/>
      </c>
      <c r="T12" s="41"/>
      <c r="Z12" s="41"/>
    </row>
    <row r="13" spans="1:30" ht="13.15" customHeight="1">
      <c r="A13" s="71">
        <v>1</v>
      </c>
      <c r="B13" s="232">
        <f>+E13+H13+K13+N13+Q13+T13+W13+Z13</f>
        <v>159</v>
      </c>
      <c r="C13" s="31">
        <f t="shared" ref="C13:C21" si="0">IF($A13&lt;&gt;"",B13/$B$11*100,"")</f>
        <v>3.1825460368294638</v>
      </c>
      <c r="E13" s="233">
        <v>109</v>
      </c>
      <c r="F13" s="31">
        <f>IF($A13&lt;&gt;"",E13/$E$11*100,"")</f>
        <v>3.9650782102582758</v>
      </c>
      <c r="G13" s="234"/>
      <c r="H13" s="233">
        <v>14</v>
      </c>
      <c r="I13" s="31">
        <f>IF($A13&lt;&gt;"",H13/$H$11*100,"")</f>
        <v>2.6070763500931098</v>
      </c>
      <c r="J13" s="234"/>
      <c r="K13" s="233">
        <v>12</v>
      </c>
      <c r="L13" s="31">
        <f>IF($A13&lt;&gt;"",K13/$K$11*100,"")</f>
        <v>2.5862068965517242</v>
      </c>
      <c r="M13" s="234"/>
      <c r="N13" s="233">
        <v>5</v>
      </c>
      <c r="O13" s="31">
        <f>IF($A13&lt;&gt;"",N13/$N$11*100,"")</f>
        <v>1.2048192771084338</v>
      </c>
      <c r="P13" s="234"/>
      <c r="Q13" s="233">
        <v>6</v>
      </c>
      <c r="R13" s="31">
        <f>IF($A13&lt;&gt;"",Q13/$Q$11*100,"")</f>
        <v>1.9672131147540985</v>
      </c>
      <c r="S13" s="235"/>
      <c r="T13" s="233">
        <v>8</v>
      </c>
      <c r="U13" s="31">
        <f>IF($A13&lt;&gt;"",T13/$T$11*100,"")</f>
        <v>2.507836990595611</v>
      </c>
      <c r="V13" s="31"/>
      <c r="W13" s="233">
        <v>3</v>
      </c>
      <c r="X13" s="31">
        <f>IF($A13&lt;&gt;"",W13/$W$11*100,"")</f>
        <v>1.8633540372670807</v>
      </c>
      <c r="Y13" s="235"/>
      <c r="Z13" s="233">
        <v>2</v>
      </c>
      <c r="AA13" s="31">
        <f>IF($A13&lt;&gt;"",Z13/$Z$11*100,"")</f>
        <v>4.3478260869565215</v>
      </c>
    </row>
    <row r="14" spans="1:30" ht="13.15" customHeight="1">
      <c r="A14" s="71"/>
      <c r="B14" s="232">
        <f t="shared" ref="B14:B21" si="1">+E14+H14+K14+N14+Q14+T14+W14+Z14</f>
        <v>0</v>
      </c>
      <c r="C14" s="31" t="str">
        <f t="shared" si="0"/>
        <v/>
      </c>
      <c r="E14" s="233"/>
      <c r="F14" s="31" t="str">
        <f t="shared" ref="F14:F21" si="2">IF($A14&lt;&gt;"",E14/$E$11*100,"")</f>
        <v/>
      </c>
      <c r="G14" s="234"/>
      <c r="H14" s="233"/>
      <c r="I14" s="31" t="str">
        <f t="shared" ref="I14:I21" si="3">IF($A14&lt;&gt;"",H14/$H$11*100,"")</f>
        <v/>
      </c>
      <c r="J14" s="234"/>
      <c r="K14" s="233"/>
      <c r="L14" s="31" t="str">
        <f t="shared" ref="L14:L22" si="4">IF($A14&lt;&gt;"",K14/$K$11*100,"")</f>
        <v/>
      </c>
      <c r="M14" s="234"/>
      <c r="N14" s="233"/>
      <c r="O14" s="31" t="str">
        <f t="shared" ref="O14:O21" si="5">IF($A14&lt;&gt;"",N14/$N$11*100,"")</f>
        <v/>
      </c>
      <c r="P14" s="234"/>
      <c r="Q14" s="233"/>
      <c r="R14" s="31" t="str">
        <f t="shared" ref="R14:R21" si="6">IF($A14&lt;&gt;"",Q14/$Q$11*100,"")</f>
        <v/>
      </c>
      <c r="S14" s="235"/>
      <c r="T14" s="233"/>
      <c r="U14" s="31" t="str">
        <f t="shared" ref="U14:U21" si="7">IF($A14&lt;&gt;"",T14/$T$11*100,"")</f>
        <v/>
      </c>
      <c r="V14" s="31"/>
      <c r="W14" s="233"/>
      <c r="X14" s="31" t="str">
        <f t="shared" ref="X14:X21" si="8">IF($A14&lt;&gt;"",W14/$W$11*100,"")</f>
        <v/>
      </c>
      <c r="Y14" s="235"/>
      <c r="Z14" s="233"/>
      <c r="AA14" s="31" t="str">
        <f>IF($A14&lt;&gt;"",Z14/$T$11*100,"")</f>
        <v/>
      </c>
    </row>
    <row r="15" spans="1:30" ht="13.15" customHeight="1">
      <c r="A15" s="71">
        <v>2</v>
      </c>
      <c r="B15" s="232">
        <f t="shared" si="1"/>
        <v>253</v>
      </c>
      <c r="C15" s="31">
        <f t="shared" si="0"/>
        <v>5.0640512409927947</v>
      </c>
      <c r="E15" s="233">
        <v>161</v>
      </c>
      <c r="F15" s="31">
        <f t="shared" si="2"/>
        <v>5.8566751546016729</v>
      </c>
      <c r="G15" s="234"/>
      <c r="H15" s="233">
        <v>39</v>
      </c>
      <c r="I15" s="31">
        <f t="shared" si="3"/>
        <v>7.2625698324022352</v>
      </c>
      <c r="J15" s="234"/>
      <c r="K15" s="233">
        <v>15</v>
      </c>
      <c r="L15" s="31">
        <f t="shared" si="4"/>
        <v>3.2327586206896552</v>
      </c>
      <c r="M15" s="234"/>
      <c r="N15" s="233">
        <v>20</v>
      </c>
      <c r="O15" s="31">
        <f t="shared" si="5"/>
        <v>4.8192771084337354</v>
      </c>
      <c r="P15" s="234"/>
      <c r="Q15" s="233">
        <v>5</v>
      </c>
      <c r="R15" s="31">
        <f t="shared" si="6"/>
        <v>1.639344262295082</v>
      </c>
      <c r="S15" s="235"/>
      <c r="T15" s="233">
        <v>5</v>
      </c>
      <c r="U15" s="31">
        <f t="shared" si="7"/>
        <v>1.5673981191222568</v>
      </c>
      <c r="V15" s="31"/>
      <c r="W15" s="233">
        <v>4</v>
      </c>
      <c r="X15" s="31">
        <f t="shared" si="8"/>
        <v>2.4844720496894408</v>
      </c>
      <c r="Y15" s="235"/>
      <c r="Z15" s="233">
        <v>4</v>
      </c>
      <c r="AA15" s="31">
        <f t="shared" ref="AA15:AA21" si="9">IF($A15&lt;&gt;"",Z15/$Z$11*100,"")</f>
        <v>8.695652173913043</v>
      </c>
    </row>
    <row r="16" spans="1:30" ht="13.15" customHeight="1">
      <c r="A16" s="71"/>
      <c r="B16" s="232">
        <f t="shared" si="1"/>
        <v>0</v>
      </c>
      <c r="C16" s="31" t="str">
        <f t="shared" si="0"/>
        <v/>
      </c>
      <c r="E16" s="233"/>
      <c r="F16" s="31" t="str">
        <f t="shared" si="2"/>
        <v/>
      </c>
      <c r="G16" s="234"/>
      <c r="H16" s="233"/>
      <c r="I16" s="31" t="str">
        <f t="shared" si="3"/>
        <v/>
      </c>
      <c r="J16" s="234"/>
      <c r="K16" s="233"/>
      <c r="L16" s="31" t="str">
        <f t="shared" si="4"/>
        <v/>
      </c>
      <c r="M16" s="234"/>
      <c r="N16" s="233"/>
      <c r="O16" s="31" t="str">
        <f t="shared" si="5"/>
        <v/>
      </c>
      <c r="P16" s="234"/>
      <c r="Q16" s="233"/>
      <c r="R16" s="31" t="str">
        <f t="shared" si="6"/>
        <v/>
      </c>
      <c r="S16" s="235"/>
      <c r="T16" s="233"/>
      <c r="U16" s="31" t="str">
        <f t="shared" si="7"/>
        <v/>
      </c>
      <c r="V16" s="31"/>
      <c r="W16" s="233"/>
      <c r="X16" s="31" t="str">
        <f t="shared" si="8"/>
        <v/>
      </c>
      <c r="Y16" s="235"/>
      <c r="Z16" s="233"/>
      <c r="AA16" s="31" t="str">
        <f t="shared" si="9"/>
        <v/>
      </c>
    </row>
    <row r="17" spans="1:28" ht="13.15" customHeight="1">
      <c r="A17" s="71">
        <v>3</v>
      </c>
      <c r="B17" s="232">
        <f t="shared" si="1"/>
        <v>375</v>
      </c>
      <c r="C17" s="31">
        <f t="shared" si="0"/>
        <v>7.5060048038430747</v>
      </c>
      <c r="E17" s="233">
        <v>226</v>
      </c>
      <c r="F17" s="31">
        <f t="shared" si="2"/>
        <v>8.2211713350309203</v>
      </c>
      <c r="G17" s="234"/>
      <c r="H17" s="233">
        <v>45</v>
      </c>
      <c r="I17" s="31">
        <f t="shared" si="3"/>
        <v>8.3798882681564244</v>
      </c>
      <c r="J17" s="234"/>
      <c r="K17" s="233">
        <v>25</v>
      </c>
      <c r="L17" s="31">
        <f t="shared" si="4"/>
        <v>5.387931034482758</v>
      </c>
      <c r="M17" s="234"/>
      <c r="N17" s="233">
        <v>28</v>
      </c>
      <c r="O17" s="31">
        <f t="shared" si="5"/>
        <v>6.7469879518072293</v>
      </c>
      <c r="P17" s="234"/>
      <c r="Q17" s="233">
        <v>20</v>
      </c>
      <c r="R17" s="31">
        <f t="shared" si="6"/>
        <v>6.557377049180328</v>
      </c>
      <c r="S17" s="235"/>
      <c r="T17" s="233">
        <v>19</v>
      </c>
      <c r="U17" s="31">
        <f t="shared" si="7"/>
        <v>5.9561128526645764</v>
      </c>
      <c r="V17" s="31"/>
      <c r="W17" s="233">
        <v>8</v>
      </c>
      <c r="X17" s="31">
        <f t="shared" si="8"/>
        <v>4.9689440993788816</v>
      </c>
      <c r="Y17" s="235"/>
      <c r="Z17" s="233">
        <v>4</v>
      </c>
      <c r="AA17" s="31">
        <f t="shared" si="9"/>
        <v>8.695652173913043</v>
      </c>
    </row>
    <row r="18" spans="1:28" ht="13.15" customHeight="1">
      <c r="A18" s="71"/>
      <c r="B18" s="232">
        <f t="shared" si="1"/>
        <v>0</v>
      </c>
      <c r="C18" s="31" t="str">
        <f t="shared" si="0"/>
        <v/>
      </c>
      <c r="E18" s="233"/>
      <c r="F18" s="31" t="str">
        <f t="shared" si="2"/>
        <v/>
      </c>
      <c r="G18" s="234"/>
      <c r="H18" s="233"/>
      <c r="I18" s="31" t="str">
        <f t="shared" si="3"/>
        <v/>
      </c>
      <c r="J18" s="234"/>
      <c r="K18" s="233"/>
      <c r="L18" s="31" t="str">
        <f t="shared" si="4"/>
        <v/>
      </c>
      <c r="M18" s="234"/>
      <c r="N18" s="233"/>
      <c r="O18" s="31" t="str">
        <f t="shared" si="5"/>
        <v/>
      </c>
      <c r="P18" s="234"/>
      <c r="Q18" s="233"/>
      <c r="R18" s="31" t="str">
        <f t="shared" si="6"/>
        <v/>
      </c>
      <c r="S18" s="235"/>
      <c r="T18" s="233"/>
      <c r="U18" s="31" t="str">
        <f t="shared" si="7"/>
        <v/>
      </c>
      <c r="V18" s="31"/>
      <c r="W18" s="233"/>
      <c r="X18" s="31" t="str">
        <f t="shared" si="8"/>
        <v/>
      </c>
      <c r="Y18" s="235"/>
      <c r="Z18" s="233"/>
      <c r="AA18" s="31" t="str">
        <f t="shared" si="9"/>
        <v/>
      </c>
    </row>
    <row r="19" spans="1:28" ht="13.15" customHeight="1">
      <c r="A19" s="71">
        <v>4</v>
      </c>
      <c r="B19" s="232">
        <f t="shared" si="1"/>
        <v>649</v>
      </c>
      <c r="C19" s="31">
        <f t="shared" si="0"/>
        <v>12.990392313851082</v>
      </c>
      <c r="E19" s="233">
        <v>408</v>
      </c>
      <c r="F19" s="31">
        <f t="shared" si="2"/>
        <v>14.841760640232811</v>
      </c>
      <c r="G19" s="234"/>
      <c r="H19" s="233">
        <v>55</v>
      </c>
      <c r="I19" s="31">
        <f t="shared" si="3"/>
        <v>10.242085661080075</v>
      </c>
      <c r="J19" s="234"/>
      <c r="K19" s="233">
        <v>62</v>
      </c>
      <c r="L19" s="31">
        <f t="shared" si="4"/>
        <v>13.36206896551724</v>
      </c>
      <c r="M19" s="234"/>
      <c r="N19" s="233">
        <v>42</v>
      </c>
      <c r="O19" s="31">
        <f t="shared" si="5"/>
        <v>10.120481927710843</v>
      </c>
      <c r="P19" s="234"/>
      <c r="Q19" s="233">
        <v>29</v>
      </c>
      <c r="R19" s="31">
        <f t="shared" si="6"/>
        <v>9.5081967213114744</v>
      </c>
      <c r="S19" s="235"/>
      <c r="T19" s="233">
        <v>36</v>
      </c>
      <c r="U19" s="31">
        <f t="shared" si="7"/>
        <v>11.285266457680251</v>
      </c>
      <c r="V19" s="31"/>
      <c r="W19" s="233">
        <v>13</v>
      </c>
      <c r="X19" s="31">
        <f t="shared" si="8"/>
        <v>8.0745341614906838</v>
      </c>
      <c r="Y19" s="235"/>
      <c r="Z19" s="233">
        <v>4</v>
      </c>
      <c r="AA19" s="31">
        <f t="shared" si="9"/>
        <v>8.695652173913043</v>
      </c>
    </row>
    <row r="20" spans="1:28" ht="13.15" customHeight="1">
      <c r="A20" s="71"/>
      <c r="B20" s="232">
        <f t="shared" si="1"/>
        <v>0</v>
      </c>
      <c r="C20" s="31" t="str">
        <f t="shared" si="0"/>
        <v/>
      </c>
      <c r="E20" s="233"/>
      <c r="F20" s="31" t="str">
        <f t="shared" si="2"/>
        <v/>
      </c>
      <c r="G20" s="234"/>
      <c r="H20" s="233"/>
      <c r="I20" s="31" t="str">
        <f t="shared" si="3"/>
        <v/>
      </c>
      <c r="J20" s="234"/>
      <c r="K20" s="233"/>
      <c r="L20" s="31" t="str">
        <f t="shared" si="4"/>
        <v/>
      </c>
      <c r="M20" s="234"/>
      <c r="N20" s="233"/>
      <c r="O20" s="31" t="str">
        <f t="shared" si="5"/>
        <v/>
      </c>
      <c r="P20" s="234"/>
      <c r="Q20" s="233"/>
      <c r="R20" s="31" t="str">
        <f t="shared" si="6"/>
        <v/>
      </c>
      <c r="S20" s="235"/>
      <c r="T20" s="233"/>
      <c r="U20" s="31" t="str">
        <f t="shared" si="7"/>
        <v/>
      </c>
      <c r="V20" s="31"/>
      <c r="W20" s="233"/>
      <c r="X20" s="31" t="str">
        <f t="shared" si="8"/>
        <v/>
      </c>
      <c r="Y20" s="235"/>
      <c r="Z20" s="233"/>
      <c r="AA20" s="31" t="str">
        <f t="shared" si="9"/>
        <v/>
      </c>
    </row>
    <row r="21" spans="1:28" ht="13.15" customHeight="1">
      <c r="A21" s="71">
        <v>5</v>
      </c>
      <c r="B21" s="232">
        <f t="shared" si="1"/>
        <v>3560</v>
      </c>
      <c r="C21" s="31">
        <f t="shared" si="0"/>
        <v>71.257005604483595</v>
      </c>
      <c r="E21" s="233">
        <v>1845</v>
      </c>
      <c r="F21" s="31">
        <f t="shared" si="2"/>
        <v>67.115314659876319</v>
      </c>
      <c r="G21" s="234"/>
      <c r="H21" s="233">
        <v>384</v>
      </c>
      <c r="I21" s="31">
        <f t="shared" si="3"/>
        <v>71.508379888268152</v>
      </c>
      <c r="J21" s="234"/>
      <c r="K21" s="233">
        <v>350</v>
      </c>
      <c r="L21" s="31">
        <f t="shared" si="4"/>
        <v>75.431034482758619</v>
      </c>
      <c r="M21" s="234"/>
      <c r="N21" s="233">
        <v>320</v>
      </c>
      <c r="O21" s="31">
        <f t="shared" si="5"/>
        <v>77.108433734939766</v>
      </c>
      <c r="P21" s="234"/>
      <c r="Q21" s="233">
        <v>245</v>
      </c>
      <c r="R21" s="31">
        <f t="shared" si="6"/>
        <v>80.327868852459019</v>
      </c>
      <c r="S21" s="235"/>
      <c r="T21" s="233">
        <v>251</v>
      </c>
      <c r="U21" s="31">
        <f t="shared" si="7"/>
        <v>78.683385579937308</v>
      </c>
      <c r="V21" s="31"/>
      <c r="W21" s="233">
        <v>133</v>
      </c>
      <c r="X21" s="31">
        <f t="shared" si="8"/>
        <v>82.608695652173907</v>
      </c>
      <c r="Y21" s="235"/>
      <c r="Z21" s="233">
        <v>32</v>
      </c>
      <c r="AA21" s="31">
        <f t="shared" si="9"/>
        <v>69.565217391304344</v>
      </c>
    </row>
    <row r="22" spans="1:28" ht="13.15" customHeight="1" thickBot="1">
      <c r="L22" s="31" t="str">
        <f t="shared" si="4"/>
        <v/>
      </c>
    </row>
    <row r="23" spans="1:28" ht="13.15" customHeight="1">
      <c r="A23" s="20"/>
      <c r="B23" s="43"/>
      <c r="C23" s="44"/>
      <c r="D23" s="20"/>
      <c r="E23" s="43"/>
      <c r="F23" s="44"/>
      <c r="G23" s="20"/>
      <c r="H23" s="43"/>
      <c r="I23" s="44"/>
      <c r="J23" s="44"/>
      <c r="K23" s="43"/>
      <c r="L23" s="20"/>
      <c r="M23" s="20"/>
      <c r="N23" s="43"/>
      <c r="O23" s="20"/>
      <c r="P23" s="20"/>
      <c r="Q23" s="43"/>
      <c r="R23" s="20"/>
      <c r="S23" s="20"/>
      <c r="T23" s="20"/>
      <c r="U23" s="20"/>
      <c r="V23" s="20"/>
      <c r="W23" s="20"/>
      <c r="X23" s="20"/>
      <c r="Y23" s="20"/>
      <c r="Z23" s="20"/>
      <c r="AA23" s="20"/>
      <c r="AB23" s="20"/>
    </row>
    <row r="24" spans="1:28" ht="13.15" customHeight="1">
      <c r="A24" s="34" t="s">
        <v>532</v>
      </c>
      <c r="D24" s="40"/>
      <c r="G24" s="40"/>
      <c r="J24" s="17"/>
      <c r="K24" s="17"/>
      <c r="N24" s="17"/>
      <c r="Q24" s="17"/>
    </row>
    <row r="25" spans="1:28" ht="13.15" customHeight="1">
      <c r="A25" s="17" t="s">
        <v>533</v>
      </c>
      <c r="D25" s="40"/>
      <c r="G25" s="40"/>
      <c r="J25" s="17"/>
      <c r="K25" s="17"/>
      <c r="N25" s="17"/>
      <c r="Q25" s="17"/>
    </row>
    <row r="26" spans="1:28" ht="13.15" customHeight="1">
      <c r="A26" s="34" t="s">
        <v>534</v>
      </c>
      <c r="D26" s="40"/>
      <c r="G26" s="40"/>
      <c r="J26" s="17"/>
      <c r="K26" s="17"/>
      <c r="N26" s="17"/>
      <c r="Q26" s="17"/>
    </row>
    <row r="27" spans="1:28" ht="13.15" customHeight="1">
      <c r="A27" s="19" t="s">
        <v>535</v>
      </c>
      <c r="D27" s="40"/>
      <c r="G27" s="40"/>
      <c r="J27" s="17"/>
      <c r="K27" s="17"/>
      <c r="N27" s="17"/>
      <c r="Q27" s="17"/>
    </row>
    <row r="28" spans="1:28" ht="8.25" customHeight="1">
      <c r="A28" s="34"/>
      <c r="D28" s="40"/>
      <c r="G28" s="40"/>
      <c r="J28" s="17"/>
      <c r="K28" s="17"/>
      <c r="N28" s="17"/>
      <c r="Q28" s="17"/>
    </row>
    <row r="29" spans="1:28" ht="13.15" customHeight="1">
      <c r="A29" s="17" t="s">
        <v>464</v>
      </c>
    </row>
    <row r="30" spans="1:28" ht="13.15" customHeight="1">
      <c r="A30" s="17" t="s">
        <v>536</v>
      </c>
    </row>
    <row r="34" spans="1:27">
      <c r="A34" s="23"/>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row>
    <row r="35" spans="1:27">
      <c r="A35" s="23"/>
    </row>
    <row r="36" spans="1:27">
      <c r="A36" s="23"/>
    </row>
    <row r="37" spans="1:27">
      <c r="A37" s="23"/>
    </row>
  </sheetData>
  <mergeCells count="9">
    <mergeCell ref="T7:U7"/>
    <mergeCell ref="W7:X7"/>
    <mergeCell ref="Z7:AA7"/>
    <mergeCell ref="B7:C7"/>
    <mergeCell ref="E7:F7"/>
    <mergeCell ref="H7:I7"/>
    <mergeCell ref="K7:L7"/>
    <mergeCell ref="N7:O7"/>
    <mergeCell ref="Q7:R7"/>
  </mergeCells>
  <printOptions horizontalCentered="1" verticalCentered="1"/>
  <pageMargins left="0" right="0" top="0" bottom="0" header="0" footer="0"/>
  <pageSetup scale="80" orientation="landscape" horizontalDpi="4294967293" vertic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9D3DC-BFA5-44A5-8F78-C5711518B3E4}">
  <sheetPr>
    <tabColor rgb="FFFFC000"/>
  </sheetPr>
  <dimension ref="A2:K36"/>
  <sheetViews>
    <sheetView workbookViewId="0">
      <selection activeCell="K7" sqref="K7"/>
    </sheetView>
  </sheetViews>
  <sheetFormatPr baseColWidth="10" defaultRowHeight="15"/>
  <sheetData>
    <row r="2" spans="2:11">
      <c r="B2" s="19"/>
      <c r="C2" s="63"/>
      <c r="D2" s="63"/>
      <c r="E2" s="63"/>
    </row>
    <row r="3" spans="2:11">
      <c r="B3" s="19"/>
      <c r="C3" s="63"/>
      <c r="D3" s="63"/>
      <c r="E3" s="63"/>
      <c r="G3" s="63"/>
      <c r="H3" s="63"/>
      <c r="I3" s="63"/>
      <c r="J3" s="63"/>
      <c r="K3" s="63"/>
    </row>
    <row r="4" spans="2:11">
      <c r="B4" s="19"/>
      <c r="C4" s="63"/>
      <c r="D4" s="63"/>
      <c r="E4" s="63"/>
    </row>
    <row r="5" spans="2:11">
      <c r="B5" s="19"/>
      <c r="C5" s="63"/>
      <c r="D5" s="63"/>
      <c r="E5" s="63"/>
    </row>
    <row r="6" spans="2:11">
      <c r="B6" s="19"/>
      <c r="C6" s="63"/>
      <c r="D6" s="63"/>
      <c r="E6" s="63"/>
    </row>
    <row r="7" spans="2:11">
      <c r="B7" s="19"/>
      <c r="C7" s="63"/>
      <c r="D7" s="63"/>
      <c r="E7" s="63"/>
    </row>
    <row r="8" spans="2:11">
      <c r="B8" s="19"/>
      <c r="C8" s="63"/>
      <c r="D8" s="63"/>
      <c r="E8" s="63"/>
    </row>
    <row r="17" spans="2:3">
      <c r="B17" s="19"/>
      <c r="C17" s="63"/>
    </row>
    <row r="18" spans="2:3">
      <c r="B18" s="19"/>
      <c r="C18" s="63"/>
    </row>
    <row r="19" spans="2:3">
      <c r="B19" s="19"/>
      <c r="C19" s="63"/>
    </row>
    <row r="20" spans="2:3">
      <c r="B20" s="19"/>
      <c r="C20" s="63"/>
    </row>
    <row r="21" spans="2:3">
      <c r="B21" s="19"/>
      <c r="C21" s="63"/>
    </row>
    <row r="22" spans="2:3">
      <c r="B22" s="19"/>
      <c r="C22" s="63"/>
    </row>
    <row r="23" spans="2:3">
      <c r="B23" s="19"/>
      <c r="C23" s="63"/>
    </row>
    <row r="36" spans="1:7">
      <c r="A36" s="63"/>
      <c r="B36" s="63"/>
      <c r="C36" s="63"/>
      <c r="D36" s="63"/>
      <c r="E36" s="63"/>
      <c r="F36" s="63"/>
      <c r="G36" s="63"/>
    </row>
  </sheetData>
  <printOptions horizontalCentered="1" verticalCentered="1"/>
  <pageMargins left="0.9055118110236221" right="0.7086614173228347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50B0F-2270-48CE-8F89-2AAAF049A1D8}">
  <sheetPr>
    <tabColor theme="4" tint="-0.249977111117893"/>
  </sheetPr>
  <dimension ref="A1:AB27"/>
  <sheetViews>
    <sheetView workbookViewId="0">
      <selection activeCell="A2" sqref="A2"/>
    </sheetView>
  </sheetViews>
  <sheetFormatPr baseColWidth="10" defaultColWidth="9.140625" defaultRowHeight="12.75"/>
  <cols>
    <col min="1" max="1" width="11" style="17" customWidth="1"/>
    <col min="2" max="2" width="7.5703125" style="40" customWidth="1"/>
    <col min="3" max="3" width="7.85546875" style="31" customWidth="1"/>
    <col min="4" max="4" width="1.85546875" style="17" customWidth="1"/>
    <col min="5" max="5" width="7.85546875" style="41" customWidth="1"/>
    <col min="6" max="6" width="7.85546875" style="31" customWidth="1"/>
    <col min="7" max="7" width="1.85546875" style="17" customWidth="1"/>
    <col min="8" max="8" width="6.85546875" style="41" customWidth="1"/>
    <col min="9" max="9" width="7.85546875" style="31" customWidth="1"/>
    <col min="10" max="10" width="1.85546875" style="31" customWidth="1"/>
    <col min="11" max="11" width="6.85546875" style="41" customWidth="1"/>
    <col min="12" max="12" width="7.85546875" style="17" customWidth="1"/>
    <col min="13" max="13" width="1.85546875" style="17" customWidth="1"/>
    <col min="14" max="14" width="6.85546875" style="41" customWidth="1"/>
    <col min="15" max="15" width="7.85546875" style="17" customWidth="1"/>
    <col min="16" max="16" width="1.85546875" style="17" customWidth="1"/>
    <col min="17" max="17" width="6.85546875" style="41" customWidth="1"/>
    <col min="18" max="18" width="7.85546875" style="17" customWidth="1"/>
    <col min="19" max="19" width="1.85546875" style="17" customWidth="1"/>
    <col min="20" max="20" width="6.85546875" style="99" customWidth="1"/>
    <col min="21" max="21" width="7.85546875" style="17" customWidth="1"/>
    <col min="22" max="22" width="1.5703125" style="17" customWidth="1"/>
    <col min="23" max="24" width="7.85546875" style="17" customWidth="1"/>
    <col min="25" max="25" width="1.85546875" style="17" customWidth="1"/>
    <col min="26" max="26" width="6.85546875" style="17" customWidth="1"/>
    <col min="27" max="27" width="7.85546875" style="17" customWidth="1"/>
    <col min="28" max="28" width="1.85546875" style="17" customWidth="1"/>
    <col min="29" max="256" width="9.140625" style="17"/>
    <col min="257" max="257" width="11" style="17" customWidth="1"/>
    <col min="258" max="258" width="7.5703125" style="17" customWidth="1"/>
    <col min="259" max="259" width="7.85546875" style="17" customWidth="1"/>
    <col min="260" max="260" width="1.85546875" style="17" customWidth="1"/>
    <col min="261" max="262" width="7.85546875" style="17" customWidth="1"/>
    <col min="263" max="263" width="1.85546875" style="17" customWidth="1"/>
    <col min="264" max="264" width="6.85546875" style="17" customWidth="1"/>
    <col min="265" max="265" width="7.85546875" style="17" customWidth="1"/>
    <col min="266" max="266" width="1.85546875" style="17" customWidth="1"/>
    <col min="267" max="267" width="6.85546875" style="17" customWidth="1"/>
    <col min="268" max="268" width="7.85546875" style="17" customWidth="1"/>
    <col min="269" max="269" width="1.85546875" style="17" customWidth="1"/>
    <col min="270" max="270" width="6.85546875" style="17" customWidth="1"/>
    <col min="271" max="271" width="7.85546875" style="17" customWidth="1"/>
    <col min="272" max="272" width="1.85546875" style="17" customWidth="1"/>
    <col min="273" max="273" width="6.85546875" style="17" customWidth="1"/>
    <col min="274" max="274" width="7.85546875" style="17" customWidth="1"/>
    <col min="275" max="275" width="1.85546875" style="17" customWidth="1"/>
    <col min="276" max="276" width="6.85546875" style="17" customWidth="1"/>
    <col min="277" max="277" width="7.85546875" style="17" customWidth="1"/>
    <col min="278" max="278" width="1.5703125" style="17" customWidth="1"/>
    <col min="279" max="280" width="7.85546875" style="17" customWidth="1"/>
    <col min="281" max="281" width="1.85546875" style="17" customWidth="1"/>
    <col min="282" max="282" width="6.85546875" style="17" customWidth="1"/>
    <col min="283" max="283" width="7.85546875" style="17" customWidth="1"/>
    <col min="284" max="284" width="1.85546875" style="17" customWidth="1"/>
    <col min="285" max="512" width="9.140625" style="17"/>
    <col min="513" max="513" width="11" style="17" customWidth="1"/>
    <col min="514" max="514" width="7.5703125" style="17" customWidth="1"/>
    <col min="515" max="515" width="7.85546875" style="17" customWidth="1"/>
    <col min="516" max="516" width="1.85546875" style="17" customWidth="1"/>
    <col min="517" max="518" width="7.85546875" style="17" customWidth="1"/>
    <col min="519" max="519" width="1.85546875" style="17" customWidth="1"/>
    <col min="520" max="520" width="6.85546875" style="17" customWidth="1"/>
    <col min="521" max="521" width="7.85546875" style="17" customWidth="1"/>
    <col min="522" max="522" width="1.85546875" style="17" customWidth="1"/>
    <col min="523" max="523" width="6.85546875" style="17" customWidth="1"/>
    <col min="524" max="524" width="7.85546875" style="17" customWidth="1"/>
    <col min="525" max="525" width="1.85546875" style="17" customWidth="1"/>
    <col min="526" max="526" width="6.85546875" style="17" customWidth="1"/>
    <col min="527" max="527" width="7.85546875" style="17" customWidth="1"/>
    <col min="528" max="528" width="1.85546875" style="17" customWidth="1"/>
    <col min="529" max="529" width="6.85546875" style="17" customWidth="1"/>
    <col min="530" max="530" width="7.85546875" style="17" customWidth="1"/>
    <col min="531" max="531" width="1.85546875" style="17" customWidth="1"/>
    <col min="532" max="532" width="6.85546875" style="17" customWidth="1"/>
    <col min="533" max="533" width="7.85546875" style="17" customWidth="1"/>
    <col min="534" max="534" width="1.5703125" style="17" customWidth="1"/>
    <col min="535" max="536" width="7.85546875" style="17" customWidth="1"/>
    <col min="537" max="537" width="1.85546875" style="17" customWidth="1"/>
    <col min="538" max="538" width="6.85546875" style="17" customWidth="1"/>
    <col min="539" max="539" width="7.85546875" style="17" customWidth="1"/>
    <col min="540" max="540" width="1.85546875" style="17" customWidth="1"/>
    <col min="541" max="768" width="9.140625" style="17"/>
    <col min="769" max="769" width="11" style="17" customWidth="1"/>
    <col min="770" max="770" width="7.5703125" style="17" customWidth="1"/>
    <col min="771" max="771" width="7.85546875" style="17" customWidth="1"/>
    <col min="772" max="772" width="1.85546875" style="17" customWidth="1"/>
    <col min="773" max="774" width="7.85546875" style="17" customWidth="1"/>
    <col min="775" max="775" width="1.85546875" style="17" customWidth="1"/>
    <col min="776" max="776" width="6.85546875" style="17" customWidth="1"/>
    <col min="777" max="777" width="7.85546875" style="17" customWidth="1"/>
    <col min="778" max="778" width="1.85546875" style="17" customWidth="1"/>
    <col min="779" max="779" width="6.85546875" style="17" customWidth="1"/>
    <col min="780" max="780" width="7.85546875" style="17" customWidth="1"/>
    <col min="781" max="781" width="1.85546875" style="17" customWidth="1"/>
    <col min="782" max="782" width="6.85546875" style="17" customWidth="1"/>
    <col min="783" max="783" width="7.85546875" style="17" customWidth="1"/>
    <col min="784" max="784" width="1.85546875" style="17" customWidth="1"/>
    <col min="785" max="785" width="6.85546875" style="17" customWidth="1"/>
    <col min="786" max="786" width="7.85546875" style="17" customWidth="1"/>
    <col min="787" max="787" width="1.85546875" style="17" customWidth="1"/>
    <col min="788" max="788" width="6.85546875" style="17" customWidth="1"/>
    <col min="789" max="789" width="7.85546875" style="17" customWidth="1"/>
    <col min="790" max="790" width="1.5703125" style="17" customWidth="1"/>
    <col min="791" max="792" width="7.85546875" style="17" customWidth="1"/>
    <col min="793" max="793" width="1.85546875" style="17" customWidth="1"/>
    <col min="794" max="794" width="6.85546875" style="17" customWidth="1"/>
    <col min="795" max="795" width="7.85546875" style="17" customWidth="1"/>
    <col min="796" max="796" width="1.85546875" style="17" customWidth="1"/>
    <col min="797" max="1024" width="9.140625" style="17"/>
    <col min="1025" max="1025" width="11" style="17" customWidth="1"/>
    <col min="1026" max="1026" width="7.5703125" style="17" customWidth="1"/>
    <col min="1027" max="1027" width="7.85546875" style="17" customWidth="1"/>
    <col min="1028" max="1028" width="1.85546875" style="17" customWidth="1"/>
    <col min="1029" max="1030" width="7.85546875" style="17" customWidth="1"/>
    <col min="1031" max="1031" width="1.85546875" style="17" customWidth="1"/>
    <col min="1032" max="1032" width="6.85546875" style="17" customWidth="1"/>
    <col min="1033" max="1033" width="7.85546875" style="17" customWidth="1"/>
    <col min="1034" max="1034" width="1.85546875" style="17" customWidth="1"/>
    <col min="1035" max="1035" width="6.85546875" style="17" customWidth="1"/>
    <col min="1036" max="1036" width="7.85546875" style="17" customWidth="1"/>
    <col min="1037" max="1037" width="1.85546875" style="17" customWidth="1"/>
    <col min="1038" max="1038" width="6.85546875" style="17" customWidth="1"/>
    <col min="1039" max="1039" width="7.85546875" style="17" customWidth="1"/>
    <col min="1040" max="1040" width="1.85546875" style="17" customWidth="1"/>
    <col min="1041" max="1041" width="6.85546875" style="17" customWidth="1"/>
    <col min="1042" max="1042" width="7.85546875" style="17" customWidth="1"/>
    <col min="1043" max="1043" width="1.85546875" style="17" customWidth="1"/>
    <col min="1044" max="1044" width="6.85546875" style="17" customWidth="1"/>
    <col min="1045" max="1045" width="7.85546875" style="17" customWidth="1"/>
    <col min="1046" max="1046" width="1.5703125" style="17" customWidth="1"/>
    <col min="1047" max="1048" width="7.85546875" style="17" customWidth="1"/>
    <col min="1049" max="1049" width="1.85546875" style="17" customWidth="1"/>
    <col min="1050" max="1050" width="6.85546875" style="17" customWidth="1"/>
    <col min="1051" max="1051" width="7.85546875" style="17" customWidth="1"/>
    <col min="1052" max="1052" width="1.85546875" style="17" customWidth="1"/>
    <col min="1053" max="1280" width="9.140625" style="17"/>
    <col min="1281" max="1281" width="11" style="17" customWidth="1"/>
    <col min="1282" max="1282" width="7.5703125" style="17" customWidth="1"/>
    <col min="1283" max="1283" width="7.85546875" style="17" customWidth="1"/>
    <col min="1284" max="1284" width="1.85546875" style="17" customWidth="1"/>
    <col min="1285" max="1286" width="7.85546875" style="17" customWidth="1"/>
    <col min="1287" max="1287" width="1.85546875" style="17" customWidth="1"/>
    <col min="1288" max="1288" width="6.85546875" style="17" customWidth="1"/>
    <col min="1289" max="1289" width="7.85546875" style="17" customWidth="1"/>
    <col min="1290" max="1290" width="1.85546875" style="17" customWidth="1"/>
    <col min="1291" max="1291" width="6.85546875" style="17" customWidth="1"/>
    <col min="1292" max="1292" width="7.85546875" style="17" customWidth="1"/>
    <col min="1293" max="1293" width="1.85546875" style="17" customWidth="1"/>
    <col min="1294" max="1294" width="6.85546875" style="17" customWidth="1"/>
    <col min="1295" max="1295" width="7.85546875" style="17" customWidth="1"/>
    <col min="1296" max="1296" width="1.85546875" style="17" customWidth="1"/>
    <col min="1297" max="1297" width="6.85546875" style="17" customWidth="1"/>
    <col min="1298" max="1298" width="7.85546875" style="17" customWidth="1"/>
    <col min="1299" max="1299" width="1.85546875" style="17" customWidth="1"/>
    <col min="1300" max="1300" width="6.85546875" style="17" customWidth="1"/>
    <col min="1301" max="1301" width="7.85546875" style="17" customWidth="1"/>
    <col min="1302" max="1302" width="1.5703125" style="17" customWidth="1"/>
    <col min="1303" max="1304" width="7.85546875" style="17" customWidth="1"/>
    <col min="1305" max="1305" width="1.85546875" style="17" customWidth="1"/>
    <col min="1306" max="1306" width="6.85546875" style="17" customWidth="1"/>
    <col min="1307" max="1307" width="7.85546875" style="17" customWidth="1"/>
    <col min="1308" max="1308" width="1.85546875" style="17" customWidth="1"/>
    <col min="1309" max="1536" width="9.140625" style="17"/>
    <col min="1537" max="1537" width="11" style="17" customWidth="1"/>
    <col min="1538" max="1538" width="7.5703125" style="17" customWidth="1"/>
    <col min="1539" max="1539" width="7.85546875" style="17" customWidth="1"/>
    <col min="1540" max="1540" width="1.85546875" style="17" customWidth="1"/>
    <col min="1541" max="1542" width="7.85546875" style="17" customWidth="1"/>
    <col min="1543" max="1543" width="1.85546875" style="17" customWidth="1"/>
    <col min="1544" max="1544" width="6.85546875" style="17" customWidth="1"/>
    <col min="1545" max="1545" width="7.85546875" style="17" customWidth="1"/>
    <col min="1546" max="1546" width="1.85546875" style="17" customWidth="1"/>
    <col min="1547" max="1547" width="6.85546875" style="17" customWidth="1"/>
    <col min="1548" max="1548" width="7.85546875" style="17" customWidth="1"/>
    <col min="1549" max="1549" width="1.85546875" style="17" customWidth="1"/>
    <col min="1550" max="1550" width="6.85546875" style="17" customWidth="1"/>
    <col min="1551" max="1551" width="7.85546875" style="17" customWidth="1"/>
    <col min="1552" max="1552" width="1.85546875" style="17" customWidth="1"/>
    <col min="1553" max="1553" width="6.85546875" style="17" customWidth="1"/>
    <col min="1554" max="1554" width="7.85546875" style="17" customWidth="1"/>
    <col min="1555" max="1555" width="1.85546875" style="17" customWidth="1"/>
    <col min="1556" max="1556" width="6.85546875" style="17" customWidth="1"/>
    <col min="1557" max="1557" width="7.85546875" style="17" customWidth="1"/>
    <col min="1558" max="1558" width="1.5703125" style="17" customWidth="1"/>
    <col min="1559" max="1560" width="7.85546875" style="17" customWidth="1"/>
    <col min="1561" max="1561" width="1.85546875" style="17" customWidth="1"/>
    <col min="1562" max="1562" width="6.85546875" style="17" customWidth="1"/>
    <col min="1563" max="1563" width="7.85546875" style="17" customWidth="1"/>
    <col min="1564" max="1564" width="1.85546875" style="17" customWidth="1"/>
    <col min="1565" max="1792" width="9.140625" style="17"/>
    <col min="1793" max="1793" width="11" style="17" customWidth="1"/>
    <col min="1794" max="1794" width="7.5703125" style="17" customWidth="1"/>
    <col min="1795" max="1795" width="7.85546875" style="17" customWidth="1"/>
    <col min="1796" max="1796" width="1.85546875" style="17" customWidth="1"/>
    <col min="1797" max="1798" width="7.85546875" style="17" customWidth="1"/>
    <col min="1799" max="1799" width="1.85546875" style="17" customWidth="1"/>
    <col min="1800" max="1800" width="6.85546875" style="17" customWidth="1"/>
    <col min="1801" max="1801" width="7.85546875" style="17" customWidth="1"/>
    <col min="1802" max="1802" width="1.85546875" style="17" customWidth="1"/>
    <col min="1803" max="1803" width="6.85546875" style="17" customWidth="1"/>
    <col min="1804" max="1804" width="7.85546875" style="17" customWidth="1"/>
    <col min="1805" max="1805" width="1.85546875" style="17" customWidth="1"/>
    <col min="1806" max="1806" width="6.85546875" style="17" customWidth="1"/>
    <col min="1807" max="1807" width="7.85546875" style="17" customWidth="1"/>
    <col min="1808" max="1808" width="1.85546875" style="17" customWidth="1"/>
    <col min="1809" max="1809" width="6.85546875" style="17" customWidth="1"/>
    <col min="1810" max="1810" width="7.85546875" style="17" customWidth="1"/>
    <col min="1811" max="1811" width="1.85546875" style="17" customWidth="1"/>
    <col min="1812" max="1812" width="6.85546875" style="17" customWidth="1"/>
    <col min="1813" max="1813" width="7.85546875" style="17" customWidth="1"/>
    <col min="1814" max="1814" width="1.5703125" style="17" customWidth="1"/>
    <col min="1815" max="1816" width="7.85546875" style="17" customWidth="1"/>
    <col min="1817" max="1817" width="1.85546875" style="17" customWidth="1"/>
    <col min="1818" max="1818" width="6.85546875" style="17" customWidth="1"/>
    <col min="1819" max="1819" width="7.85546875" style="17" customWidth="1"/>
    <col min="1820" max="1820" width="1.85546875" style="17" customWidth="1"/>
    <col min="1821" max="2048" width="9.140625" style="17"/>
    <col min="2049" max="2049" width="11" style="17" customWidth="1"/>
    <col min="2050" max="2050" width="7.5703125" style="17" customWidth="1"/>
    <col min="2051" max="2051" width="7.85546875" style="17" customWidth="1"/>
    <col min="2052" max="2052" width="1.85546875" style="17" customWidth="1"/>
    <col min="2053" max="2054" width="7.85546875" style="17" customWidth="1"/>
    <col min="2055" max="2055" width="1.85546875" style="17" customWidth="1"/>
    <col min="2056" max="2056" width="6.85546875" style="17" customWidth="1"/>
    <col min="2057" max="2057" width="7.85546875" style="17" customWidth="1"/>
    <col min="2058" max="2058" width="1.85546875" style="17" customWidth="1"/>
    <col min="2059" max="2059" width="6.85546875" style="17" customWidth="1"/>
    <col min="2060" max="2060" width="7.85546875" style="17" customWidth="1"/>
    <col min="2061" max="2061" width="1.85546875" style="17" customWidth="1"/>
    <col min="2062" max="2062" width="6.85546875" style="17" customWidth="1"/>
    <col min="2063" max="2063" width="7.85546875" style="17" customWidth="1"/>
    <col min="2064" max="2064" width="1.85546875" style="17" customWidth="1"/>
    <col min="2065" max="2065" width="6.85546875" style="17" customWidth="1"/>
    <col min="2066" max="2066" width="7.85546875" style="17" customWidth="1"/>
    <col min="2067" max="2067" width="1.85546875" style="17" customWidth="1"/>
    <col min="2068" max="2068" width="6.85546875" style="17" customWidth="1"/>
    <col min="2069" max="2069" width="7.85546875" style="17" customWidth="1"/>
    <col min="2070" max="2070" width="1.5703125" style="17" customWidth="1"/>
    <col min="2071" max="2072" width="7.85546875" style="17" customWidth="1"/>
    <col min="2073" max="2073" width="1.85546875" style="17" customWidth="1"/>
    <col min="2074" max="2074" width="6.85546875" style="17" customWidth="1"/>
    <col min="2075" max="2075" width="7.85546875" style="17" customWidth="1"/>
    <col min="2076" max="2076" width="1.85546875" style="17" customWidth="1"/>
    <col min="2077" max="2304" width="9.140625" style="17"/>
    <col min="2305" max="2305" width="11" style="17" customWidth="1"/>
    <col min="2306" max="2306" width="7.5703125" style="17" customWidth="1"/>
    <col min="2307" max="2307" width="7.85546875" style="17" customWidth="1"/>
    <col min="2308" max="2308" width="1.85546875" style="17" customWidth="1"/>
    <col min="2309" max="2310" width="7.85546875" style="17" customWidth="1"/>
    <col min="2311" max="2311" width="1.85546875" style="17" customWidth="1"/>
    <col min="2312" max="2312" width="6.85546875" style="17" customWidth="1"/>
    <col min="2313" max="2313" width="7.85546875" style="17" customWidth="1"/>
    <col min="2314" max="2314" width="1.85546875" style="17" customWidth="1"/>
    <col min="2315" max="2315" width="6.85546875" style="17" customWidth="1"/>
    <col min="2316" max="2316" width="7.85546875" style="17" customWidth="1"/>
    <col min="2317" max="2317" width="1.85546875" style="17" customWidth="1"/>
    <col min="2318" max="2318" width="6.85546875" style="17" customWidth="1"/>
    <col min="2319" max="2319" width="7.85546875" style="17" customWidth="1"/>
    <col min="2320" max="2320" width="1.85546875" style="17" customWidth="1"/>
    <col min="2321" max="2321" width="6.85546875" style="17" customWidth="1"/>
    <col min="2322" max="2322" width="7.85546875" style="17" customWidth="1"/>
    <col min="2323" max="2323" width="1.85546875" style="17" customWidth="1"/>
    <col min="2324" max="2324" width="6.85546875" style="17" customWidth="1"/>
    <col min="2325" max="2325" width="7.85546875" style="17" customWidth="1"/>
    <col min="2326" max="2326" width="1.5703125" style="17" customWidth="1"/>
    <col min="2327" max="2328" width="7.85546875" style="17" customWidth="1"/>
    <col min="2329" max="2329" width="1.85546875" style="17" customWidth="1"/>
    <col min="2330" max="2330" width="6.85546875" style="17" customWidth="1"/>
    <col min="2331" max="2331" width="7.85546875" style="17" customWidth="1"/>
    <col min="2332" max="2332" width="1.85546875" style="17" customWidth="1"/>
    <col min="2333" max="2560" width="9.140625" style="17"/>
    <col min="2561" max="2561" width="11" style="17" customWidth="1"/>
    <col min="2562" max="2562" width="7.5703125" style="17" customWidth="1"/>
    <col min="2563" max="2563" width="7.85546875" style="17" customWidth="1"/>
    <col min="2564" max="2564" width="1.85546875" style="17" customWidth="1"/>
    <col min="2565" max="2566" width="7.85546875" style="17" customWidth="1"/>
    <col min="2567" max="2567" width="1.85546875" style="17" customWidth="1"/>
    <col min="2568" max="2568" width="6.85546875" style="17" customWidth="1"/>
    <col min="2569" max="2569" width="7.85546875" style="17" customWidth="1"/>
    <col min="2570" max="2570" width="1.85546875" style="17" customWidth="1"/>
    <col min="2571" max="2571" width="6.85546875" style="17" customWidth="1"/>
    <col min="2572" max="2572" width="7.85546875" style="17" customWidth="1"/>
    <col min="2573" max="2573" width="1.85546875" style="17" customWidth="1"/>
    <col min="2574" max="2574" width="6.85546875" style="17" customWidth="1"/>
    <col min="2575" max="2575" width="7.85546875" style="17" customWidth="1"/>
    <col min="2576" max="2576" width="1.85546875" style="17" customWidth="1"/>
    <col min="2577" max="2577" width="6.85546875" style="17" customWidth="1"/>
    <col min="2578" max="2578" width="7.85546875" style="17" customWidth="1"/>
    <col min="2579" max="2579" width="1.85546875" style="17" customWidth="1"/>
    <col min="2580" max="2580" width="6.85546875" style="17" customWidth="1"/>
    <col min="2581" max="2581" width="7.85546875" style="17" customWidth="1"/>
    <col min="2582" max="2582" width="1.5703125" style="17" customWidth="1"/>
    <col min="2583" max="2584" width="7.85546875" style="17" customWidth="1"/>
    <col min="2585" max="2585" width="1.85546875" style="17" customWidth="1"/>
    <col min="2586" max="2586" width="6.85546875" style="17" customWidth="1"/>
    <col min="2587" max="2587" width="7.85546875" style="17" customWidth="1"/>
    <col min="2588" max="2588" width="1.85546875" style="17" customWidth="1"/>
    <col min="2589" max="2816" width="9.140625" style="17"/>
    <col min="2817" max="2817" width="11" style="17" customWidth="1"/>
    <col min="2818" max="2818" width="7.5703125" style="17" customWidth="1"/>
    <col min="2819" max="2819" width="7.85546875" style="17" customWidth="1"/>
    <col min="2820" max="2820" width="1.85546875" style="17" customWidth="1"/>
    <col min="2821" max="2822" width="7.85546875" style="17" customWidth="1"/>
    <col min="2823" max="2823" width="1.85546875" style="17" customWidth="1"/>
    <col min="2824" max="2824" width="6.85546875" style="17" customWidth="1"/>
    <col min="2825" max="2825" width="7.85546875" style="17" customWidth="1"/>
    <col min="2826" max="2826" width="1.85546875" style="17" customWidth="1"/>
    <col min="2827" max="2827" width="6.85546875" style="17" customWidth="1"/>
    <col min="2828" max="2828" width="7.85546875" style="17" customWidth="1"/>
    <col min="2829" max="2829" width="1.85546875" style="17" customWidth="1"/>
    <col min="2830" max="2830" width="6.85546875" style="17" customWidth="1"/>
    <col min="2831" max="2831" width="7.85546875" style="17" customWidth="1"/>
    <col min="2832" max="2832" width="1.85546875" style="17" customWidth="1"/>
    <col min="2833" max="2833" width="6.85546875" style="17" customWidth="1"/>
    <col min="2834" max="2834" width="7.85546875" style="17" customWidth="1"/>
    <col min="2835" max="2835" width="1.85546875" style="17" customWidth="1"/>
    <col min="2836" max="2836" width="6.85546875" style="17" customWidth="1"/>
    <col min="2837" max="2837" width="7.85546875" style="17" customWidth="1"/>
    <col min="2838" max="2838" width="1.5703125" style="17" customWidth="1"/>
    <col min="2839" max="2840" width="7.85546875" style="17" customWidth="1"/>
    <col min="2841" max="2841" width="1.85546875" style="17" customWidth="1"/>
    <col min="2842" max="2842" width="6.85546875" style="17" customWidth="1"/>
    <col min="2843" max="2843" width="7.85546875" style="17" customWidth="1"/>
    <col min="2844" max="2844" width="1.85546875" style="17" customWidth="1"/>
    <col min="2845" max="3072" width="9.140625" style="17"/>
    <col min="3073" max="3073" width="11" style="17" customWidth="1"/>
    <col min="3074" max="3074" width="7.5703125" style="17" customWidth="1"/>
    <col min="3075" max="3075" width="7.85546875" style="17" customWidth="1"/>
    <col min="3076" max="3076" width="1.85546875" style="17" customWidth="1"/>
    <col min="3077" max="3078" width="7.85546875" style="17" customWidth="1"/>
    <col min="3079" max="3079" width="1.85546875" style="17" customWidth="1"/>
    <col min="3080" max="3080" width="6.85546875" style="17" customWidth="1"/>
    <col min="3081" max="3081" width="7.85546875" style="17" customWidth="1"/>
    <col min="3082" max="3082" width="1.85546875" style="17" customWidth="1"/>
    <col min="3083" max="3083" width="6.85546875" style="17" customWidth="1"/>
    <col min="3084" max="3084" width="7.85546875" style="17" customWidth="1"/>
    <col min="3085" max="3085" width="1.85546875" style="17" customWidth="1"/>
    <col min="3086" max="3086" width="6.85546875" style="17" customWidth="1"/>
    <col min="3087" max="3087" width="7.85546875" style="17" customWidth="1"/>
    <col min="3088" max="3088" width="1.85546875" style="17" customWidth="1"/>
    <col min="3089" max="3089" width="6.85546875" style="17" customWidth="1"/>
    <col min="3090" max="3090" width="7.85546875" style="17" customWidth="1"/>
    <col min="3091" max="3091" width="1.85546875" style="17" customWidth="1"/>
    <col min="3092" max="3092" width="6.85546875" style="17" customWidth="1"/>
    <col min="3093" max="3093" width="7.85546875" style="17" customWidth="1"/>
    <col min="3094" max="3094" width="1.5703125" style="17" customWidth="1"/>
    <col min="3095" max="3096" width="7.85546875" style="17" customWidth="1"/>
    <col min="3097" max="3097" width="1.85546875" style="17" customWidth="1"/>
    <col min="3098" max="3098" width="6.85546875" style="17" customWidth="1"/>
    <col min="3099" max="3099" width="7.85546875" style="17" customWidth="1"/>
    <col min="3100" max="3100" width="1.85546875" style="17" customWidth="1"/>
    <col min="3101" max="3328" width="9.140625" style="17"/>
    <col min="3329" max="3329" width="11" style="17" customWidth="1"/>
    <col min="3330" max="3330" width="7.5703125" style="17" customWidth="1"/>
    <col min="3331" max="3331" width="7.85546875" style="17" customWidth="1"/>
    <col min="3332" max="3332" width="1.85546875" style="17" customWidth="1"/>
    <col min="3333" max="3334" width="7.85546875" style="17" customWidth="1"/>
    <col min="3335" max="3335" width="1.85546875" style="17" customWidth="1"/>
    <col min="3336" max="3336" width="6.85546875" style="17" customWidth="1"/>
    <col min="3337" max="3337" width="7.85546875" style="17" customWidth="1"/>
    <col min="3338" max="3338" width="1.85546875" style="17" customWidth="1"/>
    <col min="3339" max="3339" width="6.85546875" style="17" customWidth="1"/>
    <col min="3340" max="3340" width="7.85546875" style="17" customWidth="1"/>
    <col min="3341" max="3341" width="1.85546875" style="17" customWidth="1"/>
    <col min="3342" max="3342" width="6.85546875" style="17" customWidth="1"/>
    <col min="3343" max="3343" width="7.85546875" style="17" customWidth="1"/>
    <col min="3344" max="3344" width="1.85546875" style="17" customWidth="1"/>
    <col min="3345" max="3345" width="6.85546875" style="17" customWidth="1"/>
    <col min="3346" max="3346" width="7.85546875" style="17" customWidth="1"/>
    <col min="3347" max="3347" width="1.85546875" style="17" customWidth="1"/>
    <col min="3348" max="3348" width="6.85546875" style="17" customWidth="1"/>
    <col min="3349" max="3349" width="7.85546875" style="17" customWidth="1"/>
    <col min="3350" max="3350" width="1.5703125" style="17" customWidth="1"/>
    <col min="3351" max="3352" width="7.85546875" style="17" customWidth="1"/>
    <col min="3353" max="3353" width="1.85546875" style="17" customWidth="1"/>
    <col min="3354" max="3354" width="6.85546875" style="17" customWidth="1"/>
    <col min="3355" max="3355" width="7.85546875" style="17" customWidth="1"/>
    <col min="3356" max="3356" width="1.85546875" style="17" customWidth="1"/>
    <col min="3357" max="3584" width="9.140625" style="17"/>
    <col min="3585" max="3585" width="11" style="17" customWidth="1"/>
    <col min="3586" max="3586" width="7.5703125" style="17" customWidth="1"/>
    <col min="3587" max="3587" width="7.85546875" style="17" customWidth="1"/>
    <col min="3588" max="3588" width="1.85546875" style="17" customWidth="1"/>
    <col min="3589" max="3590" width="7.85546875" style="17" customWidth="1"/>
    <col min="3591" max="3591" width="1.85546875" style="17" customWidth="1"/>
    <col min="3592" max="3592" width="6.85546875" style="17" customWidth="1"/>
    <col min="3593" max="3593" width="7.85546875" style="17" customWidth="1"/>
    <col min="3594" max="3594" width="1.85546875" style="17" customWidth="1"/>
    <col min="3595" max="3595" width="6.85546875" style="17" customWidth="1"/>
    <col min="3596" max="3596" width="7.85546875" style="17" customWidth="1"/>
    <col min="3597" max="3597" width="1.85546875" style="17" customWidth="1"/>
    <col min="3598" max="3598" width="6.85546875" style="17" customWidth="1"/>
    <col min="3599" max="3599" width="7.85546875" style="17" customWidth="1"/>
    <col min="3600" max="3600" width="1.85546875" style="17" customWidth="1"/>
    <col min="3601" max="3601" width="6.85546875" style="17" customWidth="1"/>
    <col min="3602" max="3602" width="7.85546875" style="17" customWidth="1"/>
    <col min="3603" max="3603" width="1.85546875" style="17" customWidth="1"/>
    <col min="3604" max="3604" width="6.85546875" style="17" customWidth="1"/>
    <col min="3605" max="3605" width="7.85546875" style="17" customWidth="1"/>
    <col min="3606" max="3606" width="1.5703125" style="17" customWidth="1"/>
    <col min="3607" max="3608" width="7.85546875" style="17" customWidth="1"/>
    <col min="3609" max="3609" width="1.85546875" style="17" customWidth="1"/>
    <col min="3610" max="3610" width="6.85546875" style="17" customWidth="1"/>
    <col min="3611" max="3611" width="7.85546875" style="17" customWidth="1"/>
    <col min="3612" max="3612" width="1.85546875" style="17" customWidth="1"/>
    <col min="3613" max="3840" width="9.140625" style="17"/>
    <col min="3841" max="3841" width="11" style="17" customWidth="1"/>
    <col min="3842" max="3842" width="7.5703125" style="17" customWidth="1"/>
    <col min="3843" max="3843" width="7.85546875" style="17" customWidth="1"/>
    <col min="3844" max="3844" width="1.85546875" style="17" customWidth="1"/>
    <col min="3845" max="3846" width="7.85546875" style="17" customWidth="1"/>
    <col min="3847" max="3847" width="1.85546875" style="17" customWidth="1"/>
    <col min="3848" max="3848" width="6.85546875" style="17" customWidth="1"/>
    <col min="3849" max="3849" width="7.85546875" style="17" customWidth="1"/>
    <col min="3850" max="3850" width="1.85546875" style="17" customWidth="1"/>
    <col min="3851" max="3851" width="6.85546875" style="17" customWidth="1"/>
    <col min="3852" max="3852" width="7.85546875" style="17" customWidth="1"/>
    <col min="3853" max="3853" width="1.85546875" style="17" customWidth="1"/>
    <col min="3854" max="3854" width="6.85546875" style="17" customWidth="1"/>
    <col min="3855" max="3855" width="7.85546875" style="17" customWidth="1"/>
    <col min="3856" max="3856" width="1.85546875" style="17" customWidth="1"/>
    <col min="3857" max="3857" width="6.85546875" style="17" customWidth="1"/>
    <col min="3858" max="3858" width="7.85546875" style="17" customWidth="1"/>
    <col min="3859" max="3859" width="1.85546875" style="17" customWidth="1"/>
    <col min="3860" max="3860" width="6.85546875" style="17" customWidth="1"/>
    <col min="3861" max="3861" width="7.85546875" style="17" customWidth="1"/>
    <col min="3862" max="3862" width="1.5703125" style="17" customWidth="1"/>
    <col min="3863" max="3864" width="7.85546875" style="17" customWidth="1"/>
    <col min="3865" max="3865" width="1.85546875" style="17" customWidth="1"/>
    <col min="3866" max="3866" width="6.85546875" style="17" customWidth="1"/>
    <col min="3867" max="3867" width="7.85546875" style="17" customWidth="1"/>
    <col min="3868" max="3868" width="1.85546875" style="17" customWidth="1"/>
    <col min="3869" max="4096" width="9.140625" style="17"/>
    <col min="4097" max="4097" width="11" style="17" customWidth="1"/>
    <col min="4098" max="4098" width="7.5703125" style="17" customWidth="1"/>
    <col min="4099" max="4099" width="7.85546875" style="17" customWidth="1"/>
    <col min="4100" max="4100" width="1.85546875" style="17" customWidth="1"/>
    <col min="4101" max="4102" width="7.85546875" style="17" customWidth="1"/>
    <col min="4103" max="4103" width="1.85546875" style="17" customWidth="1"/>
    <col min="4104" max="4104" width="6.85546875" style="17" customWidth="1"/>
    <col min="4105" max="4105" width="7.85546875" style="17" customWidth="1"/>
    <col min="4106" max="4106" width="1.85546875" style="17" customWidth="1"/>
    <col min="4107" max="4107" width="6.85546875" style="17" customWidth="1"/>
    <col min="4108" max="4108" width="7.85546875" style="17" customWidth="1"/>
    <col min="4109" max="4109" width="1.85546875" style="17" customWidth="1"/>
    <col min="4110" max="4110" width="6.85546875" style="17" customWidth="1"/>
    <col min="4111" max="4111" width="7.85546875" style="17" customWidth="1"/>
    <col min="4112" max="4112" width="1.85546875" style="17" customWidth="1"/>
    <col min="4113" max="4113" width="6.85546875" style="17" customWidth="1"/>
    <col min="4114" max="4114" width="7.85546875" style="17" customWidth="1"/>
    <col min="4115" max="4115" width="1.85546875" style="17" customWidth="1"/>
    <col min="4116" max="4116" width="6.85546875" style="17" customWidth="1"/>
    <col min="4117" max="4117" width="7.85546875" style="17" customWidth="1"/>
    <col min="4118" max="4118" width="1.5703125" style="17" customWidth="1"/>
    <col min="4119" max="4120" width="7.85546875" style="17" customWidth="1"/>
    <col min="4121" max="4121" width="1.85546875" style="17" customWidth="1"/>
    <col min="4122" max="4122" width="6.85546875" style="17" customWidth="1"/>
    <col min="4123" max="4123" width="7.85546875" style="17" customWidth="1"/>
    <col min="4124" max="4124" width="1.85546875" style="17" customWidth="1"/>
    <col min="4125" max="4352" width="9.140625" style="17"/>
    <col min="4353" max="4353" width="11" style="17" customWidth="1"/>
    <col min="4354" max="4354" width="7.5703125" style="17" customWidth="1"/>
    <col min="4355" max="4355" width="7.85546875" style="17" customWidth="1"/>
    <col min="4356" max="4356" width="1.85546875" style="17" customWidth="1"/>
    <col min="4357" max="4358" width="7.85546875" style="17" customWidth="1"/>
    <col min="4359" max="4359" width="1.85546875" style="17" customWidth="1"/>
    <col min="4360" max="4360" width="6.85546875" style="17" customWidth="1"/>
    <col min="4361" max="4361" width="7.85546875" style="17" customWidth="1"/>
    <col min="4362" max="4362" width="1.85546875" style="17" customWidth="1"/>
    <col min="4363" max="4363" width="6.85546875" style="17" customWidth="1"/>
    <col min="4364" max="4364" width="7.85546875" style="17" customWidth="1"/>
    <col min="4365" max="4365" width="1.85546875" style="17" customWidth="1"/>
    <col min="4366" max="4366" width="6.85546875" style="17" customWidth="1"/>
    <col min="4367" max="4367" width="7.85546875" style="17" customWidth="1"/>
    <col min="4368" max="4368" width="1.85546875" style="17" customWidth="1"/>
    <col min="4369" max="4369" width="6.85546875" style="17" customWidth="1"/>
    <col min="4370" max="4370" width="7.85546875" style="17" customWidth="1"/>
    <col min="4371" max="4371" width="1.85546875" style="17" customWidth="1"/>
    <col min="4372" max="4372" width="6.85546875" style="17" customWidth="1"/>
    <col min="4373" max="4373" width="7.85546875" style="17" customWidth="1"/>
    <col min="4374" max="4374" width="1.5703125" style="17" customWidth="1"/>
    <col min="4375" max="4376" width="7.85546875" style="17" customWidth="1"/>
    <col min="4377" max="4377" width="1.85546875" style="17" customWidth="1"/>
    <col min="4378" max="4378" width="6.85546875" style="17" customWidth="1"/>
    <col min="4379" max="4379" width="7.85546875" style="17" customWidth="1"/>
    <col min="4380" max="4380" width="1.85546875" style="17" customWidth="1"/>
    <col min="4381" max="4608" width="9.140625" style="17"/>
    <col min="4609" max="4609" width="11" style="17" customWidth="1"/>
    <col min="4610" max="4610" width="7.5703125" style="17" customWidth="1"/>
    <col min="4611" max="4611" width="7.85546875" style="17" customWidth="1"/>
    <col min="4612" max="4612" width="1.85546875" style="17" customWidth="1"/>
    <col min="4613" max="4614" width="7.85546875" style="17" customWidth="1"/>
    <col min="4615" max="4615" width="1.85546875" style="17" customWidth="1"/>
    <col min="4616" max="4616" width="6.85546875" style="17" customWidth="1"/>
    <col min="4617" max="4617" width="7.85546875" style="17" customWidth="1"/>
    <col min="4618" max="4618" width="1.85546875" style="17" customWidth="1"/>
    <col min="4619" max="4619" width="6.85546875" style="17" customWidth="1"/>
    <col min="4620" max="4620" width="7.85546875" style="17" customWidth="1"/>
    <col min="4621" max="4621" width="1.85546875" style="17" customWidth="1"/>
    <col min="4622" max="4622" width="6.85546875" style="17" customWidth="1"/>
    <col min="4623" max="4623" width="7.85546875" style="17" customWidth="1"/>
    <col min="4624" max="4624" width="1.85546875" style="17" customWidth="1"/>
    <col min="4625" max="4625" width="6.85546875" style="17" customWidth="1"/>
    <col min="4626" max="4626" width="7.85546875" style="17" customWidth="1"/>
    <col min="4627" max="4627" width="1.85546875" style="17" customWidth="1"/>
    <col min="4628" max="4628" width="6.85546875" style="17" customWidth="1"/>
    <col min="4629" max="4629" width="7.85546875" style="17" customWidth="1"/>
    <col min="4630" max="4630" width="1.5703125" style="17" customWidth="1"/>
    <col min="4631" max="4632" width="7.85546875" style="17" customWidth="1"/>
    <col min="4633" max="4633" width="1.85546875" style="17" customWidth="1"/>
    <col min="4634" max="4634" width="6.85546875" style="17" customWidth="1"/>
    <col min="4635" max="4635" width="7.85546875" style="17" customWidth="1"/>
    <col min="4636" max="4636" width="1.85546875" style="17" customWidth="1"/>
    <col min="4637" max="4864" width="9.140625" style="17"/>
    <col min="4865" max="4865" width="11" style="17" customWidth="1"/>
    <col min="4866" max="4866" width="7.5703125" style="17" customWidth="1"/>
    <col min="4867" max="4867" width="7.85546875" style="17" customWidth="1"/>
    <col min="4868" max="4868" width="1.85546875" style="17" customWidth="1"/>
    <col min="4869" max="4870" width="7.85546875" style="17" customWidth="1"/>
    <col min="4871" max="4871" width="1.85546875" style="17" customWidth="1"/>
    <col min="4872" max="4872" width="6.85546875" style="17" customWidth="1"/>
    <col min="4873" max="4873" width="7.85546875" style="17" customWidth="1"/>
    <col min="4874" max="4874" width="1.85546875" style="17" customWidth="1"/>
    <col min="4875" max="4875" width="6.85546875" style="17" customWidth="1"/>
    <col min="4876" max="4876" width="7.85546875" style="17" customWidth="1"/>
    <col min="4877" max="4877" width="1.85546875" style="17" customWidth="1"/>
    <col min="4878" max="4878" width="6.85546875" style="17" customWidth="1"/>
    <col min="4879" max="4879" width="7.85546875" style="17" customWidth="1"/>
    <col min="4880" max="4880" width="1.85546875" style="17" customWidth="1"/>
    <col min="4881" max="4881" width="6.85546875" style="17" customWidth="1"/>
    <col min="4882" max="4882" width="7.85546875" style="17" customWidth="1"/>
    <col min="4883" max="4883" width="1.85546875" style="17" customWidth="1"/>
    <col min="4884" max="4884" width="6.85546875" style="17" customWidth="1"/>
    <col min="4885" max="4885" width="7.85546875" style="17" customWidth="1"/>
    <col min="4886" max="4886" width="1.5703125" style="17" customWidth="1"/>
    <col min="4887" max="4888" width="7.85546875" style="17" customWidth="1"/>
    <col min="4889" max="4889" width="1.85546875" style="17" customWidth="1"/>
    <col min="4890" max="4890" width="6.85546875" style="17" customWidth="1"/>
    <col min="4891" max="4891" width="7.85546875" style="17" customWidth="1"/>
    <col min="4892" max="4892" width="1.85546875" style="17" customWidth="1"/>
    <col min="4893" max="5120" width="9.140625" style="17"/>
    <col min="5121" max="5121" width="11" style="17" customWidth="1"/>
    <col min="5122" max="5122" width="7.5703125" style="17" customWidth="1"/>
    <col min="5123" max="5123" width="7.85546875" style="17" customWidth="1"/>
    <col min="5124" max="5124" width="1.85546875" style="17" customWidth="1"/>
    <col min="5125" max="5126" width="7.85546875" style="17" customWidth="1"/>
    <col min="5127" max="5127" width="1.85546875" style="17" customWidth="1"/>
    <col min="5128" max="5128" width="6.85546875" style="17" customWidth="1"/>
    <col min="5129" max="5129" width="7.85546875" style="17" customWidth="1"/>
    <col min="5130" max="5130" width="1.85546875" style="17" customWidth="1"/>
    <col min="5131" max="5131" width="6.85546875" style="17" customWidth="1"/>
    <col min="5132" max="5132" width="7.85546875" style="17" customWidth="1"/>
    <col min="5133" max="5133" width="1.85546875" style="17" customWidth="1"/>
    <col min="5134" max="5134" width="6.85546875" style="17" customWidth="1"/>
    <col min="5135" max="5135" width="7.85546875" style="17" customWidth="1"/>
    <col min="5136" max="5136" width="1.85546875" style="17" customWidth="1"/>
    <col min="5137" max="5137" width="6.85546875" style="17" customWidth="1"/>
    <col min="5138" max="5138" width="7.85546875" style="17" customWidth="1"/>
    <col min="5139" max="5139" width="1.85546875" style="17" customWidth="1"/>
    <col min="5140" max="5140" width="6.85546875" style="17" customWidth="1"/>
    <col min="5141" max="5141" width="7.85546875" style="17" customWidth="1"/>
    <col min="5142" max="5142" width="1.5703125" style="17" customWidth="1"/>
    <col min="5143" max="5144" width="7.85546875" style="17" customWidth="1"/>
    <col min="5145" max="5145" width="1.85546875" style="17" customWidth="1"/>
    <col min="5146" max="5146" width="6.85546875" style="17" customWidth="1"/>
    <col min="5147" max="5147" width="7.85546875" style="17" customWidth="1"/>
    <col min="5148" max="5148" width="1.85546875" style="17" customWidth="1"/>
    <col min="5149" max="5376" width="9.140625" style="17"/>
    <col min="5377" max="5377" width="11" style="17" customWidth="1"/>
    <col min="5378" max="5378" width="7.5703125" style="17" customWidth="1"/>
    <col min="5379" max="5379" width="7.85546875" style="17" customWidth="1"/>
    <col min="5380" max="5380" width="1.85546875" style="17" customWidth="1"/>
    <col min="5381" max="5382" width="7.85546875" style="17" customWidth="1"/>
    <col min="5383" max="5383" width="1.85546875" style="17" customWidth="1"/>
    <col min="5384" max="5384" width="6.85546875" style="17" customWidth="1"/>
    <col min="5385" max="5385" width="7.85546875" style="17" customWidth="1"/>
    <col min="5386" max="5386" width="1.85546875" style="17" customWidth="1"/>
    <col min="5387" max="5387" width="6.85546875" style="17" customWidth="1"/>
    <col min="5388" max="5388" width="7.85546875" style="17" customWidth="1"/>
    <col min="5389" max="5389" width="1.85546875" style="17" customWidth="1"/>
    <col min="5390" max="5390" width="6.85546875" style="17" customWidth="1"/>
    <col min="5391" max="5391" width="7.85546875" style="17" customWidth="1"/>
    <col min="5392" max="5392" width="1.85546875" style="17" customWidth="1"/>
    <col min="5393" max="5393" width="6.85546875" style="17" customWidth="1"/>
    <col min="5394" max="5394" width="7.85546875" style="17" customWidth="1"/>
    <col min="5395" max="5395" width="1.85546875" style="17" customWidth="1"/>
    <col min="5396" max="5396" width="6.85546875" style="17" customWidth="1"/>
    <col min="5397" max="5397" width="7.85546875" style="17" customWidth="1"/>
    <col min="5398" max="5398" width="1.5703125" style="17" customWidth="1"/>
    <col min="5399" max="5400" width="7.85546875" style="17" customWidth="1"/>
    <col min="5401" max="5401" width="1.85546875" style="17" customWidth="1"/>
    <col min="5402" max="5402" width="6.85546875" style="17" customWidth="1"/>
    <col min="5403" max="5403" width="7.85546875" style="17" customWidth="1"/>
    <col min="5404" max="5404" width="1.85546875" style="17" customWidth="1"/>
    <col min="5405" max="5632" width="9.140625" style="17"/>
    <col min="5633" max="5633" width="11" style="17" customWidth="1"/>
    <col min="5634" max="5634" width="7.5703125" style="17" customWidth="1"/>
    <col min="5635" max="5635" width="7.85546875" style="17" customWidth="1"/>
    <col min="5636" max="5636" width="1.85546875" style="17" customWidth="1"/>
    <col min="5637" max="5638" width="7.85546875" style="17" customWidth="1"/>
    <col min="5639" max="5639" width="1.85546875" style="17" customWidth="1"/>
    <col min="5640" max="5640" width="6.85546875" style="17" customWidth="1"/>
    <col min="5641" max="5641" width="7.85546875" style="17" customWidth="1"/>
    <col min="5642" max="5642" width="1.85546875" style="17" customWidth="1"/>
    <col min="5643" max="5643" width="6.85546875" style="17" customWidth="1"/>
    <col min="5644" max="5644" width="7.85546875" style="17" customWidth="1"/>
    <col min="5645" max="5645" width="1.85546875" style="17" customWidth="1"/>
    <col min="5646" max="5646" width="6.85546875" style="17" customWidth="1"/>
    <col min="5647" max="5647" width="7.85546875" style="17" customWidth="1"/>
    <col min="5648" max="5648" width="1.85546875" style="17" customWidth="1"/>
    <col min="5649" max="5649" width="6.85546875" style="17" customWidth="1"/>
    <col min="5650" max="5650" width="7.85546875" style="17" customWidth="1"/>
    <col min="5651" max="5651" width="1.85546875" style="17" customWidth="1"/>
    <col min="5652" max="5652" width="6.85546875" style="17" customWidth="1"/>
    <col min="5653" max="5653" width="7.85546875" style="17" customWidth="1"/>
    <col min="5654" max="5654" width="1.5703125" style="17" customWidth="1"/>
    <col min="5655" max="5656" width="7.85546875" style="17" customWidth="1"/>
    <col min="5657" max="5657" width="1.85546875" style="17" customWidth="1"/>
    <col min="5658" max="5658" width="6.85546875" style="17" customWidth="1"/>
    <col min="5659" max="5659" width="7.85546875" style="17" customWidth="1"/>
    <col min="5660" max="5660" width="1.85546875" style="17" customWidth="1"/>
    <col min="5661" max="5888" width="9.140625" style="17"/>
    <col min="5889" max="5889" width="11" style="17" customWidth="1"/>
    <col min="5890" max="5890" width="7.5703125" style="17" customWidth="1"/>
    <col min="5891" max="5891" width="7.85546875" style="17" customWidth="1"/>
    <col min="5892" max="5892" width="1.85546875" style="17" customWidth="1"/>
    <col min="5893" max="5894" width="7.85546875" style="17" customWidth="1"/>
    <col min="5895" max="5895" width="1.85546875" style="17" customWidth="1"/>
    <col min="5896" max="5896" width="6.85546875" style="17" customWidth="1"/>
    <col min="5897" max="5897" width="7.85546875" style="17" customWidth="1"/>
    <col min="5898" max="5898" width="1.85546875" style="17" customWidth="1"/>
    <col min="5899" max="5899" width="6.85546875" style="17" customWidth="1"/>
    <col min="5900" max="5900" width="7.85546875" style="17" customWidth="1"/>
    <col min="5901" max="5901" width="1.85546875" style="17" customWidth="1"/>
    <col min="5902" max="5902" width="6.85546875" style="17" customWidth="1"/>
    <col min="5903" max="5903" width="7.85546875" style="17" customWidth="1"/>
    <col min="5904" max="5904" width="1.85546875" style="17" customWidth="1"/>
    <col min="5905" max="5905" width="6.85546875" style="17" customWidth="1"/>
    <col min="5906" max="5906" width="7.85546875" style="17" customWidth="1"/>
    <col min="5907" max="5907" width="1.85546875" style="17" customWidth="1"/>
    <col min="5908" max="5908" width="6.85546875" style="17" customWidth="1"/>
    <col min="5909" max="5909" width="7.85546875" style="17" customWidth="1"/>
    <col min="5910" max="5910" width="1.5703125" style="17" customWidth="1"/>
    <col min="5911" max="5912" width="7.85546875" style="17" customWidth="1"/>
    <col min="5913" max="5913" width="1.85546875" style="17" customWidth="1"/>
    <col min="5914" max="5914" width="6.85546875" style="17" customWidth="1"/>
    <col min="5915" max="5915" width="7.85546875" style="17" customWidth="1"/>
    <col min="5916" max="5916" width="1.85546875" style="17" customWidth="1"/>
    <col min="5917" max="6144" width="9.140625" style="17"/>
    <col min="6145" max="6145" width="11" style="17" customWidth="1"/>
    <col min="6146" max="6146" width="7.5703125" style="17" customWidth="1"/>
    <col min="6147" max="6147" width="7.85546875" style="17" customWidth="1"/>
    <col min="6148" max="6148" width="1.85546875" style="17" customWidth="1"/>
    <col min="6149" max="6150" width="7.85546875" style="17" customWidth="1"/>
    <col min="6151" max="6151" width="1.85546875" style="17" customWidth="1"/>
    <col min="6152" max="6152" width="6.85546875" style="17" customWidth="1"/>
    <col min="6153" max="6153" width="7.85546875" style="17" customWidth="1"/>
    <col min="6154" max="6154" width="1.85546875" style="17" customWidth="1"/>
    <col min="6155" max="6155" width="6.85546875" style="17" customWidth="1"/>
    <col min="6156" max="6156" width="7.85546875" style="17" customWidth="1"/>
    <col min="6157" max="6157" width="1.85546875" style="17" customWidth="1"/>
    <col min="6158" max="6158" width="6.85546875" style="17" customWidth="1"/>
    <col min="6159" max="6159" width="7.85546875" style="17" customWidth="1"/>
    <col min="6160" max="6160" width="1.85546875" style="17" customWidth="1"/>
    <col min="6161" max="6161" width="6.85546875" style="17" customWidth="1"/>
    <col min="6162" max="6162" width="7.85546875" style="17" customWidth="1"/>
    <col min="6163" max="6163" width="1.85546875" style="17" customWidth="1"/>
    <col min="6164" max="6164" width="6.85546875" style="17" customWidth="1"/>
    <col min="6165" max="6165" width="7.85546875" style="17" customWidth="1"/>
    <col min="6166" max="6166" width="1.5703125" style="17" customWidth="1"/>
    <col min="6167" max="6168" width="7.85546875" style="17" customWidth="1"/>
    <col min="6169" max="6169" width="1.85546875" style="17" customWidth="1"/>
    <col min="6170" max="6170" width="6.85546875" style="17" customWidth="1"/>
    <col min="6171" max="6171" width="7.85546875" style="17" customWidth="1"/>
    <col min="6172" max="6172" width="1.85546875" style="17" customWidth="1"/>
    <col min="6173" max="6400" width="9.140625" style="17"/>
    <col min="6401" max="6401" width="11" style="17" customWidth="1"/>
    <col min="6402" max="6402" width="7.5703125" style="17" customWidth="1"/>
    <col min="6403" max="6403" width="7.85546875" style="17" customWidth="1"/>
    <col min="6404" max="6404" width="1.85546875" style="17" customWidth="1"/>
    <col min="6405" max="6406" width="7.85546875" style="17" customWidth="1"/>
    <col min="6407" max="6407" width="1.85546875" style="17" customWidth="1"/>
    <col min="6408" max="6408" width="6.85546875" style="17" customWidth="1"/>
    <col min="6409" max="6409" width="7.85546875" style="17" customWidth="1"/>
    <col min="6410" max="6410" width="1.85546875" style="17" customWidth="1"/>
    <col min="6411" max="6411" width="6.85546875" style="17" customWidth="1"/>
    <col min="6412" max="6412" width="7.85546875" style="17" customWidth="1"/>
    <col min="6413" max="6413" width="1.85546875" style="17" customWidth="1"/>
    <col min="6414" max="6414" width="6.85546875" style="17" customWidth="1"/>
    <col min="6415" max="6415" width="7.85546875" style="17" customWidth="1"/>
    <col min="6416" max="6416" width="1.85546875" style="17" customWidth="1"/>
    <col min="6417" max="6417" width="6.85546875" style="17" customWidth="1"/>
    <col min="6418" max="6418" width="7.85546875" style="17" customWidth="1"/>
    <col min="6419" max="6419" width="1.85546875" style="17" customWidth="1"/>
    <col min="6420" max="6420" width="6.85546875" style="17" customWidth="1"/>
    <col min="6421" max="6421" width="7.85546875" style="17" customWidth="1"/>
    <col min="6422" max="6422" width="1.5703125" style="17" customWidth="1"/>
    <col min="6423" max="6424" width="7.85546875" style="17" customWidth="1"/>
    <col min="6425" max="6425" width="1.85546875" style="17" customWidth="1"/>
    <col min="6426" max="6426" width="6.85546875" style="17" customWidth="1"/>
    <col min="6427" max="6427" width="7.85546875" style="17" customWidth="1"/>
    <col min="6428" max="6428" width="1.85546875" style="17" customWidth="1"/>
    <col min="6429" max="6656" width="9.140625" style="17"/>
    <col min="6657" max="6657" width="11" style="17" customWidth="1"/>
    <col min="6658" max="6658" width="7.5703125" style="17" customWidth="1"/>
    <col min="6659" max="6659" width="7.85546875" style="17" customWidth="1"/>
    <col min="6660" max="6660" width="1.85546875" style="17" customWidth="1"/>
    <col min="6661" max="6662" width="7.85546875" style="17" customWidth="1"/>
    <col min="6663" max="6663" width="1.85546875" style="17" customWidth="1"/>
    <col min="6664" max="6664" width="6.85546875" style="17" customWidth="1"/>
    <col min="6665" max="6665" width="7.85546875" style="17" customWidth="1"/>
    <col min="6666" max="6666" width="1.85546875" style="17" customWidth="1"/>
    <col min="6667" max="6667" width="6.85546875" style="17" customWidth="1"/>
    <col min="6668" max="6668" width="7.85546875" style="17" customWidth="1"/>
    <col min="6669" max="6669" width="1.85546875" style="17" customWidth="1"/>
    <col min="6670" max="6670" width="6.85546875" style="17" customWidth="1"/>
    <col min="6671" max="6671" width="7.85546875" style="17" customWidth="1"/>
    <col min="6672" max="6672" width="1.85546875" style="17" customWidth="1"/>
    <col min="6673" max="6673" width="6.85546875" style="17" customWidth="1"/>
    <col min="6674" max="6674" width="7.85546875" style="17" customWidth="1"/>
    <col min="6675" max="6675" width="1.85546875" style="17" customWidth="1"/>
    <col min="6676" max="6676" width="6.85546875" style="17" customWidth="1"/>
    <col min="6677" max="6677" width="7.85546875" style="17" customWidth="1"/>
    <col min="6678" max="6678" width="1.5703125" style="17" customWidth="1"/>
    <col min="6679" max="6680" width="7.85546875" style="17" customWidth="1"/>
    <col min="6681" max="6681" width="1.85546875" style="17" customWidth="1"/>
    <col min="6682" max="6682" width="6.85546875" style="17" customWidth="1"/>
    <col min="6683" max="6683" width="7.85546875" style="17" customWidth="1"/>
    <col min="6684" max="6684" width="1.85546875" style="17" customWidth="1"/>
    <col min="6685" max="6912" width="9.140625" style="17"/>
    <col min="6913" max="6913" width="11" style="17" customWidth="1"/>
    <col min="6914" max="6914" width="7.5703125" style="17" customWidth="1"/>
    <col min="6915" max="6915" width="7.85546875" style="17" customWidth="1"/>
    <col min="6916" max="6916" width="1.85546875" style="17" customWidth="1"/>
    <col min="6917" max="6918" width="7.85546875" style="17" customWidth="1"/>
    <col min="6919" max="6919" width="1.85546875" style="17" customWidth="1"/>
    <col min="6920" max="6920" width="6.85546875" style="17" customWidth="1"/>
    <col min="6921" max="6921" width="7.85546875" style="17" customWidth="1"/>
    <col min="6922" max="6922" width="1.85546875" style="17" customWidth="1"/>
    <col min="6923" max="6923" width="6.85546875" style="17" customWidth="1"/>
    <col min="6924" max="6924" width="7.85546875" style="17" customWidth="1"/>
    <col min="6925" max="6925" width="1.85546875" style="17" customWidth="1"/>
    <col min="6926" max="6926" width="6.85546875" style="17" customWidth="1"/>
    <col min="6927" max="6927" width="7.85546875" style="17" customWidth="1"/>
    <col min="6928" max="6928" width="1.85546875" style="17" customWidth="1"/>
    <col min="6929" max="6929" width="6.85546875" style="17" customWidth="1"/>
    <col min="6930" max="6930" width="7.85546875" style="17" customWidth="1"/>
    <col min="6931" max="6931" width="1.85546875" style="17" customWidth="1"/>
    <col min="6932" max="6932" width="6.85546875" style="17" customWidth="1"/>
    <col min="6933" max="6933" width="7.85546875" style="17" customWidth="1"/>
    <col min="6934" max="6934" width="1.5703125" style="17" customWidth="1"/>
    <col min="6935" max="6936" width="7.85546875" style="17" customWidth="1"/>
    <col min="6937" max="6937" width="1.85546875" style="17" customWidth="1"/>
    <col min="6938" max="6938" width="6.85546875" style="17" customWidth="1"/>
    <col min="6939" max="6939" width="7.85546875" style="17" customWidth="1"/>
    <col min="6940" max="6940" width="1.85546875" style="17" customWidth="1"/>
    <col min="6941" max="7168" width="9.140625" style="17"/>
    <col min="7169" max="7169" width="11" style="17" customWidth="1"/>
    <col min="7170" max="7170" width="7.5703125" style="17" customWidth="1"/>
    <col min="7171" max="7171" width="7.85546875" style="17" customWidth="1"/>
    <col min="7172" max="7172" width="1.85546875" style="17" customWidth="1"/>
    <col min="7173" max="7174" width="7.85546875" style="17" customWidth="1"/>
    <col min="7175" max="7175" width="1.85546875" style="17" customWidth="1"/>
    <col min="7176" max="7176" width="6.85546875" style="17" customWidth="1"/>
    <col min="7177" max="7177" width="7.85546875" style="17" customWidth="1"/>
    <col min="7178" max="7178" width="1.85546875" style="17" customWidth="1"/>
    <col min="7179" max="7179" width="6.85546875" style="17" customWidth="1"/>
    <col min="7180" max="7180" width="7.85546875" style="17" customWidth="1"/>
    <col min="7181" max="7181" width="1.85546875" style="17" customWidth="1"/>
    <col min="7182" max="7182" width="6.85546875" style="17" customWidth="1"/>
    <col min="7183" max="7183" width="7.85546875" style="17" customWidth="1"/>
    <col min="7184" max="7184" width="1.85546875" style="17" customWidth="1"/>
    <col min="7185" max="7185" width="6.85546875" style="17" customWidth="1"/>
    <col min="7186" max="7186" width="7.85546875" style="17" customWidth="1"/>
    <col min="7187" max="7187" width="1.85546875" style="17" customWidth="1"/>
    <col min="7188" max="7188" width="6.85546875" style="17" customWidth="1"/>
    <col min="7189" max="7189" width="7.85546875" style="17" customWidth="1"/>
    <col min="7190" max="7190" width="1.5703125" style="17" customWidth="1"/>
    <col min="7191" max="7192" width="7.85546875" style="17" customWidth="1"/>
    <col min="7193" max="7193" width="1.85546875" style="17" customWidth="1"/>
    <col min="7194" max="7194" width="6.85546875" style="17" customWidth="1"/>
    <col min="7195" max="7195" width="7.85546875" style="17" customWidth="1"/>
    <col min="7196" max="7196" width="1.85546875" style="17" customWidth="1"/>
    <col min="7197" max="7424" width="9.140625" style="17"/>
    <col min="7425" max="7425" width="11" style="17" customWidth="1"/>
    <col min="7426" max="7426" width="7.5703125" style="17" customWidth="1"/>
    <col min="7427" max="7427" width="7.85546875" style="17" customWidth="1"/>
    <col min="7428" max="7428" width="1.85546875" style="17" customWidth="1"/>
    <col min="7429" max="7430" width="7.85546875" style="17" customWidth="1"/>
    <col min="7431" max="7431" width="1.85546875" style="17" customWidth="1"/>
    <col min="7432" max="7432" width="6.85546875" style="17" customWidth="1"/>
    <col min="7433" max="7433" width="7.85546875" style="17" customWidth="1"/>
    <col min="7434" max="7434" width="1.85546875" style="17" customWidth="1"/>
    <col min="7435" max="7435" width="6.85546875" style="17" customWidth="1"/>
    <col min="7436" max="7436" width="7.85546875" style="17" customWidth="1"/>
    <col min="7437" max="7437" width="1.85546875" style="17" customWidth="1"/>
    <col min="7438" max="7438" width="6.85546875" style="17" customWidth="1"/>
    <col min="7439" max="7439" width="7.85546875" style="17" customWidth="1"/>
    <col min="7440" max="7440" width="1.85546875" style="17" customWidth="1"/>
    <col min="7441" max="7441" width="6.85546875" style="17" customWidth="1"/>
    <col min="7442" max="7442" width="7.85546875" style="17" customWidth="1"/>
    <col min="7443" max="7443" width="1.85546875" style="17" customWidth="1"/>
    <col min="7444" max="7444" width="6.85546875" style="17" customWidth="1"/>
    <col min="7445" max="7445" width="7.85546875" style="17" customWidth="1"/>
    <col min="7446" max="7446" width="1.5703125" style="17" customWidth="1"/>
    <col min="7447" max="7448" width="7.85546875" style="17" customWidth="1"/>
    <col min="7449" max="7449" width="1.85546875" style="17" customWidth="1"/>
    <col min="7450" max="7450" width="6.85546875" style="17" customWidth="1"/>
    <col min="7451" max="7451" width="7.85546875" style="17" customWidth="1"/>
    <col min="7452" max="7452" width="1.85546875" style="17" customWidth="1"/>
    <col min="7453" max="7680" width="9.140625" style="17"/>
    <col min="7681" max="7681" width="11" style="17" customWidth="1"/>
    <col min="7682" max="7682" width="7.5703125" style="17" customWidth="1"/>
    <col min="7683" max="7683" width="7.85546875" style="17" customWidth="1"/>
    <col min="7684" max="7684" width="1.85546875" style="17" customWidth="1"/>
    <col min="7685" max="7686" width="7.85546875" style="17" customWidth="1"/>
    <col min="7687" max="7687" width="1.85546875" style="17" customWidth="1"/>
    <col min="7688" max="7688" width="6.85546875" style="17" customWidth="1"/>
    <col min="7689" max="7689" width="7.85546875" style="17" customWidth="1"/>
    <col min="7690" max="7690" width="1.85546875" style="17" customWidth="1"/>
    <col min="7691" max="7691" width="6.85546875" style="17" customWidth="1"/>
    <col min="7692" max="7692" width="7.85546875" style="17" customWidth="1"/>
    <col min="7693" max="7693" width="1.85546875" style="17" customWidth="1"/>
    <col min="7694" max="7694" width="6.85546875" style="17" customWidth="1"/>
    <col min="7695" max="7695" width="7.85546875" style="17" customWidth="1"/>
    <col min="7696" max="7696" width="1.85546875" style="17" customWidth="1"/>
    <col min="7697" max="7697" width="6.85546875" style="17" customWidth="1"/>
    <col min="7698" max="7698" width="7.85546875" style="17" customWidth="1"/>
    <col min="7699" max="7699" width="1.85546875" style="17" customWidth="1"/>
    <col min="7700" max="7700" width="6.85546875" style="17" customWidth="1"/>
    <col min="7701" max="7701" width="7.85546875" style="17" customWidth="1"/>
    <col min="7702" max="7702" width="1.5703125" style="17" customWidth="1"/>
    <col min="7703" max="7704" width="7.85546875" style="17" customWidth="1"/>
    <col min="7705" max="7705" width="1.85546875" style="17" customWidth="1"/>
    <col min="7706" max="7706" width="6.85546875" style="17" customWidth="1"/>
    <col min="7707" max="7707" width="7.85546875" style="17" customWidth="1"/>
    <col min="7708" max="7708" width="1.85546875" style="17" customWidth="1"/>
    <col min="7709" max="7936" width="9.140625" style="17"/>
    <col min="7937" max="7937" width="11" style="17" customWidth="1"/>
    <col min="7938" max="7938" width="7.5703125" style="17" customWidth="1"/>
    <col min="7939" max="7939" width="7.85546875" style="17" customWidth="1"/>
    <col min="7940" max="7940" width="1.85546875" style="17" customWidth="1"/>
    <col min="7941" max="7942" width="7.85546875" style="17" customWidth="1"/>
    <col min="7943" max="7943" width="1.85546875" style="17" customWidth="1"/>
    <col min="7944" max="7944" width="6.85546875" style="17" customWidth="1"/>
    <col min="7945" max="7945" width="7.85546875" style="17" customWidth="1"/>
    <col min="7946" max="7946" width="1.85546875" style="17" customWidth="1"/>
    <col min="7947" max="7947" width="6.85546875" style="17" customWidth="1"/>
    <col min="7948" max="7948" width="7.85546875" style="17" customWidth="1"/>
    <col min="7949" max="7949" width="1.85546875" style="17" customWidth="1"/>
    <col min="7950" max="7950" width="6.85546875" style="17" customWidth="1"/>
    <col min="7951" max="7951" width="7.85546875" style="17" customWidth="1"/>
    <col min="7952" max="7952" width="1.85546875" style="17" customWidth="1"/>
    <col min="7953" max="7953" width="6.85546875" style="17" customWidth="1"/>
    <col min="7954" max="7954" width="7.85546875" style="17" customWidth="1"/>
    <col min="7955" max="7955" width="1.85546875" style="17" customWidth="1"/>
    <col min="7956" max="7956" width="6.85546875" style="17" customWidth="1"/>
    <col min="7957" max="7957" width="7.85546875" style="17" customWidth="1"/>
    <col min="7958" max="7958" width="1.5703125" style="17" customWidth="1"/>
    <col min="7959" max="7960" width="7.85546875" style="17" customWidth="1"/>
    <col min="7961" max="7961" width="1.85546875" style="17" customWidth="1"/>
    <col min="7962" max="7962" width="6.85546875" style="17" customWidth="1"/>
    <col min="7963" max="7963" width="7.85546875" style="17" customWidth="1"/>
    <col min="7964" max="7964" width="1.85546875" style="17" customWidth="1"/>
    <col min="7965" max="8192" width="9.140625" style="17"/>
    <col min="8193" max="8193" width="11" style="17" customWidth="1"/>
    <col min="8194" max="8194" width="7.5703125" style="17" customWidth="1"/>
    <col min="8195" max="8195" width="7.85546875" style="17" customWidth="1"/>
    <col min="8196" max="8196" width="1.85546875" style="17" customWidth="1"/>
    <col min="8197" max="8198" width="7.85546875" style="17" customWidth="1"/>
    <col min="8199" max="8199" width="1.85546875" style="17" customWidth="1"/>
    <col min="8200" max="8200" width="6.85546875" style="17" customWidth="1"/>
    <col min="8201" max="8201" width="7.85546875" style="17" customWidth="1"/>
    <col min="8202" max="8202" width="1.85546875" style="17" customWidth="1"/>
    <col min="8203" max="8203" width="6.85546875" style="17" customWidth="1"/>
    <col min="8204" max="8204" width="7.85546875" style="17" customWidth="1"/>
    <col min="8205" max="8205" width="1.85546875" style="17" customWidth="1"/>
    <col min="8206" max="8206" width="6.85546875" style="17" customWidth="1"/>
    <col min="8207" max="8207" width="7.85546875" style="17" customWidth="1"/>
    <col min="8208" max="8208" width="1.85546875" style="17" customWidth="1"/>
    <col min="8209" max="8209" width="6.85546875" style="17" customWidth="1"/>
    <col min="8210" max="8210" width="7.85546875" style="17" customWidth="1"/>
    <col min="8211" max="8211" width="1.85546875" style="17" customWidth="1"/>
    <col min="8212" max="8212" width="6.85546875" style="17" customWidth="1"/>
    <col min="8213" max="8213" width="7.85546875" style="17" customWidth="1"/>
    <col min="8214" max="8214" width="1.5703125" style="17" customWidth="1"/>
    <col min="8215" max="8216" width="7.85546875" style="17" customWidth="1"/>
    <col min="8217" max="8217" width="1.85546875" style="17" customWidth="1"/>
    <col min="8218" max="8218" width="6.85546875" style="17" customWidth="1"/>
    <col min="8219" max="8219" width="7.85546875" style="17" customWidth="1"/>
    <col min="8220" max="8220" width="1.85546875" style="17" customWidth="1"/>
    <col min="8221" max="8448" width="9.140625" style="17"/>
    <col min="8449" max="8449" width="11" style="17" customWidth="1"/>
    <col min="8450" max="8450" width="7.5703125" style="17" customWidth="1"/>
    <col min="8451" max="8451" width="7.85546875" style="17" customWidth="1"/>
    <col min="8452" max="8452" width="1.85546875" style="17" customWidth="1"/>
    <col min="8453" max="8454" width="7.85546875" style="17" customWidth="1"/>
    <col min="8455" max="8455" width="1.85546875" style="17" customWidth="1"/>
    <col min="8456" max="8456" width="6.85546875" style="17" customWidth="1"/>
    <col min="8457" max="8457" width="7.85546875" style="17" customWidth="1"/>
    <col min="8458" max="8458" width="1.85546875" style="17" customWidth="1"/>
    <col min="8459" max="8459" width="6.85546875" style="17" customWidth="1"/>
    <col min="8460" max="8460" width="7.85546875" style="17" customWidth="1"/>
    <col min="8461" max="8461" width="1.85546875" style="17" customWidth="1"/>
    <col min="8462" max="8462" width="6.85546875" style="17" customWidth="1"/>
    <col min="8463" max="8463" width="7.85546875" style="17" customWidth="1"/>
    <col min="8464" max="8464" width="1.85546875" style="17" customWidth="1"/>
    <col min="8465" max="8465" width="6.85546875" style="17" customWidth="1"/>
    <col min="8466" max="8466" width="7.85546875" style="17" customWidth="1"/>
    <col min="8467" max="8467" width="1.85546875" style="17" customWidth="1"/>
    <col min="8468" max="8468" width="6.85546875" style="17" customWidth="1"/>
    <col min="8469" max="8469" width="7.85546875" style="17" customWidth="1"/>
    <col min="8470" max="8470" width="1.5703125" style="17" customWidth="1"/>
    <col min="8471" max="8472" width="7.85546875" style="17" customWidth="1"/>
    <col min="8473" max="8473" width="1.85546875" style="17" customWidth="1"/>
    <col min="8474" max="8474" width="6.85546875" style="17" customWidth="1"/>
    <col min="8475" max="8475" width="7.85546875" style="17" customWidth="1"/>
    <col min="8476" max="8476" width="1.85546875" style="17" customWidth="1"/>
    <col min="8477" max="8704" width="9.140625" style="17"/>
    <col min="8705" max="8705" width="11" style="17" customWidth="1"/>
    <col min="8706" max="8706" width="7.5703125" style="17" customWidth="1"/>
    <col min="8707" max="8707" width="7.85546875" style="17" customWidth="1"/>
    <col min="8708" max="8708" width="1.85546875" style="17" customWidth="1"/>
    <col min="8709" max="8710" width="7.85546875" style="17" customWidth="1"/>
    <col min="8711" max="8711" width="1.85546875" style="17" customWidth="1"/>
    <col min="8712" max="8712" width="6.85546875" style="17" customWidth="1"/>
    <col min="8713" max="8713" width="7.85546875" style="17" customWidth="1"/>
    <col min="8714" max="8714" width="1.85546875" style="17" customWidth="1"/>
    <col min="8715" max="8715" width="6.85546875" style="17" customWidth="1"/>
    <col min="8716" max="8716" width="7.85546875" style="17" customWidth="1"/>
    <col min="8717" max="8717" width="1.85546875" style="17" customWidth="1"/>
    <col min="8718" max="8718" width="6.85546875" style="17" customWidth="1"/>
    <col min="8719" max="8719" width="7.85546875" style="17" customWidth="1"/>
    <col min="8720" max="8720" width="1.85546875" style="17" customWidth="1"/>
    <col min="8721" max="8721" width="6.85546875" style="17" customWidth="1"/>
    <col min="8722" max="8722" width="7.85546875" style="17" customWidth="1"/>
    <col min="8723" max="8723" width="1.85546875" style="17" customWidth="1"/>
    <col min="8724" max="8724" width="6.85546875" style="17" customWidth="1"/>
    <col min="8725" max="8725" width="7.85546875" style="17" customWidth="1"/>
    <col min="8726" max="8726" width="1.5703125" style="17" customWidth="1"/>
    <col min="8727" max="8728" width="7.85546875" style="17" customWidth="1"/>
    <col min="8729" max="8729" width="1.85546875" style="17" customWidth="1"/>
    <col min="8730" max="8730" width="6.85546875" style="17" customWidth="1"/>
    <col min="8731" max="8731" width="7.85546875" style="17" customWidth="1"/>
    <col min="8732" max="8732" width="1.85546875" style="17" customWidth="1"/>
    <col min="8733" max="8960" width="9.140625" style="17"/>
    <col min="8961" max="8961" width="11" style="17" customWidth="1"/>
    <col min="8962" max="8962" width="7.5703125" style="17" customWidth="1"/>
    <col min="8963" max="8963" width="7.85546875" style="17" customWidth="1"/>
    <col min="8964" max="8964" width="1.85546875" style="17" customWidth="1"/>
    <col min="8965" max="8966" width="7.85546875" style="17" customWidth="1"/>
    <col min="8967" max="8967" width="1.85546875" style="17" customWidth="1"/>
    <col min="8968" max="8968" width="6.85546875" style="17" customWidth="1"/>
    <col min="8969" max="8969" width="7.85546875" style="17" customWidth="1"/>
    <col min="8970" max="8970" width="1.85546875" style="17" customWidth="1"/>
    <col min="8971" max="8971" width="6.85546875" style="17" customWidth="1"/>
    <col min="8972" max="8972" width="7.85546875" style="17" customWidth="1"/>
    <col min="8973" max="8973" width="1.85546875" style="17" customWidth="1"/>
    <col min="8974" max="8974" width="6.85546875" style="17" customWidth="1"/>
    <col min="8975" max="8975" width="7.85546875" style="17" customWidth="1"/>
    <col min="8976" max="8976" width="1.85546875" style="17" customWidth="1"/>
    <col min="8977" max="8977" width="6.85546875" style="17" customWidth="1"/>
    <col min="8978" max="8978" width="7.85546875" style="17" customWidth="1"/>
    <col min="8979" max="8979" width="1.85546875" style="17" customWidth="1"/>
    <col min="8980" max="8980" width="6.85546875" style="17" customWidth="1"/>
    <col min="8981" max="8981" width="7.85546875" style="17" customWidth="1"/>
    <col min="8982" max="8982" width="1.5703125" style="17" customWidth="1"/>
    <col min="8983" max="8984" width="7.85546875" style="17" customWidth="1"/>
    <col min="8985" max="8985" width="1.85546875" style="17" customWidth="1"/>
    <col min="8986" max="8986" width="6.85546875" style="17" customWidth="1"/>
    <col min="8987" max="8987" width="7.85546875" style="17" customWidth="1"/>
    <col min="8988" max="8988" width="1.85546875" style="17" customWidth="1"/>
    <col min="8989" max="9216" width="9.140625" style="17"/>
    <col min="9217" max="9217" width="11" style="17" customWidth="1"/>
    <col min="9218" max="9218" width="7.5703125" style="17" customWidth="1"/>
    <col min="9219" max="9219" width="7.85546875" style="17" customWidth="1"/>
    <col min="9220" max="9220" width="1.85546875" style="17" customWidth="1"/>
    <col min="9221" max="9222" width="7.85546875" style="17" customWidth="1"/>
    <col min="9223" max="9223" width="1.85546875" style="17" customWidth="1"/>
    <col min="9224" max="9224" width="6.85546875" style="17" customWidth="1"/>
    <col min="9225" max="9225" width="7.85546875" style="17" customWidth="1"/>
    <col min="9226" max="9226" width="1.85546875" style="17" customWidth="1"/>
    <col min="9227" max="9227" width="6.85546875" style="17" customWidth="1"/>
    <col min="9228" max="9228" width="7.85546875" style="17" customWidth="1"/>
    <col min="9229" max="9229" width="1.85546875" style="17" customWidth="1"/>
    <col min="9230" max="9230" width="6.85546875" style="17" customWidth="1"/>
    <col min="9231" max="9231" width="7.85546875" style="17" customWidth="1"/>
    <col min="9232" max="9232" width="1.85546875" style="17" customWidth="1"/>
    <col min="9233" max="9233" width="6.85546875" style="17" customWidth="1"/>
    <col min="9234" max="9234" width="7.85546875" style="17" customWidth="1"/>
    <col min="9235" max="9235" width="1.85546875" style="17" customWidth="1"/>
    <col min="9236" max="9236" width="6.85546875" style="17" customWidth="1"/>
    <col min="9237" max="9237" width="7.85546875" style="17" customWidth="1"/>
    <col min="9238" max="9238" width="1.5703125" style="17" customWidth="1"/>
    <col min="9239" max="9240" width="7.85546875" style="17" customWidth="1"/>
    <col min="9241" max="9241" width="1.85546875" style="17" customWidth="1"/>
    <col min="9242" max="9242" width="6.85546875" style="17" customWidth="1"/>
    <col min="9243" max="9243" width="7.85546875" style="17" customWidth="1"/>
    <col min="9244" max="9244" width="1.85546875" style="17" customWidth="1"/>
    <col min="9245" max="9472" width="9.140625" style="17"/>
    <col min="9473" max="9473" width="11" style="17" customWidth="1"/>
    <col min="9474" max="9474" width="7.5703125" style="17" customWidth="1"/>
    <col min="9475" max="9475" width="7.85546875" style="17" customWidth="1"/>
    <col min="9476" max="9476" width="1.85546875" style="17" customWidth="1"/>
    <col min="9477" max="9478" width="7.85546875" style="17" customWidth="1"/>
    <col min="9479" max="9479" width="1.85546875" style="17" customWidth="1"/>
    <col min="9480" max="9480" width="6.85546875" style="17" customWidth="1"/>
    <col min="9481" max="9481" width="7.85546875" style="17" customWidth="1"/>
    <col min="9482" max="9482" width="1.85546875" style="17" customWidth="1"/>
    <col min="9483" max="9483" width="6.85546875" style="17" customWidth="1"/>
    <col min="9484" max="9484" width="7.85546875" style="17" customWidth="1"/>
    <col min="9485" max="9485" width="1.85546875" style="17" customWidth="1"/>
    <col min="9486" max="9486" width="6.85546875" style="17" customWidth="1"/>
    <col min="9487" max="9487" width="7.85546875" style="17" customWidth="1"/>
    <col min="9488" max="9488" width="1.85546875" style="17" customWidth="1"/>
    <col min="9489" max="9489" width="6.85546875" style="17" customWidth="1"/>
    <col min="9490" max="9490" width="7.85546875" style="17" customWidth="1"/>
    <col min="9491" max="9491" width="1.85546875" style="17" customWidth="1"/>
    <col min="9492" max="9492" width="6.85546875" style="17" customWidth="1"/>
    <col min="9493" max="9493" width="7.85546875" style="17" customWidth="1"/>
    <col min="9494" max="9494" width="1.5703125" style="17" customWidth="1"/>
    <col min="9495" max="9496" width="7.85546875" style="17" customWidth="1"/>
    <col min="9497" max="9497" width="1.85546875" style="17" customWidth="1"/>
    <col min="9498" max="9498" width="6.85546875" style="17" customWidth="1"/>
    <col min="9499" max="9499" width="7.85546875" style="17" customWidth="1"/>
    <col min="9500" max="9500" width="1.85546875" style="17" customWidth="1"/>
    <col min="9501" max="9728" width="9.140625" style="17"/>
    <col min="9729" max="9729" width="11" style="17" customWidth="1"/>
    <col min="9730" max="9730" width="7.5703125" style="17" customWidth="1"/>
    <col min="9731" max="9731" width="7.85546875" style="17" customWidth="1"/>
    <col min="9732" max="9732" width="1.85546875" style="17" customWidth="1"/>
    <col min="9733" max="9734" width="7.85546875" style="17" customWidth="1"/>
    <col min="9735" max="9735" width="1.85546875" style="17" customWidth="1"/>
    <col min="9736" max="9736" width="6.85546875" style="17" customWidth="1"/>
    <col min="9737" max="9737" width="7.85546875" style="17" customWidth="1"/>
    <col min="9738" max="9738" width="1.85546875" style="17" customWidth="1"/>
    <col min="9739" max="9739" width="6.85546875" style="17" customWidth="1"/>
    <col min="9740" max="9740" width="7.85546875" style="17" customWidth="1"/>
    <col min="9741" max="9741" width="1.85546875" style="17" customWidth="1"/>
    <col min="9742" max="9742" width="6.85546875" style="17" customWidth="1"/>
    <col min="9743" max="9743" width="7.85546875" style="17" customWidth="1"/>
    <col min="9744" max="9744" width="1.85546875" style="17" customWidth="1"/>
    <col min="9745" max="9745" width="6.85546875" style="17" customWidth="1"/>
    <col min="9746" max="9746" width="7.85546875" style="17" customWidth="1"/>
    <col min="9747" max="9747" width="1.85546875" style="17" customWidth="1"/>
    <col min="9748" max="9748" width="6.85546875" style="17" customWidth="1"/>
    <col min="9749" max="9749" width="7.85546875" style="17" customWidth="1"/>
    <col min="9750" max="9750" width="1.5703125" style="17" customWidth="1"/>
    <col min="9751" max="9752" width="7.85546875" style="17" customWidth="1"/>
    <col min="9753" max="9753" width="1.85546875" style="17" customWidth="1"/>
    <col min="9754" max="9754" width="6.85546875" style="17" customWidth="1"/>
    <col min="9755" max="9755" width="7.85546875" style="17" customWidth="1"/>
    <col min="9756" max="9756" width="1.85546875" style="17" customWidth="1"/>
    <col min="9757" max="9984" width="9.140625" style="17"/>
    <col min="9985" max="9985" width="11" style="17" customWidth="1"/>
    <col min="9986" max="9986" width="7.5703125" style="17" customWidth="1"/>
    <col min="9987" max="9987" width="7.85546875" style="17" customWidth="1"/>
    <col min="9988" max="9988" width="1.85546875" style="17" customWidth="1"/>
    <col min="9989" max="9990" width="7.85546875" style="17" customWidth="1"/>
    <col min="9991" max="9991" width="1.85546875" style="17" customWidth="1"/>
    <col min="9992" max="9992" width="6.85546875" style="17" customWidth="1"/>
    <col min="9993" max="9993" width="7.85546875" style="17" customWidth="1"/>
    <col min="9994" max="9994" width="1.85546875" style="17" customWidth="1"/>
    <col min="9995" max="9995" width="6.85546875" style="17" customWidth="1"/>
    <col min="9996" max="9996" width="7.85546875" style="17" customWidth="1"/>
    <col min="9997" max="9997" width="1.85546875" style="17" customWidth="1"/>
    <col min="9998" max="9998" width="6.85546875" style="17" customWidth="1"/>
    <col min="9999" max="9999" width="7.85546875" style="17" customWidth="1"/>
    <col min="10000" max="10000" width="1.85546875" style="17" customWidth="1"/>
    <col min="10001" max="10001" width="6.85546875" style="17" customWidth="1"/>
    <col min="10002" max="10002" width="7.85546875" style="17" customWidth="1"/>
    <col min="10003" max="10003" width="1.85546875" style="17" customWidth="1"/>
    <col min="10004" max="10004" width="6.85546875" style="17" customWidth="1"/>
    <col min="10005" max="10005" width="7.85546875" style="17" customWidth="1"/>
    <col min="10006" max="10006" width="1.5703125" style="17" customWidth="1"/>
    <col min="10007" max="10008" width="7.85546875" style="17" customWidth="1"/>
    <col min="10009" max="10009" width="1.85546875" style="17" customWidth="1"/>
    <col min="10010" max="10010" width="6.85546875" style="17" customWidth="1"/>
    <col min="10011" max="10011" width="7.85546875" style="17" customWidth="1"/>
    <col min="10012" max="10012" width="1.85546875" style="17" customWidth="1"/>
    <col min="10013" max="10240" width="9.140625" style="17"/>
    <col min="10241" max="10241" width="11" style="17" customWidth="1"/>
    <col min="10242" max="10242" width="7.5703125" style="17" customWidth="1"/>
    <col min="10243" max="10243" width="7.85546875" style="17" customWidth="1"/>
    <col min="10244" max="10244" width="1.85546875" style="17" customWidth="1"/>
    <col min="10245" max="10246" width="7.85546875" style="17" customWidth="1"/>
    <col min="10247" max="10247" width="1.85546875" style="17" customWidth="1"/>
    <col min="10248" max="10248" width="6.85546875" style="17" customWidth="1"/>
    <col min="10249" max="10249" width="7.85546875" style="17" customWidth="1"/>
    <col min="10250" max="10250" width="1.85546875" style="17" customWidth="1"/>
    <col min="10251" max="10251" width="6.85546875" style="17" customWidth="1"/>
    <col min="10252" max="10252" width="7.85546875" style="17" customWidth="1"/>
    <col min="10253" max="10253" width="1.85546875" style="17" customWidth="1"/>
    <col min="10254" max="10254" width="6.85546875" style="17" customWidth="1"/>
    <col min="10255" max="10255" width="7.85546875" style="17" customWidth="1"/>
    <col min="10256" max="10256" width="1.85546875" style="17" customWidth="1"/>
    <col min="10257" max="10257" width="6.85546875" style="17" customWidth="1"/>
    <col min="10258" max="10258" width="7.85546875" style="17" customWidth="1"/>
    <col min="10259" max="10259" width="1.85546875" style="17" customWidth="1"/>
    <col min="10260" max="10260" width="6.85546875" style="17" customWidth="1"/>
    <col min="10261" max="10261" width="7.85546875" style="17" customWidth="1"/>
    <col min="10262" max="10262" width="1.5703125" style="17" customWidth="1"/>
    <col min="10263" max="10264" width="7.85546875" style="17" customWidth="1"/>
    <col min="10265" max="10265" width="1.85546875" style="17" customWidth="1"/>
    <col min="10266" max="10266" width="6.85546875" style="17" customWidth="1"/>
    <col min="10267" max="10267" width="7.85546875" style="17" customWidth="1"/>
    <col min="10268" max="10268" width="1.85546875" style="17" customWidth="1"/>
    <col min="10269" max="10496" width="9.140625" style="17"/>
    <col min="10497" max="10497" width="11" style="17" customWidth="1"/>
    <col min="10498" max="10498" width="7.5703125" style="17" customWidth="1"/>
    <col min="10499" max="10499" width="7.85546875" style="17" customWidth="1"/>
    <col min="10500" max="10500" width="1.85546875" style="17" customWidth="1"/>
    <col min="10501" max="10502" width="7.85546875" style="17" customWidth="1"/>
    <col min="10503" max="10503" width="1.85546875" style="17" customWidth="1"/>
    <col min="10504" max="10504" width="6.85546875" style="17" customWidth="1"/>
    <col min="10505" max="10505" width="7.85546875" style="17" customWidth="1"/>
    <col min="10506" max="10506" width="1.85546875" style="17" customWidth="1"/>
    <col min="10507" max="10507" width="6.85546875" style="17" customWidth="1"/>
    <col min="10508" max="10508" width="7.85546875" style="17" customWidth="1"/>
    <col min="10509" max="10509" width="1.85546875" style="17" customWidth="1"/>
    <col min="10510" max="10510" width="6.85546875" style="17" customWidth="1"/>
    <col min="10511" max="10511" width="7.85546875" style="17" customWidth="1"/>
    <col min="10512" max="10512" width="1.85546875" style="17" customWidth="1"/>
    <col min="10513" max="10513" width="6.85546875" style="17" customWidth="1"/>
    <col min="10514" max="10514" width="7.85546875" style="17" customWidth="1"/>
    <col min="10515" max="10515" width="1.85546875" style="17" customWidth="1"/>
    <col min="10516" max="10516" width="6.85546875" style="17" customWidth="1"/>
    <col min="10517" max="10517" width="7.85546875" style="17" customWidth="1"/>
    <col min="10518" max="10518" width="1.5703125" style="17" customWidth="1"/>
    <col min="10519" max="10520" width="7.85546875" style="17" customWidth="1"/>
    <col min="10521" max="10521" width="1.85546875" style="17" customWidth="1"/>
    <col min="10522" max="10522" width="6.85546875" style="17" customWidth="1"/>
    <col min="10523" max="10523" width="7.85546875" style="17" customWidth="1"/>
    <col min="10524" max="10524" width="1.85546875" style="17" customWidth="1"/>
    <col min="10525" max="10752" width="9.140625" style="17"/>
    <col min="10753" max="10753" width="11" style="17" customWidth="1"/>
    <col min="10754" max="10754" width="7.5703125" style="17" customWidth="1"/>
    <col min="10755" max="10755" width="7.85546875" style="17" customWidth="1"/>
    <col min="10756" max="10756" width="1.85546875" style="17" customWidth="1"/>
    <col min="10757" max="10758" width="7.85546875" style="17" customWidth="1"/>
    <col min="10759" max="10759" width="1.85546875" style="17" customWidth="1"/>
    <col min="10760" max="10760" width="6.85546875" style="17" customWidth="1"/>
    <col min="10761" max="10761" width="7.85546875" style="17" customWidth="1"/>
    <col min="10762" max="10762" width="1.85546875" style="17" customWidth="1"/>
    <col min="10763" max="10763" width="6.85546875" style="17" customWidth="1"/>
    <col min="10764" max="10764" width="7.85546875" style="17" customWidth="1"/>
    <col min="10765" max="10765" width="1.85546875" style="17" customWidth="1"/>
    <col min="10766" max="10766" width="6.85546875" style="17" customWidth="1"/>
    <col min="10767" max="10767" width="7.85546875" style="17" customWidth="1"/>
    <col min="10768" max="10768" width="1.85546875" style="17" customWidth="1"/>
    <col min="10769" max="10769" width="6.85546875" style="17" customWidth="1"/>
    <col min="10770" max="10770" width="7.85546875" style="17" customWidth="1"/>
    <col min="10771" max="10771" width="1.85546875" style="17" customWidth="1"/>
    <col min="10772" max="10772" width="6.85546875" style="17" customWidth="1"/>
    <col min="10773" max="10773" width="7.85546875" style="17" customWidth="1"/>
    <col min="10774" max="10774" width="1.5703125" style="17" customWidth="1"/>
    <col min="10775" max="10776" width="7.85546875" style="17" customWidth="1"/>
    <col min="10777" max="10777" width="1.85546875" style="17" customWidth="1"/>
    <col min="10778" max="10778" width="6.85546875" style="17" customWidth="1"/>
    <col min="10779" max="10779" width="7.85546875" style="17" customWidth="1"/>
    <col min="10780" max="10780" width="1.85546875" style="17" customWidth="1"/>
    <col min="10781" max="11008" width="9.140625" style="17"/>
    <col min="11009" max="11009" width="11" style="17" customWidth="1"/>
    <col min="11010" max="11010" width="7.5703125" style="17" customWidth="1"/>
    <col min="11011" max="11011" width="7.85546875" style="17" customWidth="1"/>
    <col min="11012" max="11012" width="1.85546875" style="17" customWidth="1"/>
    <col min="11013" max="11014" width="7.85546875" style="17" customWidth="1"/>
    <col min="11015" max="11015" width="1.85546875" style="17" customWidth="1"/>
    <col min="11016" max="11016" width="6.85546875" style="17" customWidth="1"/>
    <col min="11017" max="11017" width="7.85546875" style="17" customWidth="1"/>
    <col min="11018" max="11018" width="1.85546875" style="17" customWidth="1"/>
    <col min="11019" max="11019" width="6.85546875" style="17" customWidth="1"/>
    <col min="11020" max="11020" width="7.85546875" style="17" customWidth="1"/>
    <col min="11021" max="11021" width="1.85546875" style="17" customWidth="1"/>
    <col min="11022" max="11022" width="6.85546875" style="17" customWidth="1"/>
    <col min="11023" max="11023" width="7.85546875" style="17" customWidth="1"/>
    <col min="11024" max="11024" width="1.85546875" style="17" customWidth="1"/>
    <col min="11025" max="11025" width="6.85546875" style="17" customWidth="1"/>
    <col min="11026" max="11026" width="7.85546875" style="17" customWidth="1"/>
    <col min="11027" max="11027" width="1.85546875" style="17" customWidth="1"/>
    <col min="11028" max="11028" width="6.85546875" style="17" customWidth="1"/>
    <col min="11029" max="11029" width="7.85546875" style="17" customWidth="1"/>
    <col min="11030" max="11030" width="1.5703125" style="17" customWidth="1"/>
    <col min="11031" max="11032" width="7.85546875" style="17" customWidth="1"/>
    <col min="11033" max="11033" width="1.85546875" style="17" customWidth="1"/>
    <col min="11034" max="11034" width="6.85546875" style="17" customWidth="1"/>
    <col min="11035" max="11035" width="7.85546875" style="17" customWidth="1"/>
    <col min="11036" max="11036" width="1.85546875" style="17" customWidth="1"/>
    <col min="11037" max="11264" width="9.140625" style="17"/>
    <col min="11265" max="11265" width="11" style="17" customWidth="1"/>
    <col min="11266" max="11266" width="7.5703125" style="17" customWidth="1"/>
    <col min="11267" max="11267" width="7.85546875" style="17" customWidth="1"/>
    <col min="11268" max="11268" width="1.85546875" style="17" customWidth="1"/>
    <col min="11269" max="11270" width="7.85546875" style="17" customWidth="1"/>
    <col min="11271" max="11271" width="1.85546875" style="17" customWidth="1"/>
    <col min="11272" max="11272" width="6.85546875" style="17" customWidth="1"/>
    <col min="11273" max="11273" width="7.85546875" style="17" customWidth="1"/>
    <col min="11274" max="11274" width="1.85546875" style="17" customWidth="1"/>
    <col min="11275" max="11275" width="6.85546875" style="17" customWidth="1"/>
    <col min="11276" max="11276" width="7.85546875" style="17" customWidth="1"/>
    <col min="11277" max="11277" width="1.85546875" style="17" customWidth="1"/>
    <col min="11278" max="11278" width="6.85546875" style="17" customWidth="1"/>
    <col min="11279" max="11279" width="7.85546875" style="17" customWidth="1"/>
    <col min="11280" max="11280" width="1.85546875" style="17" customWidth="1"/>
    <col min="11281" max="11281" width="6.85546875" style="17" customWidth="1"/>
    <col min="11282" max="11282" width="7.85546875" style="17" customWidth="1"/>
    <col min="11283" max="11283" width="1.85546875" style="17" customWidth="1"/>
    <col min="11284" max="11284" width="6.85546875" style="17" customWidth="1"/>
    <col min="11285" max="11285" width="7.85546875" style="17" customWidth="1"/>
    <col min="11286" max="11286" width="1.5703125" style="17" customWidth="1"/>
    <col min="11287" max="11288" width="7.85546875" style="17" customWidth="1"/>
    <col min="11289" max="11289" width="1.85546875" style="17" customWidth="1"/>
    <col min="11290" max="11290" width="6.85546875" style="17" customWidth="1"/>
    <col min="11291" max="11291" width="7.85546875" style="17" customWidth="1"/>
    <col min="11292" max="11292" width="1.85546875" style="17" customWidth="1"/>
    <col min="11293" max="11520" width="9.140625" style="17"/>
    <col min="11521" max="11521" width="11" style="17" customWidth="1"/>
    <col min="11522" max="11522" width="7.5703125" style="17" customWidth="1"/>
    <col min="11523" max="11523" width="7.85546875" style="17" customWidth="1"/>
    <col min="11524" max="11524" width="1.85546875" style="17" customWidth="1"/>
    <col min="11525" max="11526" width="7.85546875" style="17" customWidth="1"/>
    <col min="11527" max="11527" width="1.85546875" style="17" customWidth="1"/>
    <col min="11528" max="11528" width="6.85546875" style="17" customWidth="1"/>
    <col min="11529" max="11529" width="7.85546875" style="17" customWidth="1"/>
    <col min="11530" max="11530" width="1.85546875" style="17" customWidth="1"/>
    <col min="11531" max="11531" width="6.85546875" style="17" customWidth="1"/>
    <col min="11532" max="11532" width="7.85546875" style="17" customWidth="1"/>
    <col min="11533" max="11533" width="1.85546875" style="17" customWidth="1"/>
    <col min="11534" max="11534" width="6.85546875" style="17" customWidth="1"/>
    <col min="11535" max="11535" width="7.85546875" style="17" customWidth="1"/>
    <col min="11536" max="11536" width="1.85546875" style="17" customWidth="1"/>
    <col min="11537" max="11537" width="6.85546875" style="17" customWidth="1"/>
    <col min="11538" max="11538" width="7.85546875" style="17" customWidth="1"/>
    <col min="11539" max="11539" width="1.85546875" style="17" customWidth="1"/>
    <col min="11540" max="11540" width="6.85546875" style="17" customWidth="1"/>
    <col min="11541" max="11541" width="7.85546875" style="17" customWidth="1"/>
    <col min="11542" max="11542" width="1.5703125" style="17" customWidth="1"/>
    <col min="11543" max="11544" width="7.85546875" style="17" customWidth="1"/>
    <col min="11545" max="11545" width="1.85546875" style="17" customWidth="1"/>
    <col min="11546" max="11546" width="6.85546875" style="17" customWidth="1"/>
    <col min="11547" max="11547" width="7.85546875" style="17" customWidth="1"/>
    <col min="11548" max="11548" width="1.85546875" style="17" customWidth="1"/>
    <col min="11549" max="11776" width="9.140625" style="17"/>
    <col min="11777" max="11777" width="11" style="17" customWidth="1"/>
    <col min="11778" max="11778" width="7.5703125" style="17" customWidth="1"/>
    <col min="11779" max="11779" width="7.85546875" style="17" customWidth="1"/>
    <col min="11780" max="11780" width="1.85546875" style="17" customWidth="1"/>
    <col min="11781" max="11782" width="7.85546875" style="17" customWidth="1"/>
    <col min="11783" max="11783" width="1.85546875" style="17" customWidth="1"/>
    <col min="11784" max="11784" width="6.85546875" style="17" customWidth="1"/>
    <col min="11785" max="11785" width="7.85546875" style="17" customWidth="1"/>
    <col min="11786" max="11786" width="1.85546875" style="17" customWidth="1"/>
    <col min="11787" max="11787" width="6.85546875" style="17" customWidth="1"/>
    <col min="11788" max="11788" width="7.85546875" style="17" customWidth="1"/>
    <col min="11789" max="11789" width="1.85546875" style="17" customWidth="1"/>
    <col min="11790" max="11790" width="6.85546875" style="17" customWidth="1"/>
    <col min="11791" max="11791" width="7.85546875" style="17" customWidth="1"/>
    <col min="11792" max="11792" width="1.85546875" style="17" customWidth="1"/>
    <col min="11793" max="11793" width="6.85546875" style="17" customWidth="1"/>
    <col min="11794" max="11794" width="7.85546875" style="17" customWidth="1"/>
    <col min="11795" max="11795" width="1.85546875" style="17" customWidth="1"/>
    <col min="11796" max="11796" width="6.85546875" style="17" customWidth="1"/>
    <col min="11797" max="11797" width="7.85546875" style="17" customWidth="1"/>
    <col min="11798" max="11798" width="1.5703125" style="17" customWidth="1"/>
    <col min="11799" max="11800" width="7.85546875" style="17" customWidth="1"/>
    <col min="11801" max="11801" width="1.85546875" style="17" customWidth="1"/>
    <col min="11802" max="11802" width="6.85546875" style="17" customWidth="1"/>
    <col min="11803" max="11803" width="7.85546875" style="17" customWidth="1"/>
    <col min="11804" max="11804" width="1.85546875" style="17" customWidth="1"/>
    <col min="11805" max="12032" width="9.140625" style="17"/>
    <col min="12033" max="12033" width="11" style="17" customWidth="1"/>
    <col min="12034" max="12034" width="7.5703125" style="17" customWidth="1"/>
    <col min="12035" max="12035" width="7.85546875" style="17" customWidth="1"/>
    <col min="12036" max="12036" width="1.85546875" style="17" customWidth="1"/>
    <col min="12037" max="12038" width="7.85546875" style="17" customWidth="1"/>
    <col min="12039" max="12039" width="1.85546875" style="17" customWidth="1"/>
    <col min="12040" max="12040" width="6.85546875" style="17" customWidth="1"/>
    <col min="12041" max="12041" width="7.85546875" style="17" customWidth="1"/>
    <col min="12042" max="12042" width="1.85546875" style="17" customWidth="1"/>
    <col min="12043" max="12043" width="6.85546875" style="17" customWidth="1"/>
    <col min="12044" max="12044" width="7.85546875" style="17" customWidth="1"/>
    <col min="12045" max="12045" width="1.85546875" style="17" customWidth="1"/>
    <col min="12046" max="12046" width="6.85546875" style="17" customWidth="1"/>
    <col min="12047" max="12047" width="7.85546875" style="17" customWidth="1"/>
    <col min="12048" max="12048" width="1.85546875" style="17" customWidth="1"/>
    <col min="12049" max="12049" width="6.85546875" style="17" customWidth="1"/>
    <col min="12050" max="12050" width="7.85546875" style="17" customWidth="1"/>
    <col min="12051" max="12051" width="1.85546875" style="17" customWidth="1"/>
    <col min="12052" max="12052" width="6.85546875" style="17" customWidth="1"/>
    <col min="12053" max="12053" width="7.85546875" style="17" customWidth="1"/>
    <col min="12054" max="12054" width="1.5703125" style="17" customWidth="1"/>
    <col min="12055" max="12056" width="7.85546875" style="17" customWidth="1"/>
    <col min="12057" max="12057" width="1.85546875" style="17" customWidth="1"/>
    <col min="12058" max="12058" width="6.85546875" style="17" customWidth="1"/>
    <col min="12059" max="12059" width="7.85546875" style="17" customWidth="1"/>
    <col min="12060" max="12060" width="1.85546875" style="17" customWidth="1"/>
    <col min="12061" max="12288" width="9.140625" style="17"/>
    <col min="12289" max="12289" width="11" style="17" customWidth="1"/>
    <col min="12290" max="12290" width="7.5703125" style="17" customWidth="1"/>
    <col min="12291" max="12291" width="7.85546875" style="17" customWidth="1"/>
    <col min="12292" max="12292" width="1.85546875" style="17" customWidth="1"/>
    <col min="12293" max="12294" width="7.85546875" style="17" customWidth="1"/>
    <col min="12295" max="12295" width="1.85546875" style="17" customWidth="1"/>
    <col min="12296" max="12296" width="6.85546875" style="17" customWidth="1"/>
    <col min="12297" max="12297" width="7.85546875" style="17" customWidth="1"/>
    <col min="12298" max="12298" width="1.85546875" style="17" customWidth="1"/>
    <col min="12299" max="12299" width="6.85546875" style="17" customWidth="1"/>
    <col min="12300" max="12300" width="7.85546875" style="17" customWidth="1"/>
    <col min="12301" max="12301" width="1.85546875" style="17" customWidth="1"/>
    <col min="12302" max="12302" width="6.85546875" style="17" customWidth="1"/>
    <col min="12303" max="12303" width="7.85546875" style="17" customWidth="1"/>
    <col min="12304" max="12304" width="1.85546875" style="17" customWidth="1"/>
    <col min="12305" max="12305" width="6.85546875" style="17" customWidth="1"/>
    <col min="12306" max="12306" width="7.85546875" style="17" customWidth="1"/>
    <col min="12307" max="12307" width="1.85546875" style="17" customWidth="1"/>
    <col min="12308" max="12308" width="6.85546875" style="17" customWidth="1"/>
    <col min="12309" max="12309" width="7.85546875" style="17" customWidth="1"/>
    <col min="12310" max="12310" width="1.5703125" style="17" customWidth="1"/>
    <col min="12311" max="12312" width="7.85546875" style="17" customWidth="1"/>
    <col min="12313" max="12313" width="1.85546875" style="17" customWidth="1"/>
    <col min="12314" max="12314" width="6.85546875" style="17" customWidth="1"/>
    <col min="12315" max="12315" width="7.85546875" style="17" customWidth="1"/>
    <col min="12316" max="12316" width="1.85546875" style="17" customWidth="1"/>
    <col min="12317" max="12544" width="9.140625" style="17"/>
    <col min="12545" max="12545" width="11" style="17" customWidth="1"/>
    <col min="12546" max="12546" width="7.5703125" style="17" customWidth="1"/>
    <col min="12547" max="12547" width="7.85546875" style="17" customWidth="1"/>
    <col min="12548" max="12548" width="1.85546875" style="17" customWidth="1"/>
    <col min="12549" max="12550" width="7.85546875" style="17" customWidth="1"/>
    <col min="12551" max="12551" width="1.85546875" style="17" customWidth="1"/>
    <col min="12552" max="12552" width="6.85546875" style="17" customWidth="1"/>
    <col min="12553" max="12553" width="7.85546875" style="17" customWidth="1"/>
    <col min="12554" max="12554" width="1.85546875" style="17" customWidth="1"/>
    <col min="12555" max="12555" width="6.85546875" style="17" customWidth="1"/>
    <col min="12556" max="12556" width="7.85546875" style="17" customWidth="1"/>
    <col min="12557" max="12557" width="1.85546875" style="17" customWidth="1"/>
    <col min="12558" max="12558" width="6.85546875" style="17" customWidth="1"/>
    <col min="12559" max="12559" width="7.85546875" style="17" customWidth="1"/>
    <col min="12560" max="12560" width="1.85546875" style="17" customWidth="1"/>
    <col min="12561" max="12561" width="6.85546875" style="17" customWidth="1"/>
    <col min="12562" max="12562" width="7.85546875" style="17" customWidth="1"/>
    <col min="12563" max="12563" width="1.85546875" style="17" customWidth="1"/>
    <col min="12564" max="12564" width="6.85546875" style="17" customWidth="1"/>
    <col min="12565" max="12565" width="7.85546875" style="17" customWidth="1"/>
    <col min="12566" max="12566" width="1.5703125" style="17" customWidth="1"/>
    <col min="12567" max="12568" width="7.85546875" style="17" customWidth="1"/>
    <col min="12569" max="12569" width="1.85546875" style="17" customWidth="1"/>
    <col min="12570" max="12570" width="6.85546875" style="17" customWidth="1"/>
    <col min="12571" max="12571" width="7.85546875" style="17" customWidth="1"/>
    <col min="12572" max="12572" width="1.85546875" style="17" customWidth="1"/>
    <col min="12573" max="12800" width="9.140625" style="17"/>
    <col min="12801" max="12801" width="11" style="17" customWidth="1"/>
    <col min="12802" max="12802" width="7.5703125" style="17" customWidth="1"/>
    <col min="12803" max="12803" width="7.85546875" style="17" customWidth="1"/>
    <col min="12804" max="12804" width="1.85546875" style="17" customWidth="1"/>
    <col min="12805" max="12806" width="7.85546875" style="17" customWidth="1"/>
    <col min="12807" max="12807" width="1.85546875" style="17" customWidth="1"/>
    <col min="12808" max="12808" width="6.85546875" style="17" customWidth="1"/>
    <col min="12809" max="12809" width="7.85546875" style="17" customWidth="1"/>
    <col min="12810" max="12810" width="1.85546875" style="17" customWidth="1"/>
    <col min="12811" max="12811" width="6.85546875" style="17" customWidth="1"/>
    <col min="12812" max="12812" width="7.85546875" style="17" customWidth="1"/>
    <col min="12813" max="12813" width="1.85546875" style="17" customWidth="1"/>
    <col min="12814" max="12814" width="6.85546875" style="17" customWidth="1"/>
    <col min="12815" max="12815" width="7.85546875" style="17" customWidth="1"/>
    <col min="12816" max="12816" width="1.85546875" style="17" customWidth="1"/>
    <col min="12817" max="12817" width="6.85546875" style="17" customWidth="1"/>
    <col min="12818" max="12818" width="7.85546875" style="17" customWidth="1"/>
    <col min="12819" max="12819" width="1.85546875" style="17" customWidth="1"/>
    <col min="12820" max="12820" width="6.85546875" style="17" customWidth="1"/>
    <col min="12821" max="12821" width="7.85546875" style="17" customWidth="1"/>
    <col min="12822" max="12822" width="1.5703125" style="17" customWidth="1"/>
    <col min="12823" max="12824" width="7.85546875" style="17" customWidth="1"/>
    <col min="12825" max="12825" width="1.85546875" style="17" customWidth="1"/>
    <col min="12826" max="12826" width="6.85546875" style="17" customWidth="1"/>
    <col min="12827" max="12827" width="7.85546875" style="17" customWidth="1"/>
    <col min="12828" max="12828" width="1.85546875" style="17" customWidth="1"/>
    <col min="12829" max="13056" width="9.140625" style="17"/>
    <col min="13057" max="13057" width="11" style="17" customWidth="1"/>
    <col min="13058" max="13058" width="7.5703125" style="17" customWidth="1"/>
    <col min="13059" max="13059" width="7.85546875" style="17" customWidth="1"/>
    <col min="13060" max="13060" width="1.85546875" style="17" customWidth="1"/>
    <col min="13061" max="13062" width="7.85546875" style="17" customWidth="1"/>
    <col min="13063" max="13063" width="1.85546875" style="17" customWidth="1"/>
    <col min="13064" max="13064" width="6.85546875" style="17" customWidth="1"/>
    <col min="13065" max="13065" width="7.85546875" style="17" customWidth="1"/>
    <col min="13066" max="13066" width="1.85546875" style="17" customWidth="1"/>
    <col min="13067" max="13067" width="6.85546875" style="17" customWidth="1"/>
    <col min="13068" max="13068" width="7.85546875" style="17" customWidth="1"/>
    <col min="13069" max="13069" width="1.85546875" style="17" customWidth="1"/>
    <col min="13070" max="13070" width="6.85546875" style="17" customWidth="1"/>
    <col min="13071" max="13071" width="7.85546875" style="17" customWidth="1"/>
    <col min="13072" max="13072" width="1.85546875" style="17" customWidth="1"/>
    <col min="13073" max="13073" width="6.85546875" style="17" customWidth="1"/>
    <col min="13074" max="13074" width="7.85546875" style="17" customWidth="1"/>
    <col min="13075" max="13075" width="1.85546875" style="17" customWidth="1"/>
    <col min="13076" max="13076" width="6.85546875" style="17" customWidth="1"/>
    <col min="13077" max="13077" width="7.85546875" style="17" customWidth="1"/>
    <col min="13078" max="13078" width="1.5703125" style="17" customWidth="1"/>
    <col min="13079" max="13080" width="7.85546875" style="17" customWidth="1"/>
    <col min="13081" max="13081" width="1.85546875" style="17" customWidth="1"/>
    <col min="13082" max="13082" width="6.85546875" style="17" customWidth="1"/>
    <col min="13083" max="13083" width="7.85546875" style="17" customWidth="1"/>
    <col min="13084" max="13084" width="1.85546875" style="17" customWidth="1"/>
    <col min="13085" max="13312" width="9.140625" style="17"/>
    <col min="13313" max="13313" width="11" style="17" customWidth="1"/>
    <col min="13314" max="13314" width="7.5703125" style="17" customWidth="1"/>
    <col min="13315" max="13315" width="7.85546875" style="17" customWidth="1"/>
    <col min="13316" max="13316" width="1.85546875" style="17" customWidth="1"/>
    <col min="13317" max="13318" width="7.85546875" style="17" customWidth="1"/>
    <col min="13319" max="13319" width="1.85546875" style="17" customWidth="1"/>
    <col min="13320" max="13320" width="6.85546875" style="17" customWidth="1"/>
    <col min="13321" max="13321" width="7.85546875" style="17" customWidth="1"/>
    <col min="13322" max="13322" width="1.85546875" style="17" customWidth="1"/>
    <col min="13323" max="13323" width="6.85546875" style="17" customWidth="1"/>
    <col min="13324" max="13324" width="7.85546875" style="17" customWidth="1"/>
    <col min="13325" max="13325" width="1.85546875" style="17" customWidth="1"/>
    <col min="13326" max="13326" width="6.85546875" style="17" customWidth="1"/>
    <col min="13327" max="13327" width="7.85546875" style="17" customWidth="1"/>
    <col min="13328" max="13328" width="1.85546875" style="17" customWidth="1"/>
    <col min="13329" max="13329" width="6.85546875" style="17" customWidth="1"/>
    <col min="13330" max="13330" width="7.85546875" style="17" customWidth="1"/>
    <col min="13331" max="13331" width="1.85546875" style="17" customWidth="1"/>
    <col min="13332" max="13332" width="6.85546875" style="17" customWidth="1"/>
    <col min="13333" max="13333" width="7.85546875" style="17" customWidth="1"/>
    <col min="13334" max="13334" width="1.5703125" style="17" customWidth="1"/>
    <col min="13335" max="13336" width="7.85546875" style="17" customWidth="1"/>
    <col min="13337" max="13337" width="1.85546875" style="17" customWidth="1"/>
    <col min="13338" max="13338" width="6.85546875" style="17" customWidth="1"/>
    <col min="13339" max="13339" width="7.85546875" style="17" customWidth="1"/>
    <col min="13340" max="13340" width="1.85546875" style="17" customWidth="1"/>
    <col min="13341" max="13568" width="9.140625" style="17"/>
    <col min="13569" max="13569" width="11" style="17" customWidth="1"/>
    <col min="13570" max="13570" width="7.5703125" style="17" customWidth="1"/>
    <col min="13571" max="13571" width="7.85546875" style="17" customWidth="1"/>
    <col min="13572" max="13572" width="1.85546875" style="17" customWidth="1"/>
    <col min="13573" max="13574" width="7.85546875" style="17" customWidth="1"/>
    <col min="13575" max="13575" width="1.85546875" style="17" customWidth="1"/>
    <col min="13576" max="13576" width="6.85546875" style="17" customWidth="1"/>
    <col min="13577" max="13577" width="7.85546875" style="17" customWidth="1"/>
    <col min="13578" max="13578" width="1.85546875" style="17" customWidth="1"/>
    <col min="13579" max="13579" width="6.85546875" style="17" customWidth="1"/>
    <col min="13580" max="13580" width="7.85546875" style="17" customWidth="1"/>
    <col min="13581" max="13581" width="1.85546875" style="17" customWidth="1"/>
    <col min="13582" max="13582" width="6.85546875" style="17" customWidth="1"/>
    <col min="13583" max="13583" width="7.85546875" style="17" customWidth="1"/>
    <col min="13584" max="13584" width="1.85546875" style="17" customWidth="1"/>
    <col min="13585" max="13585" width="6.85546875" style="17" customWidth="1"/>
    <col min="13586" max="13586" width="7.85546875" style="17" customWidth="1"/>
    <col min="13587" max="13587" width="1.85546875" style="17" customWidth="1"/>
    <col min="13588" max="13588" width="6.85546875" style="17" customWidth="1"/>
    <col min="13589" max="13589" width="7.85546875" style="17" customWidth="1"/>
    <col min="13590" max="13590" width="1.5703125" style="17" customWidth="1"/>
    <col min="13591" max="13592" width="7.85546875" style="17" customWidth="1"/>
    <col min="13593" max="13593" width="1.85546875" style="17" customWidth="1"/>
    <col min="13594" max="13594" width="6.85546875" style="17" customWidth="1"/>
    <col min="13595" max="13595" width="7.85546875" style="17" customWidth="1"/>
    <col min="13596" max="13596" width="1.85546875" style="17" customWidth="1"/>
    <col min="13597" max="13824" width="9.140625" style="17"/>
    <col min="13825" max="13825" width="11" style="17" customWidth="1"/>
    <col min="13826" max="13826" width="7.5703125" style="17" customWidth="1"/>
    <col min="13827" max="13827" width="7.85546875" style="17" customWidth="1"/>
    <col min="13828" max="13828" width="1.85546875" style="17" customWidth="1"/>
    <col min="13829" max="13830" width="7.85546875" style="17" customWidth="1"/>
    <col min="13831" max="13831" width="1.85546875" style="17" customWidth="1"/>
    <col min="13832" max="13832" width="6.85546875" style="17" customWidth="1"/>
    <col min="13833" max="13833" width="7.85546875" style="17" customWidth="1"/>
    <col min="13834" max="13834" width="1.85546875" style="17" customWidth="1"/>
    <col min="13835" max="13835" width="6.85546875" style="17" customWidth="1"/>
    <col min="13836" max="13836" width="7.85546875" style="17" customWidth="1"/>
    <col min="13837" max="13837" width="1.85546875" style="17" customWidth="1"/>
    <col min="13838" max="13838" width="6.85546875" style="17" customWidth="1"/>
    <col min="13839" max="13839" width="7.85546875" style="17" customWidth="1"/>
    <col min="13840" max="13840" width="1.85546875" style="17" customWidth="1"/>
    <col min="13841" max="13841" width="6.85546875" style="17" customWidth="1"/>
    <col min="13842" max="13842" width="7.85546875" style="17" customWidth="1"/>
    <col min="13843" max="13843" width="1.85546875" style="17" customWidth="1"/>
    <col min="13844" max="13844" width="6.85546875" style="17" customWidth="1"/>
    <col min="13845" max="13845" width="7.85546875" style="17" customWidth="1"/>
    <col min="13846" max="13846" width="1.5703125" style="17" customWidth="1"/>
    <col min="13847" max="13848" width="7.85546875" style="17" customWidth="1"/>
    <col min="13849" max="13849" width="1.85546875" style="17" customWidth="1"/>
    <col min="13850" max="13850" width="6.85546875" style="17" customWidth="1"/>
    <col min="13851" max="13851" width="7.85546875" style="17" customWidth="1"/>
    <col min="13852" max="13852" width="1.85546875" style="17" customWidth="1"/>
    <col min="13853" max="14080" width="9.140625" style="17"/>
    <col min="14081" max="14081" width="11" style="17" customWidth="1"/>
    <col min="14082" max="14082" width="7.5703125" style="17" customWidth="1"/>
    <col min="14083" max="14083" width="7.85546875" style="17" customWidth="1"/>
    <col min="14084" max="14084" width="1.85546875" style="17" customWidth="1"/>
    <col min="14085" max="14086" width="7.85546875" style="17" customWidth="1"/>
    <col min="14087" max="14087" width="1.85546875" style="17" customWidth="1"/>
    <col min="14088" max="14088" width="6.85546875" style="17" customWidth="1"/>
    <col min="14089" max="14089" width="7.85546875" style="17" customWidth="1"/>
    <col min="14090" max="14090" width="1.85546875" style="17" customWidth="1"/>
    <col min="14091" max="14091" width="6.85546875" style="17" customWidth="1"/>
    <col min="14092" max="14092" width="7.85546875" style="17" customWidth="1"/>
    <col min="14093" max="14093" width="1.85546875" style="17" customWidth="1"/>
    <col min="14094" max="14094" width="6.85546875" style="17" customWidth="1"/>
    <col min="14095" max="14095" width="7.85546875" style="17" customWidth="1"/>
    <col min="14096" max="14096" width="1.85546875" style="17" customWidth="1"/>
    <col min="14097" max="14097" width="6.85546875" style="17" customWidth="1"/>
    <col min="14098" max="14098" width="7.85546875" style="17" customWidth="1"/>
    <col min="14099" max="14099" width="1.85546875" style="17" customWidth="1"/>
    <col min="14100" max="14100" width="6.85546875" style="17" customWidth="1"/>
    <col min="14101" max="14101" width="7.85546875" style="17" customWidth="1"/>
    <col min="14102" max="14102" width="1.5703125" style="17" customWidth="1"/>
    <col min="14103" max="14104" width="7.85546875" style="17" customWidth="1"/>
    <col min="14105" max="14105" width="1.85546875" style="17" customWidth="1"/>
    <col min="14106" max="14106" width="6.85546875" style="17" customWidth="1"/>
    <col min="14107" max="14107" width="7.85546875" style="17" customWidth="1"/>
    <col min="14108" max="14108" width="1.85546875" style="17" customWidth="1"/>
    <col min="14109" max="14336" width="9.140625" style="17"/>
    <col min="14337" max="14337" width="11" style="17" customWidth="1"/>
    <col min="14338" max="14338" width="7.5703125" style="17" customWidth="1"/>
    <col min="14339" max="14339" width="7.85546875" style="17" customWidth="1"/>
    <col min="14340" max="14340" width="1.85546875" style="17" customWidth="1"/>
    <col min="14341" max="14342" width="7.85546875" style="17" customWidth="1"/>
    <col min="14343" max="14343" width="1.85546875" style="17" customWidth="1"/>
    <col min="14344" max="14344" width="6.85546875" style="17" customWidth="1"/>
    <col min="14345" max="14345" width="7.85546875" style="17" customWidth="1"/>
    <col min="14346" max="14346" width="1.85546875" style="17" customWidth="1"/>
    <col min="14347" max="14347" width="6.85546875" style="17" customWidth="1"/>
    <col min="14348" max="14348" width="7.85546875" style="17" customWidth="1"/>
    <col min="14349" max="14349" width="1.85546875" style="17" customWidth="1"/>
    <col min="14350" max="14350" width="6.85546875" style="17" customWidth="1"/>
    <col min="14351" max="14351" width="7.85546875" style="17" customWidth="1"/>
    <col min="14352" max="14352" width="1.85546875" style="17" customWidth="1"/>
    <col min="14353" max="14353" width="6.85546875" style="17" customWidth="1"/>
    <col min="14354" max="14354" width="7.85546875" style="17" customWidth="1"/>
    <col min="14355" max="14355" width="1.85546875" style="17" customWidth="1"/>
    <col min="14356" max="14356" width="6.85546875" style="17" customWidth="1"/>
    <col min="14357" max="14357" width="7.85546875" style="17" customWidth="1"/>
    <col min="14358" max="14358" width="1.5703125" style="17" customWidth="1"/>
    <col min="14359" max="14360" width="7.85546875" style="17" customWidth="1"/>
    <col min="14361" max="14361" width="1.85546875" style="17" customWidth="1"/>
    <col min="14362" max="14362" width="6.85546875" style="17" customWidth="1"/>
    <col min="14363" max="14363" width="7.85546875" style="17" customWidth="1"/>
    <col min="14364" max="14364" width="1.85546875" style="17" customWidth="1"/>
    <col min="14365" max="14592" width="9.140625" style="17"/>
    <col min="14593" max="14593" width="11" style="17" customWidth="1"/>
    <col min="14594" max="14594" width="7.5703125" style="17" customWidth="1"/>
    <col min="14595" max="14595" width="7.85546875" style="17" customWidth="1"/>
    <col min="14596" max="14596" width="1.85546875" style="17" customWidth="1"/>
    <col min="14597" max="14598" width="7.85546875" style="17" customWidth="1"/>
    <col min="14599" max="14599" width="1.85546875" style="17" customWidth="1"/>
    <col min="14600" max="14600" width="6.85546875" style="17" customWidth="1"/>
    <col min="14601" max="14601" width="7.85546875" style="17" customWidth="1"/>
    <col min="14602" max="14602" width="1.85546875" style="17" customWidth="1"/>
    <col min="14603" max="14603" width="6.85546875" style="17" customWidth="1"/>
    <col min="14604" max="14604" width="7.85546875" style="17" customWidth="1"/>
    <col min="14605" max="14605" width="1.85546875" style="17" customWidth="1"/>
    <col min="14606" max="14606" width="6.85546875" style="17" customWidth="1"/>
    <col min="14607" max="14607" width="7.85546875" style="17" customWidth="1"/>
    <col min="14608" max="14608" width="1.85546875" style="17" customWidth="1"/>
    <col min="14609" max="14609" width="6.85546875" style="17" customWidth="1"/>
    <col min="14610" max="14610" width="7.85546875" style="17" customWidth="1"/>
    <col min="14611" max="14611" width="1.85546875" style="17" customWidth="1"/>
    <col min="14612" max="14612" width="6.85546875" style="17" customWidth="1"/>
    <col min="14613" max="14613" width="7.85546875" style="17" customWidth="1"/>
    <col min="14614" max="14614" width="1.5703125" style="17" customWidth="1"/>
    <col min="14615" max="14616" width="7.85546875" style="17" customWidth="1"/>
    <col min="14617" max="14617" width="1.85546875" style="17" customWidth="1"/>
    <col min="14618" max="14618" width="6.85546875" style="17" customWidth="1"/>
    <col min="14619" max="14619" width="7.85546875" style="17" customWidth="1"/>
    <col min="14620" max="14620" width="1.85546875" style="17" customWidth="1"/>
    <col min="14621" max="14848" width="9.140625" style="17"/>
    <col min="14849" max="14849" width="11" style="17" customWidth="1"/>
    <col min="14850" max="14850" width="7.5703125" style="17" customWidth="1"/>
    <col min="14851" max="14851" width="7.85546875" style="17" customWidth="1"/>
    <col min="14852" max="14852" width="1.85546875" style="17" customWidth="1"/>
    <col min="14853" max="14854" width="7.85546875" style="17" customWidth="1"/>
    <col min="14855" max="14855" width="1.85546875" style="17" customWidth="1"/>
    <col min="14856" max="14856" width="6.85546875" style="17" customWidth="1"/>
    <col min="14857" max="14857" width="7.85546875" style="17" customWidth="1"/>
    <col min="14858" max="14858" width="1.85546875" style="17" customWidth="1"/>
    <col min="14859" max="14859" width="6.85546875" style="17" customWidth="1"/>
    <col min="14860" max="14860" width="7.85546875" style="17" customWidth="1"/>
    <col min="14861" max="14861" width="1.85546875" style="17" customWidth="1"/>
    <col min="14862" max="14862" width="6.85546875" style="17" customWidth="1"/>
    <col min="14863" max="14863" width="7.85546875" style="17" customWidth="1"/>
    <col min="14864" max="14864" width="1.85546875" style="17" customWidth="1"/>
    <col min="14865" max="14865" width="6.85546875" style="17" customWidth="1"/>
    <col min="14866" max="14866" width="7.85546875" style="17" customWidth="1"/>
    <col min="14867" max="14867" width="1.85546875" style="17" customWidth="1"/>
    <col min="14868" max="14868" width="6.85546875" style="17" customWidth="1"/>
    <col min="14869" max="14869" width="7.85546875" style="17" customWidth="1"/>
    <col min="14870" max="14870" width="1.5703125" style="17" customWidth="1"/>
    <col min="14871" max="14872" width="7.85546875" style="17" customWidth="1"/>
    <col min="14873" max="14873" width="1.85546875" style="17" customWidth="1"/>
    <col min="14874" max="14874" width="6.85546875" style="17" customWidth="1"/>
    <col min="14875" max="14875" width="7.85546875" style="17" customWidth="1"/>
    <col min="14876" max="14876" width="1.85546875" style="17" customWidth="1"/>
    <col min="14877" max="15104" width="9.140625" style="17"/>
    <col min="15105" max="15105" width="11" style="17" customWidth="1"/>
    <col min="15106" max="15106" width="7.5703125" style="17" customWidth="1"/>
    <col min="15107" max="15107" width="7.85546875" style="17" customWidth="1"/>
    <col min="15108" max="15108" width="1.85546875" style="17" customWidth="1"/>
    <col min="15109" max="15110" width="7.85546875" style="17" customWidth="1"/>
    <col min="15111" max="15111" width="1.85546875" style="17" customWidth="1"/>
    <col min="15112" max="15112" width="6.85546875" style="17" customWidth="1"/>
    <col min="15113" max="15113" width="7.85546875" style="17" customWidth="1"/>
    <col min="15114" max="15114" width="1.85546875" style="17" customWidth="1"/>
    <col min="15115" max="15115" width="6.85546875" style="17" customWidth="1"/>
    <col min="15116" max="15116" width="7.85546875" style="17" customWidth="1"/>
    <col min="15117" max="15117" width="1.85546875" style="17" customWidth="1"/>
    <col min="15118" max="15118" width="6.85546875" style="17" customWidth="1"/>
    <col min="15119" max="15119" width="7.85546875" style="17" customWidth="1"/>
    <col min="15120" max="15120" width="1.85546875" style="17" customWidth="1"/>
    <col min="15121" max="15121" width="6.85546875" style="17" customWidth="1"/>
    <col min="15122" max="15122" width="7.85546875" style="17" customWidth="1"/>
    <col min="15123" max="15123" width="1.85546875" style="17" customWidth="1"/>
    <col min="15124" max="15124" width="6.85546875" style="17" customWidth="1"/>
    <col min="15125" max="15125" width="7.85546875" style="17" customWidth="1"/>
    <col min="15126" max="15126" width="1.5703125" style="17" customWidth="1"/>
    <col min="15127" max="15128" width="7.85546875" style="17" customWidth="1"/>
    <col min="15129" max="15129" width="1.85546875" style="17" customWidth="1"/>
    <col min="15130" max="15130" width="6.85546875" style="17" customWidth="1"/>
    <col min="15131" max="15131" width="7.85546875" style="17" customWidth="1"/>
    <col min="15132" max="15132" width="1.85546875" style="17" customWidth="1"/>
    <col min="15133" max="15360" width="9.140625" style="17"/>
    <col min="15361" max="15361" width="11" style="17" customWidth="1"/>
    <col min="15362" max="15362" width="7.5703125" style="17" customWidth="1"/>
    <col min="15363" max="15363" width="7.85546875" style="17" customWidth="1"/>
    <col min="15364" max="15364" width="1.85546875" style="17" customWidth="1"/>
    <col min="15365" max="15366" width="7.85546875" style="17" customWidth="1"/>
    <col min="15367" max="15367" width="1.85546875" style="17" customWidth="1"/>
    <col min="15368" max="15368" width="6.85546875" style="17" customWidth="1"/>
    <col min="15369" max="15369" width="7.85546875" style="17" customWidth="1"/>
    <col min="15370" max="15370" width="1.85546875" style="17" customWidth="1"/>
    <col min="15371" max="15371" width="6.85546875" style="17" customWidth="1"/>
    <col min="15372" max="15372" width="7.85546875" style="17" customWidth="1"/>
    <col min="15373" max="15373" width="1.85546875" style="17" customWidth="1"/>
    <col min="15374" max="15374" width="6.85546875" style="17" customWidth="1"/>
    <col min="15375" max="15375" width="7.85546875" style="17" customWidth="1"/>
    <col min="15376" max="15376" width="1.85546875" style="17" customWidth="1"/>
    <col min="15377" max="15377" width="6.85546875" style="17" customWidth="1"/>
    <col min="15378" max="15378" width="7.85546875" style="17" customWidth="1"/>
    <col min="15379" max="15379" width="1.85546875" style="17" customWidth="1"/>
    <col min="15380" max="15380" width="6.85546875" style="17" customWidth="1"/>
    <col min="15381" max="15381" width="7.85546875" style="17" customWidth="1"/>
    <col min="15382" max="15382" width="1.5703125" style="17" customWidth="1"/>
    <col min="15383" max="15384" width="7.85546875" style="17" customWidth="1"/>
    <col min="15385" max="15385" width="1.85546875" style="17" customWidth="1"/>
    <col min="15386" max="15386" width="6.85546875" style="17" customWidth="1"/>
    <col min="15387" max="15387" width="7.85546875" style="17" customWidth="1"/>
    <col min="15388" max="15388" width="1.85546875" style="17" customWidth="1"/>
    <col min="15389" max="15616" width="9.140625" style="17"/>
    <col min="15617" max="15617" width="11" style="17" customWidth="1"/>
    <col min="15618" max="15618" width="7.5703125" style="17" customWidth="1"/>
    <col min="15619" max="15619" width="7.85546875" style="17" customWidth="1"/>
    <col min="15620" max="15620" width="1.85546875" style="17" customWidth="1"/>
    <col min="15621" max="15622" width="7.85546875" style="17" customWidth="1"/>
    <col min="15623" max="15623" width="1.85546875" style="17" customWidth="1"/>
    <col min="15624" max="15624" width="6.85546875" style="17" customWidth="1"/>
    <col min="15625" max="15625" width="7.85546875" style="17" customWidth="1"/>
    <col min="15626" max="15626" width="1.85546875" style="17" customWidth="1"/>
    <col min="15627" max="15627" width="6.85546875" style="17" customWidth="1"/>
    <col min="15628" max="15628" width="7.85546875" style="17" customWidth="1"/>
    <col min="15629" max="15629" width="1.85546875" style="17" customWidth="1"/>
    <col min="15630" max="15630" width="6.85546875" style="17" customWidth="1"/>
    <col min="15631" max="15631" width="7.85546875" style="17" customWidth="1"/>
    <col min="15632" max="15632" width="1.85546875" style="17" customWidth="1"/>
    <col min="15633" max="15633" width="6.85546875" style="17" customWidth="1"/>
    <col min="15634" max="15634" width="7.85546875" style="17" customWidth="1"/>
    <col min="15635" max="15635" width="1.85546875" style="17" customWidth="1"/>
    <col min="15636" max="15636" width="6.85546875" style="17" customWidth="1"/>
    <col min="15637" max="15637" width="7.85546875" style="17" customWidth="1"/>
    <col min="15638" max="15638" width="1.5703125" style="17" customWidth="1"/>
    <col min="15639" max="15640" width="7.85546875" style="17" customWidth="1"/>
    <col min="15641" max="15641" width="1.85546875" style="17" customWidth="1"/>
    <col min="15642" max="15642" width="6.85546875" style="17" customWidth="1"/>
    <col min="15643" max="15643" width="7.85546875" style="17" customWidth="1"/>
    <col min="15644" max="15644" width="1.85546875" style="17" customWidth="1"/>
    <col min="15645" max="15872" width="9.140625" style="17"/>
    <col min="15873" max="15873" width="11" style="17" customWidth="1"/>
    <col min="15874" max="15874" width="7.5703125" style="17" customWidth="1"/>
    <col min="15875" max="15875" width="7.85546875" style="17" customWidth="1"/>
    <col min="15876" max="15876" width="1.85546875" style="17" customWidth="1"/>
    <col min="15877" max="15878" width="7.85546875" style="17" customWidth="1"/>
    <col min="15879" max="15879" width="1.85546875" style="17" customWidth="1"/>
    <col min="15880" max="15880" width="6.85546875" style="17" customWidth="1"/>
    <col min="15881" max="15881" width="7.85546875" style="17" customWidth="1"/>
    <col min="15882" max="15882" width="1.85546875" style="17" customWidth="1"/>
    <col min="15883" max="15883" width="6.85546875" style="17" customWidth="1"/>
    <col min="15884" max="15884" width="7.85546875" style="17" customWidth="1"/>
    <col min="15885" max="15885" width="1.85546875" style="17" customWidth="1"/>
    <col min="15886" max="15886" width="6.85546875" style="17" customWidth="1"/>
    <col min="15887" max="15887" width="7.85546875" style="17" customWidth="1"/>
    <col min="15888" max="15888" width="1.85546875" style="17" customWidth="1"/>
    <col min="15889" max="15889" width="6.85546875" style="17" customWidth="1"/>
    <col min="15890" max="15890" width="7.85546875" style="17" customWidth="1"/>
    <col min="15891" max="15891" width="1.85546875" style="17" customWidth="1"/>
    <col min="15892" max="15892" width="6.85546875" style="17" customWidth="1"/>
    <col min="15893" max="15893" width="7.85546875" style="17" customWidth="1"/>
    <col min="15894" max="15894" width="1.5703125" style="17" customWidth="1"/>
    <col min="15895" max="15896" width="7.85546875" style="17" customWidth="1"/>
    <col min="15897" max="15897" width="1.85546875" style="17" customWidth="1"/>
    <col min="15898" max="15898" width="6.85546875" style="17" customWidth="1"/>
    <col min="15899" max="15899" width="7.85546875" style="17" customWidth="1"/>
    <col min="15900" max="15900" width="1.85546875" style="17" customWidth="1"/>
    <col min="15901" max="16128" width="9.140625" style="17"/>
    <col min="16129" max="16129" width="11" style="17" customWidth="1"/>
    <col min="16130" max="16130" width="7.5703125" style="17" customWidth="1"/>
    <col min="16131" max="16131" width="7.85546875" style="17" customWidth="1"/>
    <col min="16132" max="16132" width="1.85546875" style="17" customWidth="1"/>
    <col min="16133" max="16134" width="7.85546875" style="17" customWidth="1"/>
    <col min="16135" max="16135" width="1.85546875" style="17" customWidth="1"/>
    <col min="16136" max="16136" width="6.85546875" style="17" customWidth="1"/>
    <col min="16137" max="16137" width="7.85546875" style="17" customWidth="1"/>
    <col min="16138" max="16138" width="1.85546875" style="17" customWidth="1"/>
    <col min="16139" max="16139" width="6.85546875" style="17" customWidth="1"/>
    <col min="16140" max="16140" width="7.85546875" style="17" customWidth="1"/>
    <col min="16141" max="16141" width="1.85546875" style="17" customWidth="1"/>
    <col min="16142" max="16142" width="6.85546875" style="17" customWidth="1"/>
    <col min="16143" max="16143" width="7.85546875" style="17" customWidth="1"/>
    <col min="16144" max="16144" width="1.85546875" style="17" customWidth="1"/>
    <col min="16145" max="16145" width="6.85546875" style="17" customWidth="1"/>
    <col min="16146" max="16146" width="7.85546875" style="17" customWidth="1"/>
    <col min="16147" max="16147" width="1.85546875" style="17" customWidth="1"/>
    <col min="16148" max="16148" width="6.85546875" style="17" customWidth="1"/>
    <col min="16149" max="16149" width="7.85546875" style="17" customWidth="1"/>
    <col min="16150" max="16150" width="1.5703125" style="17" customWidth="1"/>
    <col min="16151" max="16152" width="7.85546875" style="17" customWidth="1"/>
    <col min="16153" max="16153" width="1.85546875" style="17" customWidth="1"/>
    <col min="16154" max="16154" width="6.85546875" style="17" customWidth="1"/>
    <col min="16155" max="16155" width="7.85546875" style="17" customWidth="1"/>
    <col min="16156" max="16156" width="1.85546875" style="17" customWidth="1"/>
    <col min="16157" max="16384" width="9.140625" style="17"/>
  </cols>
  <sheetData>
    <row r="1" spans="1:28">
      <c r="A1" s="17" t="s">
        <v>450</v>
      </c>
    </row>
    <row r="2" spans="1:28">
      <c r="A2" s="17" t="s">
        <v>451</v>
      </c>
    </row>
    <row r="3" spans="1:28" ht="10.5" customHeight="1">
      <c r="A3" s="238"/>
    </row>
    <row r="4" spans="1:28" ht="13.15" customHeight="1">
      <c r="A4" s="19" t="s">
        <v>538</v>
      </c>
    </row>
    <row r="5" spans="1:28" ht="13.15" customHeight="1" thickBot="1">
      <c r="L5" s="31"/>
      <c r="O5" s="31"/>
      <c r="P5" s="31"/>
      <c r="R5" s="31"/>
      <c r="S5" s="31"/>
      <c r="Z5" s="99"/>
    </row>
    <row r="6" spans="1:28" ht="13.15" customHeight="1">
      <c r="A6" s="20"/>
      <c r="B6" s="43"/>
      <c r="C6" s="44"/>
      <c r="D6" s="20"/>
      <c r="E6" s="45"/>
      <c r="F6" s="44"/>
      <c r="G6" s="20"/>
      <c r="H6" s="45"/>
      <c r="I6" s="44"/>
      <c r="J6" s="44"/>
      <c r="K6" s="45"/>
      <c r="L6" s="44"/>
      <c r="M6" s="20"/>
      <c r="N6" s="45"/>
      <c r="O6" s="44"/>
      <c r="P6" s="44"/>
      <c r="Q6" s="45"/>
      <c r="R6" s="44"/>
      <c r="S6" s="44"/>
      <c r="T6" s="46"/>
      <c r="U6" s="44"/>
      <c r="V6" s="44"/>
      <c r="W6" s="44"/>
      <c r="X6" s="44"/>
      <c r="Y6" s="44"/>
      <c r="Z6" s="46"/>
      <c r="AA6" s="44"/>
      <c r="AB6" s="44"/>
    </row>
    <row r="7" spans="1:28" ht="13.15" customHeight="1">
      <c r="A7" s="17" t="s">
        <v>521</v>
      </c>
      <c r="B7" s="47" t="s">
        <v>522</v>
      </c>
      <c r="C7" s="47"/>
      <c r="E7" s="47" t="s">
        <v>523</v>
      </c>
      <c r="F7" s="47"/>
      <c r="H7" s="47" t="s">
        <v>524</v>
      </c>
      <c r="I7" s="47"/>
      <c r="K7" s="47" t="s">
        <v>525</v>
      </c>
      <c r="L7" s="47"/>
      <c r="N7" s="47" t="s">
        <v>526</v>
      </c>
      <c r="O7" s="47"/>
      <c r="Q7" s="62" t="s">
        <v>527</v>
      </c>
      <c r="R7" s="47"/>
      <c r="T7" s="47" t="s">
        <v>528</v>
      </c>
      <c r="U7" s="47"/>
      <c r="V7" s="51"/>
      <c r="W7" s="62" t="s">
        <v>529</v>
      </c>
      <c r="X7" s="47"/>
      <c r="Z7" s="47" t="s">
        <v>530</v>
      </c>
      <c r="AA7" s="47"/>
    </row>
    <row r="8" spans="1:28" ht="13.15" customHeight="1">
      <c r="A8" s="17" t="s">
        <v>531</v>
      </c>
      <c r="B8" s="48" t="s">
        <v>254</v>
      </c>
      <c r="C8" s="49" t="s">
        <v>255</v>
      </c>
      <c r="E8" s="48" t="s">
        <v>254</v>
      </c>
      <c r="F8" s="49" t="s">
        <v>255</v>
      </c>
      <c r="H8" s="48" t="s">
        <v>254</v>
      </c>
      <c r="I8" s="49" t="s">
        <v>255</v>
      </c>
      <c r="J8" s="49"/>
      <c r="K8" s="48" t="s">
        <v>254</v>
      </c>
      <c r="L8" s="49" t="s">
        <v>255</v>
      </c>
      <c r="N8" s="48" t="s">
        <v>254</v>
      </c>
      <c r="O8" s="49" t="s">
        <v>255</v>
      </c>
      <c r="Q8" s="48" t="s">
        <v>254</v>
      </c>
      <c r="R8" s="49" t="s">
        <v>255</v>
      </c>
      <c r="T8" s="48" t="s">
        <v>254</v>
      </c>
      <c r="U8" s="49" t="s">
        <v>255</v>
      </c>
      <c r="V8" s="98"/>
      <c r="W8" s="48" t="s">
        <v>254</v>
      </c>
      <c r="X8" s="49" t="s">
        <v>255</v>
      </c>
      <c r="Z8" s="48" t="s">
        <v>254</v>
      </c>
      <c r="AA8" s="49" t="s">
        <v>255</v>
      </c>
    </row>
    <row r="9" spans="1:28" ht="13.15" customHeight="1" thickBot="1">
      <c r="A9" s="29"/>
      <c r="B9" s="52"/>
      <c r="C9" s="53"/>
      <c r="D9" s="29"/>
      <c r="E9" s="54"/>
      <c r="F9" s="53"/>
      <c r="G9" s="29"/>
      <c r="H9" s="54"/>
      <c r="I9" s="53"/>
      <c r="J9" s="53"/>
      <c r="K9" s="54"/>
      <c r="L9" s="53"/>
      <c r="M9" s="29"/>
      <c r="N9" s="54"/>
      <c r="O9" s="53"/>
      <c r="P9" s="53"/>
      <c r="Q9" s="54"/>
      <c r="R9" s="53"/>
      <c r="S9" s="53"/>
      <c r="T9" s="55"/>
      <c r="U9" s="53"/>
      <c r="V9" s="53"/>
      <c r="W9" s="53"/>
      <c r="X9" s="53"/>
      <c r="Y9" s="53"/>
      <c r="Z9" s="55"/>
      <c r="AA9" s="53"/>
      <c r="AB9" s="53"/>
    </row>
    <row r="10" spans="1:28" ht="13.15" customHeight="1">
      <c r="L10" s="31"/>
      <c r="O10" s="31"/>
      <c r="R10" s="31"/>
      <c r="Z10" s="99"/>
    </row>
    <row r="11" spans="1:28" ht="13.15" customHeight="1">
      <c r="A11" s="164" t="s">
        <v>220</v>
      </c>
      <c r="B11" s="40">
        <f>IF($A11&lt;&gt;0,SUM(B13:B21),"")</f>
        <v>28932</v>
      </c>
      <c r="C11" s="18">
        <f>IF($A11&lt;&gt;0,SUM(C13:C21),"")</f>
        <v>100.00000000000001</v>
      </c>
      <c r="E11" s="41">
        <f>IF($A11&lt;&gt;0,SUM(E13:E21),"")</f>
        <v>17719</v>
      </c>
      <c r="F11" s="18">
        <f>IF($A11&lt;&gt;0,SUM(F13:F21),"")</f>
        <v>100</v>
      </c>
      <c r="H11" s="41">
        <f>IF($A11&lt;&gt;0,SUM(H13:H21),"")</f>
        <v>2733</v>
      </c>
      <c r="I11" s="18">
        <f>IF($A11&lt;&gt;0,SUM(I13:I21),"")</f>
        <v>100</v>
      </c>
      <c r="K11" s="41">
        <f>IF($A11&lt;&gt;0,SUM(K13:K21),"")</f>
        <v>2225</v>
      </c>
      <c r="L11" s="18">
        <f>IF($A11&lt;&gt;0,SUM(L13:L21),"")</f>
        <v>100</v>
      </c>
      <c r="N11" s="41">
        <f>IF($A11&lt;&gt;0,SUM(N13:N21),"")</f>
        <v>2165</v>
      </c>
      <c r="O11" s="18">
        <f>IF($A11&lt;&gt;0,SUM(O13:O21),"")</f>
        <v>100</v>
      </c>
      <c r="Q11" s="41">
        <f>IF($A11&lt;&gt;0,SUM(Q13:Q21),"")</f>
        <v>1502</v>
      </c>
      <c r="R11" s="18">
        <f>IF($A11&lt;&gt;0,SUM(R13:R21),"")</f>
        <v>100</v>
      </c>
      <c r="T11" s="41">
        <f>IF($A11&lt;&gt;0,SUM(T13:T21),"")</f>
        <v>1487</v>
      </c>
      <c r="U11" s="18">
        <f>IF($A11&lt;&gt;0,SUM(U13:U21),"")</f>
        <v>100</v>
      </c>
      <c r="V11" s="18"/>
      <c r="W11" s="41">
        <f>IF($A11&lt;&gt;0,SUM(W13:W21),"")</f>
        <v>704</v>
      </c>
      <c r="X11" s="18">
        <f>IF($A11&lt;&gt;0,SUM(X13:X21),"")</f>
        <v>100</v>
      </c>
      <c r="Z11" s="41">
        <f>IF($A11&lt;&gt;0,SUM(Z13:Z21),"")</f>
        <v>397</v>
      </c>
      <c r="AA11" s="18">
        <f>IF($A11&lt;&gt;0,SUM(AA13:AA21),"")</f>
        <v>100</v>
      </c>
    </row>
    <row r="12" spans="1:28" ht="13.15" customHeight="1">
      <c r="A12" s="11"/>
      <c r="B12" s="40" t="str">
        <f>IF(A12&lt;&gt;0,E12+H12+K12+N12+Q12+T12,"")</f>
        <v/>
      </c>
      <c r="C12" s="31" t="str">
        <f>IF($A12&lt;&gt;0,B12/$B$11*100,"")</f>
        <v/>
      </c>
      <c r="F12" s="40" t="str">
        <f>IF(E12&lt;&gt;0,I12+L12+O12+R12+U12,"")</f>
        <v/>
      </c>
      <c r="I12" s="31" t="str">
        <f>IF(A12&lt;&gt;0,H12/B12*100,"")</f>
        <v/>
      </c>
      <c r="L12" s="31" t="str">
        <f>IF(A12&lt;&gt;0,K12/B12*100,"")</f>
        <v/>
      </c>
      <c r="O12" s="31" t="str">
        <f>IF(A12&lt;&gt;0,N12/B12*100,"")</f>
        <v/>
      </c>
      <c r="R12" s="31" t="str">
        <f>IF(A12&lt;&gt;0,Q12/B12*100,"")</f>
        <v/>
      </c>
      <c r="T12" s="40"/>
      <c r="Z12" s="40"/>
    </row>
    <row r="13" spans="1:28" ht="13.15" customHeight="1">
      <c r="A13" s="71">
        <v>1</v>
      </c>
      <c r="B13" s="40">
        <f>IF(A13&lt;&gt;0,E13+H13+K13+N13+Q13+W13+T13+Z13,"")</f>
        <v>1350</v>
      </c>
      <c r="C13" s="31">
        <f>IF($A13&lt;&gt;"",B13/$B$11*100,"")</f>
        <v>4.6661136457901282</v>
      </c>
      <c r="E13" s="233">
        <v>1045</v>
      </c>
      <c r="F13" s="31">
        <f>IF($A13&lt;&gt;"",E13/E$11*100,"")</f>
        <v>5.897624019414188</v>
      </c>
      <c r="G13" s="233"/>
      <c r="H13" s="233">
        <v>78</v>
      </c>
      <c r="I13" s="31">
        <f>IF($A13&lt;&gt;"",H13/H$11*100,"")</f>
        <v>2.8540065861690453</v>
      </c>
      <c r="J13" s="233"/>
      <c r="K13" s="233">
        <v>56</v>
      </c>
      <c r="L13" s="31">
        <f>IF($A13&lt;&gt;"",K13/K$11*100,"")</f>
        <v>2.5168539325842696</v>
      </c>
      <c r="M13" s="233"/>
      <c r="N13" s="233">
        <v>65</v>
      </c>
      <c r="O13" s="31">
        <f>IF($A13&lt;&gt;"",N13/N$11*100,"")</f>
        <v>3.0023094688221708</v>
      </c>
      <c r="P13" s="233"/>
      <c r="Q13" s="233">
        <v>30</v>
      </c>
      <c r="R13" s="31">
        <f>IF($A13&lt;&gt;"",Q13/Q$11*100,"")</f>
        <v>1.9973368841544608</v>
      </c>
      <c r="S13" s="233"/>
      <c r="T13" s="233">
        <v>43</v>
      </c>
      <c r="U13" s="31">
        <f>IF($A13&lt;&gt;"",T13/T$11*100,"")</f>
        <v>2.8917283120376598</v>
      </c>
      <c r="V13" s="233"/>
      <c r="W13" s="233">
        <v>8</v>
      </c>
      <c r="X13" s="31">
        <f>IF($A13&lt;&gt;"",W13/W$11*100,"")</f>
        <v>1.1363636363636365</v>
      </c>
      <c r="Y13" s="233"/>
      <c r="Z13" s="233">
        <v>25</v>
      </c>
      <c r="AA13" s="31">
        <f>IF($A13&lt;&gt;"",Z13/$Z$11*100,"")</f>
        <v>6.2972292191435768</v>
      </c>
    </row>
    <row r="14" spans="1:28" ht="13.15" customHeight="1">
      <c r="A14" s="71"/>
      <c r="B14" s="40" t="str">
        <f>IF(A14&lt;&gt;0,E14+H14+K14+N14+Q14+W14+T14+Z14,"")</f>
        <v/>
      </c>
      <c r="C14" s="31" t="str">
        <f>IF($A14&lt;&gt;"",B14/$B$11*100,"")</f>
        <v/>
      </c>
      <c r="E14" s="233"/>
      <c r="F14" s="31" t="str">
        <f>IF($A14&lt;&gt;"",E14/$E$11*100,"")</f>
        <v/>
      </c>
      <c r="G14" s="233"/>
      <c r="H14" s="233"/>
      <c r="I14" s="31" t="str">
        <f>IF($A14&lt;&gt;"",H14/H$11*100,"")</f>
        <v/>
      </c>
      <c r="J14" s="233"/>
      <c r="K14" s="233"/>
      <c r="L14" s="31" t="str">
        <f>IF($A14&lt;&gt;"",K14/K$11*100,"")</f>
        <v/>
      </c>
      <c r="M14" s="233"/>
      <c r="N14" s="233"/>
      <c r="O14" s="31" t="str">
        <f>IF($A14&lt;&gt;"",N14/N$11*100,"")</f>
        <v/>
      </c>
      <c r="P14" s="233"/>
      <c r="Q14" s="233"/>
      <c r="R14" s="31" t="str">
        <f>IF($A14&lt;&gt;"",Q14/Q$11*100,"")</f>
        <v/>
      </c>
      <c r="S14" s="233"/>
      <c r="T14" s="233"/>
      <c r="U14" s="31" t="str">
        <f>IF($A14&lt;&gt;"",T14/T$11*100,"")</f>
        <v/>
      </c>
      <c r="V14" s="233"/>
      <c r="W14" s="233"/>
      <c r="X14" s="31" t="str">
        <f>IF($A14&lt;&gt;"",W14/W$11*100,"")</f>
        <v/>
      </c>
      <c r="Y14" s="233"/>
      <c r="Z14" s="233"/>
      <c r="AA14" s="31" t="str">
        <f>IF($A14&lt;&gt;"",Z14/$Z$11*100,"")</f>
        <v/>
      </c>
    </row>
    <row r="15" spans="1:28" ht="13.15" customHeight="1">
      <c r="A15" s="71">
        <v>2</v>
      </c>
      <c r="B15" s="40">
        <f>IF(A15&lt;&gt;0,E15+H15+K15+N15+Q15+W15+T15+Z15,"")</f>
        <v>1449</v>
      </c>
      <c r="C15" s="31">
        <f>IF($A15&lt;&gt;"",B15/$B$11*100,"")</f>
        <v>5.0082953131480714</v>
      </c>
      <c r="E15" s="233">
        <v>1108</v>
      </c>
      <c r="F15" s="31">
        <f>IF($A15&lt;&gt;"",E15/$E$11*100,"")</f>
        <v>6.2531745583836562</v>
      </c>
      <c r="G15" s="233"/>
      <c r="H15" s="233">
        <v>121</v>
      </c>
      <c r="I15" s="31">
        <f>IF($A15&lt;&gt;"",H15/H$11*100,"")</f>
        <v>4.427369191364801</v>
      </c>
      <c r="J15" s="233"/>
      <c r="K15" s="233">
        <v>56</v>
      </c>
      <c r="L15" s="31">
        <f>IF($A15&lt;&gt;"",K15/K$11*100,"")</f>
        <v>2.5168539325842696</v>
      </c>
      <c r="M15" s="233"/>
      <c r="N15" s="233">
        <v>58</v>
      </c>
      <c r="O15" s="31">
        <f>IF($A15&lt;&gt;"",N15/N$11*100,"")</f>
        <v>2.6789838337182448</v>
      </c>
      <c r="P15" s="233"/>
      <c r="Q15" s="233">
        <v>29</v>
      </c>
      <c r="R15" s="31">
        <f>IF($A15&lt;&gt;"",Q15/Q$11*100,"")</f>
        <v>1.9307589880159786</v>
      </c>
      <c r="S15" s="233"/>
      <c r="T15" s="233">
        <v>45</v>
      </c>
      <c r="U15" s="31">
        <f>IF($A15&lt;&gt;"",T15/T$11*100,"")</f>
        <v>3.0262273032952249</v>
      </c>
      <c r="V15" s="233"/>
      <c r="W15" s="233">
        <v>5</v>
      </c>
      <c r="X15" s="31">
        <f>IF($A15&lt;&gt;"",W15/W$11*100,"")</f>
        <v>0.71022727272727271</v>
      </c>
      <c r="Y15" s="233"/>
      <c r="Z15" s="233">
        <v>27</v>
      </c>
      <c r="AA15" s="31">
        <f>IF($A15&lt;&gt;"",Z15/$Z$11*100,"")</f>
        <v>6.8010075566750636</v>
      </c>
    </row>
    <row r="16" spans="1:28" ht="13.15" customHeight="1">
      <c r="A16" s="71"/>
      <c r="B16" s="40" t="str">
        <f>IF(A16&lt;&gt;0,E16+H16+K16+N16+Q16+W16+T16+Z16,"")</f>
        <v/>
      </c>
      <c r="C16" s="31" t="str">
        <f>IF($A16&lt;&gt;"",B16/$B$11*100,"")</f>
        <v/>
      </c>
      <c r="E16" s="233"/>
      <c r="F16" s="31" t="str">
        <f>IF($A16&lt;&gt;"",E16/$E$11*100,"")</f>
        <v/>
      </c>
      <c r="G16" s="233"/>
      <c r="H16" s="233"/>
      <c r="I16" s="31" t="str">
        <f>IF($A16&lt;&gt;"",H16/H$11*100,"")</f>
        <v/>
      </c>
      <c r="J16" s="233"/>
      <c r="K16" s="233"/>
      <c r="L16" s="31" t="str">
        <f>IF($A16&lt;&gt;"",K16/K$11*100,"")</f>
        <v/>
      </c>
      <c r="M16" s="233"/>
      <c r="N16" s="233"/>
      <c r="O16" s="31" t="str">
        <f>IF($A16&lt;&gt;"",N16/N$11*100,"")</f>
        <v/>
      </c>
      <c r="P16" s="233"/>
      <c r="Q16" s="233"/>
      <c r="R16" s="31" t="str">
        <f>IF($A16&lt;&gt;"",Q16/Q$11*100,"")</f>
        <v/>
      </c>
      <c r="S16" s="233"/>
      <c r="T16" s="233"/>
      <c r="U16" s="31" t="str">
        <f>IF($A16&lt;&gt;"",T16/T$11*100,"")</f>
        <v/>
      </c>
      <c r="V16" s="233"/>
      <c r="W16" s="233"/>
      <c r="X16" s="31" t="str">
        <f>IF($A16&lt;&gt;"",W16/W$11*100,"")</f>
        <v/>
      </c>
      <c r="Y16" s="233"/>
      <c r="Z16" s="233"/>
      <c r="AA16" s="31" t="str">
        <f>IF($A16&lt;&gt;"",Z16/$Z$11*100,"")</f>
        <v/>
      </c>
    </row>
    <row r="17" spans="1:28" ht="13.15" customHeight="1">
      <c r="A17" s="71">
        <v>3</v>
      </c>
      <c r="B17" s="40">
        <f>IF(A17&lt;&gt;0,E17+H17+K17+N17+Q17+W17+T17+Z17,"")</f>
        <v>1791</v>
      </c>
      <c r="C17" s="31">
        <f>IF($A17&lt;&gt;"",B17/$B$11*100,"")</f>
        <v>6.1903774367482374</v>
      </c>
      <c r="E17" s="233">
        <v>1291</v>
      </c>
      <c r="F17" s="31">
        <f>IF($A17&lt;&gt;"",E17/$E$11*100,"")</f>
        <v>7.2859642191997294</v>
      </c>
      <c r="G17" s="233"/>
      <c r="H17" s="233">
        <v>160</v>
      </c>
      <c r="I17" s="31">
        <f>IF($A17&lt;&gt;"",H17/H$11*100,"")</f>
        <v>5.854372484449323</v>
      </c>
      <c r="J17" s="233"/>
      <c r="K17" s="233">
        <v>94</v>
      </c>
      <c r="L17" s="31">
        <f>IF($A17&lt;&gt;"",K17/K$11*100,"")</f>
        <v>4.2247191011235952</v>
      </c>
      <c r="M17" s="233"/>
      <c r="N17" s="233">
        <v>87</v>
      </c>
      <c r="O17" s="31">
        <f>IF($A17&lt;&gt;"",N17/N$11*100,"")</f>
        <v>4.0184757505773678</v>
      </c>
      <c r="P17" s="233"/>
      <c r="Q17" s="233">
        <v>50</v>
      </c>
      <c r="R17" s="31">
        <f>IF($A17&lt;&gt;"",Q17/Q$11*100,"")</f>
        <v>3.3288948069241013</v>
      </c>
      <c r="S17" s="233"/>
      <c r="T17" s="233">
        <v>62</v>
      </c>
      <c r="U17" s="31">
        <f>IF($A17&lt;&gt;"",T17/T$11*100,"")</f>
        <v>4.1694687289845334</v>
      </c>
      <c r="V17" s="233"/>
      <c r="W17" s="233">
        <v>15</v>
      </c>
      <c r="X17" s="31">
        <f>IF($A17&lt;&gt;"",W17/W$11*100,"")</f>
        <v>2.1306818181818179</v>
      </c>
      <c r="Y17" s="233"/>
      <c r="Z17" s="233">
        <v>32</v>
      </c>
      <c r="AA17" s="31">
        <f>IF($A17&lt;&gt;"",Z17/$Z$11*100,"")</f>
        <v>8.0604534005037785</v>
      </c>
    </row>
    <row r="18" spans="1:28" ht="13.15" customHeight="1">
      <c r="A18" s="71"/>
      <c r="B18" s="40" t="str">
        <f>IF(A18&lt;&gt;0,E18+H18+K18+N18+Q18+W18+T18+Z18,"")</f>
        <v/>
      </c>
      <c r="C18" s="31" t="str">
        <f>IF($A18&lt;&gt;"",B18/$B$11*100,"")</f>
        <v/>
      </c>
      <c r="E18" s="233"/>
      <c r="F18" s="31" t="str">
        <f>IF($A18&lt;&gt;"",E18/$E$11*100,"")</f>
        <v/>
      </c>
      <c r="G18" s="233"/>
      <c r="H18" s="233"/>
      <c r="I18" s="31" t="str">
        <f>IF($A18&lt;&gt;"",H18/H$11*100,"")</f>
        <v/>
      </c>
      <c r="J18" s="233"/>
      <c r="K18" s="233"/>
      <c r="L18" s="31" t="str">
        <f>IF($A18&lt;&gt;"",K18/K$11*100,"")</f>
        <v/>
      </c>
      <c r="M18" s="233"/>
      <c r="N18" s="233"/>
      <c r="O18" s="31" t="str">
        <f>IF($A18&lt;&gt;"",N18/N$11*100,"")</f>
        <v/>
      </c>
      <c r="P18" s="233"/>
      <c r="Q18" s="233"/>
      <c r="R18" s="31" t="str">
        <f>IF($A18&lt;&gt;"",Q18/Q$11*100,"")</f>
        <v/>
      </c>
      <c r="S18" s="233"/>
      <c r="T18" s="233"/>
      <c r="U18" s="31" t="str">
        <f>IF($A18&lt;&gt;"",T18/T$11*100,"")</f>
        <v/>
      </c>
      <c r="V18" s="233"/>
      <c r="W18" s="233"/>
      <c r="X18" s="31" t="str">
        <f>IF($A18&lt;&gt;"",W18/W$11*100,"")</f>
        <v/>
      </c>
      <c r="Y18" s="233"/>
      <c r="Z18" s="233"/>
      <c r="AA18" s="31" t="str">
        <f>IF($A18&lt;&gt;"",Z18/$Z$11*100,"")</f>
        <v/>
      </c>
    </row>
    <row r="19" spans="1:28" ht="13.15" customHeight="1">
      <c r="A19" s="71">
        <v>4</v>
      </c>
      <c r="B19" s="40">
        <f>IF(A19&lt;&gt;0,E19+H19+K19+N19+Q19+W19+T19+Z19,"")</f>
        <v>3136</v>
      </c>
      <c r="C19" s="31">
        <f>IF($A19&lt;&gt;"",B19/$B$11*100,"")</f>
        <v>10.83920918014655</v>
      </c>
      <c r="E19" s="233">
        <v>2172</v>
      </c>
      <c r="F19" s="31">
        <f>IF($A19&lt;&gt;"",E19/$E$11*100,"")</f>
        <v>12.258028105423556</v>
      </c>
      <c r="G19" s="233"/>
      <c r="H19" s="233">
        <v>251</v>
      </c>
      <c r="I19" s="31">
        <f>IF($A19&lt;&gt;"",H19/H$11*100,"")</f>
        <v>9.1840468349798758</v>
      </c>
      <c r="J19" s="233"/>
      <c r="K19" s="233">
        <v>194</v>
      </c>
      <c r="L19" s="31">
        <f>IF($A19&lt;&gt;"",K19/K$11*100,"")</f>
        <v>8.7191011235955056</v>
      </c>
      <c r="M19" s="233"/>
      <c r="N19" s="233">
        <v>179</v>
      </c>
      <c r="O19" s="31">
        <f>IF($A19&lt;&gt;"",N19/N$11*100,"")</f>
        <v>8.2678983833718238</v>
      </c>
      <c r="P19" s="233"/>
      <c r="Q19" s="233">
        <v>115</v>
      </c>
      <c r="R19" s="31">
        <f>IF($A19&lt;&gt;"",Q19/Q$11*100,"")</f>
        <v>7.6564580559254329</v>
      </c>
      <c r="S19" s="233"/>
      <c r="T19" s="233">
        <v>141</v>
      </c>
      <c r="U19" s="31">
        <f>IF($A19&lt;&gt;"",T19/T$11*100,"")</f>
        <v>9.4821788836583725</v>
      </c>
      <c r="V19" s="233"/>
      <c r="W19" s="233">
        <v>35</v>
      </c>
      <c r="X19" s="31">
        <f>IF($A19&lt;&gt;"",W19/W$11*100,"")</f>
        <v>4.9715909090909092</v>
      </c>
      <c r="Y19" s="233"/>
      <c r="Z19" s="233">
        <v>49</v>
      </c>
      <c r="AA19" s="31">
        <f>IF($A19&lt;&gt;"",Z19/$Z$11*100,"")</f>
        <v>12.342569269521411</v>
      </c>
    </row>
    <row r="20" spans="1:28" ht="13.15" customHeight="1">
      <c r="A20" s="71"/>
      <c r="B20" s="40" t="str">
        <f>IF(A20&lt;&gt;0,E20+H20+K20+N20+Q20+W20+T20+Z20,"")</f>
        <v/>
      </c>
      <c r="C20" s="31" t="str">
        <f>IF($A20&lt;&gt;"",B20/$B$11*100,"")</f>
        <v/>
      </c>
      <c r="E20" s="233"/>
      <c r="F20" s="31" t="str">
        <f>IF($A20&lt;&gt;"",E20/$E$11*100,"")</f>
        <v/>
      </c>
      <c r="G20" s="233"/>
      <c r="H20" s="233"/>
      <c r="I20" s="31" t="str">
        <f>IF($A20&lt;&gt;"",H20/H$11*100,"")</f>
        <v/>
      </c>
      <c r="J20" s="233"/>
      <c r="K20" s="233"/>
      <c r="L20" s="31" t="str">
        <f>IF($A20&lt;&gt;"",K20/K$11*100,"")</f>
        <v/>
      </c>
      <c r="M20" s="233"/>
      <c r="N20" s="233"/>
      <c r="O20" s="31" t="str">
        <f>IF($A20&lt;&gt;"",N20/N$11*100,"")</f>
        <v/>
      </c>
      <c r="P20" s="233"/>
      <c r="Q20" s="233"/>
      <c r="R20" s="31" t="str">
        <f>IF($A20&lt;&gt;"",Q20/Q$11*100,"")</f>
        <v/>
      </c>
      <c r="S20" s="233"/>
      <c r="T20" s="233"/>
      <c r="U20" s="31" t="str">
        <f>IF($A20&lt;&gt;"",T20/T$11*100,"")</f>
        <v/>
      </c>
      <c r="V20" s="233"/>
      <c r="W20" s="233"/>
      <c r="X20" s="31" t="str">
        <f>IF($A20&lt;&gt;"",W20/W$11*100,"")</f>
        <v/>
      </c>
      <c r="Y20" s="233"/>
      <c r="Z20" s="233"/>
      <c r="AA20" s="31" t="str">
        <f>IF($A20&lt;&gt;"",Z20/$Z$11*100,"")</f>
        <v/>
      </c>
    </row>
    <row r="21" spans="1:28" ht="13.15" customHeight="1">
      <c r="A21" s="71">
        <v>5</v>
      </c>
      <c r="B21" s="40">
        <f>IF(A21&lt;&gt;0,E21+H21+K21+N21+Q21+W21+T21+Z21,"")</f>
        <v>21206</v>
      </c>
      <c r="C21" s="31">
        <f>IF($A21&lt;&gt;"",B21/$B$11*100,"")</f>
        <v>73.296004424167023</v>
      </c>
      <c r="E21" s="233">
        <v>12103</v>
      </c>
      <c r="F21" s="31">
        <f>IF($A21&lt;&gt;"",E21/$E$11*100,"")</f>
        <v>68.305209097578867</v>
      </c>
      <c r="G21" s="233"/>
      <c r="H21" s="233">
        <v>2123</v>
      </c>
      <c r="I21" s="31">
        <f>IF($A21&lt;&gt;"",H21/H$11*100,"")</f>
        <v>77.680204903036952</v>
      </c>
      <c r="J21" s="233"/>
      <c r="K21" s="233">
        <v>1825</v>
      </c>
      <c r="L21" s="31">
        <f>IF($A21&lt;&gt;"",K21/K$11*100,"")</f>
        <v>82.022471910112358</v>
      </c>
      <c r="M21" s="233"/>
      <c r="N21" s="233">
        <v>1776</v>
      </c>
      <c r="O21" s="31">
        <f>IF($A21&lt;&gt;"",N21/N$11*100,"")</f>
        <v>82.032332563510394</v>
      </c>
      <c r="P21" s="233"/>
      <c r="Q21" s="233">
        <v>1278</v>
      </c>
      <c r="R21" s="31">
        <f>IF($A21&lt;&gt;"",Q21/Q$11*100,"")</f>
        <v>85.086551264980031</v>
      </c>
      <c r="S21" s="233"/>
      <c r="T21" s="233">
        <v>1196</v>
      </c>
      <c r="U21" s="31">
        <f>IF($A21&lt;&gt;"",T21/T$11*100,"")</f>
        <v>80.43039677202421</v>
      </c>
      <c r="V21" s="233"/>
      <c r="W21" s="233">
        <v>641</v>
      </c>
      <c r="X21" s="31">
        <f>IF($A21&lt;&gt;"",W21/W$11*100,"")</f>
        <v>91.05113636363636</v>
      </c>
      <c r="Y21" s="233"/>
      <c r="Z21" s="233">
        <v>264</v>
      </c>
      <c r="AA21" s="31">
        <f>IF($A21&lt;&gt;"",Z21/$Z$11*100,"")</f>
        <v>66.498740554156171</v>
      </c>
    </row>
    <row r="22" spans="1:28" ht="13.15" customHeight="1">
      <c r="A22" s="71"/>
      <c r="L22" s="31"/>
      <c r="O22" s="31"/>
      <c r="R22" s="31"/>
      <c r="T22" s="40"/>
      <c r="U22" s="31"/>
      <c r="V22" s="31"/>
      <c r="W22" s="31"/>
      <c r="X22" s="31"/>
      <c r="Z22" s="99"/>
      <c r="AA22" s="31"/>
    </row>
    <row r="23" spans="1:28" ht="13.15" customHeight="1">
      <c r="A23" s="71" t="s">
        <v>537</v>
      </c>
      <c r="C23" s="31">
        <f>F23+I23+L23+O23+R23+U23+X23++AA23</f>
        <v>100</v>
      </c>
      <c r="F23" s="31">
        <f>E11/B11*100</f>
        <v>61.243605696115033</v>
      </c>
      <c r="I23" s="31">
        <f>H11/B11*100</f>
        <v>9.4462878473662393</v>
      </c>
      <c r="L23" s="31">
        <f>K11/B11*100</f>
        <v>7.6904465643578046</v>
      </c>
      <c r="O23" s="31">
        <f>N11/B11*100</f>
        <v>7.4830637356560201</v>
      </c>
      <c r="R23" s="31">
        <f>Q11/B11*100</f>
        <v>5.1914834785013131</v>
      </c>
      <c r="U23" s="31">
        <f>T11/B11*100</f>
        <v>5.1396377713258676</v>
      </c>
      <c r="V23" s="31"/>
      <c r="W23" s="31"/>
      <c r="X23" s="31">
        <f>W11/B11*100</f>
        <v>2.433291856767593</v>
      </c>
      <c r="Z23" s="99"/>
      <c r="AA23" s="31">
        <f>Z11/B11*100</f>
        <v>1.3721830499101342</v>
      </c>
    </row>
    <row r="24" spans="1:28" ht="13.15" customHeight="1" thickBot="1">
      <c r="Z24" s="99"/>
    </row>
    <row r="25" spans="1:28" ht="8.25" customHeight="1">
      <c r="A25" s="20"/>
      <c r="B25" s="43"/>
      <c r="C25" s="44"/>
      <c r="D25" s="20"/>
      <c r="E25" s="45"/>
      <c r="F25" s="44"/>
      <c r="G25" s="20"/>
      <c r="H25" s="45"/>
      <c r="I25" s="44"/>
      <c r="J25" s="44"/>
      <c r="K25" s="45"/>
      <c r="L25" s="20"/>
      <c r="M25" s="20"/>
      <c r="N25" s="45"/>
      <c r="O25" s="20"/>
      <c r="P25" s="20"/>
      <c r="Q25" s="45"/>
      <c r="R25" s="20"/>
      <c r="S25" s="20"/>
      <c r="T25" s="237"/>
      <c r="U25" s="20"/>
      <c r="V25" s="20"/>
      <c r="W25" s="20"/>
      <c r="X25" s="20"/>
      <c r="Y25" s="20"/>
      <c r="Z25" s="237"/>
      <c r="AA25" s="20"/>
      <c r="AB25" s="20"/>
    </row>
    <row r="26" spans="1:28" ht="13.15" customHeight="1">
      <c r="A26" s="17" t="s">
        <v>464</v>
      </c>
    </row>
    <row r="27" spans="1:28" ht="13.15" customHeight="1">
      <c r="A27" s="17" t="s">
        <v>478</v>
      </c>
    </row>
  </sheetData>
  <mergeCells count="9">
    <mergeCell ref="Z7:AA7"/>
    <mergeCell ref="T7:U7"/>
    <mergeCell ref="W7:X7"/>
    <mergeCell ref="B7:C7"/>
    <mergeCell ref="E7:F7"/>
    <mergeCell ref="H7:I7"/>
    <mergeCell ref="K7:L7"/>
    <mergeCell ref="N7:O7"/>
    <mergeCell ref="Q7:R7"/>
  </mergeCells>
  <printOptions horizontalCentered="1" verticalCentered="1"/>
  <pageMargins left="0" right="0" top="0" bottom="0" header="0" footer="0"/>
  <pageSetup scale="80" orientation="landscape" horizontalDpi="4294967293" vertic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72790-931B-4A5F-B34B-228CD1176D89}">
  <sheetPr>
    <tabColor rgb="FFFFC000"/>
  </sheetPr>
  <dimension ref="A1:L40"/>
  <sheetViews>
    <sheetView workbookViewId="0">
      <selection activeCell="K9" sqref="K9"/>
    </sheetView>
  </sheetViews>
  <sheetFormatPr baseColWidth="10" defaultRowHeight="15"/>
  <sheetData>
    <row r="1" spans="2:12">
      <c r="C1" s="19"/>
      <c r="D1" s="19"/>
    </row>
    <row r="2" spans="2:12">
      <c r="C2" s="72"/>
      <c r="D2" s="86"/>
      <c r="E2" s="72"/>
      <c r="G2" s="86"/>
    </row>
    <row r="3" spans="2:12">
      <c r="B3" s="19"/>
      <c r="C3" s="72"/>
      <c r="D3" s="86"/>
      <c r="E3" s="63"/>
      <c r="G3" s="86"/>
    </row>
    <row r="4" spans="2:12">
      <c r="B4" s="19"/>
      <c r="C4" s="72"/>
      <c r="D4" s="86"/>
      <c r="E4" s="63"/>
      <c r="F4" s="19"/>
      <c r="G4" s="86"/>
      <c r="L4" s="63"/>
    </row>
    <row r="5" spans="2:12">
      <c r="B5" s="19"/>
      <c r="C5" s="72"/>
      <c r="D5" s="86"/>
      <c r="E5" s="63"/>
      <c r="F5" s="19"/>
      <c r="G5" s="86"/>
    </row>
    <row r="6" spans="2:12">
      <c r="B6" s="19"/>
      <c r="C6" s="72"/>
      <c r="D6" s="86"/>
      <c r="E6" s="63"/>
      <c r="F6" s="19"/>
      <c r="G6" s="86"/>
    </row>
    <row r="7" spans="2:12">
      <c r="B7" s="19"/>
      <c r="C7" s="72"/>
      <c r="D7" s="86"/>
      <c r="E7" s="63"/>
      <c r="F7" s="19"/>
      <c r="G7" s="86"/>
      <c r="I7" s="72"/>
    </row>
    <row r="8" spans="2:12">
      <c r="B8" s="19"/>
      <c r="C8" s="72"/>
      <c r="D8" s="86"/>
      <c r="E8" s="63"/>
      <c r="F8" s="19"/>
      <c r="G8" s="86"/>
      <c r="I8" s="72"/>
    </row>
    <row r="19" spans="2:4">
      <c r="B19" s="19"/>
      <c r="C19" s="72"/>
      <c r="D19" s="86"/>
    </row>
    <row r="20" spans="2:4">
      <c r="B20" s="19"/>
      <c r="C20" s="72"/>
      <c r="D20" s="86"/>
    </row>
    <row r="21" spans="2:4">
      <c r="B21" s="19"/>
      <c r="C21" s="72"/>
      <c r="D21" s="86"/>
    </row>
    <row r="22" spans="2:4">
      <c r="B22" s="19"/>
      <c r="C22" s="72"/>
      <c r="D22" s="86"/>
    </row>
    <row r="23" spans="2:4">
      <c r="B23" s="19"/>
      <c r="C23" s="72"/>
      <c r="D23" s="86"/>
    </row>
    <row r="24" spans="2:4">
      <c r="B24" s="19"/>
      <c r="C24" s="72"/>
      <c r="D24" s="86"/>
    </row>
    <row r="25" spans="2:4">
      <c r="B25" s="19"/>
      <c r="C25" s="72"/>
      <c r="D25" s="86"/>
    </row>
    <row r="40" spans="1:7">
      <c r="A40" s="63"/>
      <c r="B40" s="63"/>
      <c r="C40" s="63"/>
      <c r="D40" s="63"/>
      <c r="E40" s="63"/>
      <c r="F40" s="63"/>
      <c r="G40" s="63"/>
    </row>
  </sheetData>
  <printOptions horizontalCentered="1" verticalCentered="1"/>
  <pageMargins left="0.9055118110236221" right="0.70866141732283472" top="0.74803149606299213" bottom="0.7480314960629921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2673E-0450-4A9D-9F89-C8CD8E508954}">
  <sheetPr>
    <tabColor theme="4" tint="-0.249977111117893"/>
  </sheetPr>
  <dimension ref="A1:AB27"/>
  <sheetViews>
    <sheetView workbookViewId="0"/>
  </sheetViews>
  <sheetFormatPr baseColWidth="10" defaultColWidth="9.140625" defaultRowHeight="12.75"/>
  <cols>
    <col min="1" max="1" width="12.42578125" style="17" customWidth="1"/>
    <col min="2" max="2" width="7.85546875" style="40" customWidth="1"/>
    <col min="3" max="3" width="7.85546875" style="31" customWidth="1"/>
    <col min="4" max="4" width="1.85546875" style="17" customWidth="1"/>
    <col min="5" max="5" width="7.85546875" style="40" customWidth="1"/>
    <col min="6" max="6" width="7.85546875" style="31" customWidth="1"/>
    <col min="7" max="7" width="1.85546875" style="17" customWidth="1"/>
    <col min="8" max="8" width="6.85546875" style="40" customWidth="1"/>
    <col min="9" max="9" width="7.85546875" style="31" customWidth="1"/>
    <col min="10" max="10" width="1.85546875" style="31" customWidth="1"/>
    <col min="11" max="11" width="6.85546875" style="40" customWidth="1"/>
    <col min="12" max="12" width="7.85546875" style="17" customWidth="1"/>
    <col min="13" max="13" width="1.85546875" style="17" customWidth="1"/>
    <col min="14" max="14" width="6.85546875" style="40" customWidth="1"/>
    <col min="15" max="15" width="7.85546875" style="17" customWidth="1"/>
    <col min="16" max="16" width="1.85546875" style="17" customWidth="1"/>
    <col min="17" max="17" width="6.85546875" style="40" customWidth="1"/>
    <col min="18" max="18" width="7.85546875" style="17" customWidth="1"/>
    <col min="19" max="19" width="1.85546875" style="17" customWidth="1"/>
    <col min="20" max="20" width="6.85546875" style="17" customWidth="1"/>
    <col min="21" max="21" width="7.85546875" style="17" customWidth="1"/>
    <col min="22" max="22" width="1.7109375" style="17" customWidth="1"/>
    <col min="23" max="24" width="7.85546875" style="17" customWidth="1"/>
    <col min="25" max="25" width="1.85546875" style="17" customWidth="1"/>
    <col min="26" max="26" width="6.85546875" style="17" customWidth="1"/>
    <col min="27" max="27" width="7.85546875" style="17" customWidth="1"/>
    <col min="28" max="28" width="1.85546875" style="17" customWidth="1"/>
    <col min="29" max="256" width="9.140625" style="17"/>
    <col min="257" max="257" width="12.42578125" style="17" customWidth="1"/>
    <col min="258" max="259" width="7.85546875" style="17" customWidth="1"/>
    <col min="260" max="260" width="1.85546875" style="17" customWidth="1"/>
    <col min="261" max="262" width="7.85546875" style="17" customWidth="1"/>
    <col min="263" max="263" width="1.85546875" style="17" customWidth="1"/>
    <col min="264" max="264" width="6.85546875" style="17" customWidth="1"/>
    <col min="265" max="265" width="7.85546875" style="17" customWidth="1"/>
    <col min="266" max="266" width="1.85546875" style="17" customWidth="1"/>
    <col min="267" max="267" width="6.85546875" style="17" customWidth="1"/>
    <col min="268" max="268" width="7.85546875" style="17" customWidth="1"/>
    <col min="269" max="269" width="1.85546875" style="17" customWidth="1"/>
    <col min="270" max="270" width="6.85546875" style="17" customWidth="1"/>
    <col min="271" max="271" width="7.85546875" style="17" customWidth="1"/>
    <col min="272" max="272" width="1.85546875" style="17" customWidth="1"/>
    <col min="273" max="273" width="6.85546875" style="17" customWidth="1"/>
    <col min="274" max="274" width="7.85546875" style="17" customWidth="1"/>
    <col min="275" max="275" width="1.85546875" style="17" customWidth="1"/>
    <col min="276" max="276" width="6.85546875" style="17" customWidth="1"/>
    <col min="277" max="277" width="7.85546875" style="17" customWidth="1"/>
    <col min="278" max="278" width="1.7109375" style="17" customWidth="1"/>
    <col min="279" max="280" width="7.85546875" style="17" customWidth="1"/>
    <col min="281" max="281" width="1.85546875" style="17" customWidth="1"/>
    <col min="282" max="282" width="6.85546875" style="17" customWidth="1"/>
    <col min="283" max="283" width="7.85546875" style="17" customWidth="1"/>
    <col min="284" max="284" width="1.85546875" style="17" customWidth="1"/>
    <col min="285" max="512" width="9.140625" style="17"/>
    <col min="513" max="513" width="12.42578125" style="17" customWidth="1"/>
    <col min="514" max="515" width="7.85546875" style="17" customWidth="1"/>
    <col min="516" max="516" width="1.85546875" style="17" customWidth="1"/>
    <col min="517" max="518" width="7.85546875" style="17" customWidth="1"/>
    <col min="519" max="519" width="1.85546875" style="17" customWidth="1"/>
    <col min="520" max="520" width="6.85546875" style="17" customWidth="1"/>
    <col min="521" max="521" width="7.85546875" style="17" customWidth="1"/>
    <col min="522" max="522" width="1.85546875" style="17" customWidth="1"/>
    <col min="523" max="523" width="6.85546875" style="17" customWidth="1"/>
    <col min="524" max="524" width="7.85546875" style="17" customWidth="1"/>
    <col min="525" max="525" width="1.85546875" style="17" customWidth="1"/>
    <col min="526" max="526" width="6.85546875" style="17" customWidth="1"/>
    <col min="527" max="527" width="7.85546875" style="17" customWidth="1"/>
    <col min="528" max="528" width="1.85546875" style="17" customWidth="1"/>
    <col min="529" max="529" width="6.85546875" style="17" customWidth="1"/>
    <col min="530" max="530" width="7.85546875" style="17" customWidth="1"/>
    <col min="531" max="531" width="1.85546875" style="17" customWidth="1"/>
    <col min="532" max="532" width="6.85546875" style="17" customWidth="1"/>
    <col min="533" max="533" width="7.85546875" style="17" customWidth="1"/>
    <col min="534" max="534" width="1.7109375" style="17" customWidth="1"/>
    <col min="535" max="536" width="7.85546875" style="17" customWidth="1"/>
    <col min="537" max="537" width="1.85546875" style="17" customWidth="1"/>
    <col min="538" max="538" width="6.85546875" style="17" customWidth="1"/>
    <col min="539" max="539" width="7.85546875" style="17" customWidth="1"/>
    <col min="540" max="540" width="1.85546875" style="17" customWidth="1"/>
    <col min="541" max="768" width="9.140625" style="17"/>
    <col min="769" max="769" width="12.42578125" style="17" customWidth="1"/>
    <col min="770" max="771" width="7.85546875" style="17" customWidth="1"/>
    <col min="772" max="772" width="1.85546875" style="17" customWidth="1"/>
    <col min="773" max="774" width="7.85546875" style="17" customWidth="1"/>
    <col min="775" max="775" width="1.85546875" style="17" customWidth="1"/>
    <col min="776" max="776" width="6.85546875" style="17" customWidth="1"/>
    <col min="777" max="777" width="7.85546875" style="17" customWidth="1"/>
    <col min="778" max="778" width="1.85546875" style="17" customWidth="1"/>
    <col min="779" max="779" width="6.85546875" style="17" customWidth="1"/>
    <col min="780" max="780" width="7.85546875" style="17" customWidth="1"/>
    <col min="781" max="781" width="1.85546875" style="17" customWidth="1"/>
    <col min="782" max="782" width="6.85546875" style="17" customWidth="1"/>
    <col min="783" max="783" width="7.85546875" style="17" customWidth="1"/>
    <col min="784" max="784" width="1.85546875" style="17" customWidth="1"/>
    <col min="785" max="785" width="6.85546875" style="17" customWidth="1"/>
    <col min="786" max="786" width="7.85546875" style="17" customWidth="1"/>
    <col min="787" max="787" width="1.85546875" style="17" customWidth="1"/>
    <col min="788" max="788" width="6.85546875" style="17" customWidth="1"/>
    <col min="789" max="789" width="7.85546875" style="17" customWidth="1"/>
    <col min="790" max="790" width="1.7109375" style="17" customWidth="1"/>
    <col min="791" max="792" width="7.85546875" style="17" customWidth="1"/>
    <col min="793" max="793" width="1.85546875" style="17" customWidth="1"/>
    <col min="794" max="794" width="6.85546875" style="17" customWidth="1"/>
    <col min="795" max="795" width="7.85546875" style="17" customWidth="1"/>
    <col min="796" max="796" width="1.85546875" style="17" customWidth="1"/>
    <col min="797" max="1024" width="9.140625" style="17"/>
    <col min="1025" max="1025" width="12.42578125" style="17" customWidth="1"/>
    <col min="1026" max="1027" width="7.85546875" style="17" customWidth="1"/>
    <col min="1028" max="1028" width="1.85546875" style="17" customWidth="1"/>
    <col min="1029" max="1030" width="7.85546875" style="17" customWidth="1"/>
    <col min="1031" max="1031" width="1.85546875" style="17" customWidth="1"/>
    <col min="1032" max="1032" width="6.85546875" style="17" customWidth="1"/>
    <col min="1033" max="1033" width="7.85546875" style="17" customWidth="1"/>
    <col min="1034" max="1034" width="1.85546875" style="17" customWidth="1"/>
    <col min="1035" max="1035" width="6.85546875" style="17" customWidth="1"/>
    <col min="1036" max="1036" width="7.85546875" style="17" customWidth="1"/>
    <col min="1037" max="1037" width="1.85546875" style="17" customWidth="1"/>
    <col min="1038" max="1038" width="6.85546875" style="17" customWidth="1"/>
    <col min="1039" max="1039" width="7.85546875" style="17" customWidth="1"/>
    <col min="1040" max="1040" width="1.85546875" style="17" customWidth="1"/>
    <col min="1041" max="1041" width="6.85546875" style="17" customWidth="1"/>
    <col min="1042" max="1042" width="7.85546875" style="17" customWidth="1"/>
    <col min="1043" max="1043" width="1.85546875" style="17" customWidth="1"/>
    <col min="1044" max="1044" width="6.85546875" style="17" customWidth="1"/>
    <col min="1045" max="1045" width="7.85546875" style="17" customWidth="1"/>
    <col min="1046" max="1046" width="1.7109375" style="17" customWidth="1"/>
    <col min="1047" max="1048" width="7.85546875" style="17" customWidth="1"/>
    <col min="1049" max="1049" width="1.85546875" style="17" customWidth="1"/>
    <col min="1050" max="1050" width="6.85546875" style="17" customWidth="1"/>
    <col min="1051" max="1051" width="7.85546875" style="17" customWidth="1"/>
    <col min="1052" max="1052" width="1.85546875" style="17" customWidth="1"/>
    <col min="1053" max="1280" width="9.140625" style="17"/>
    <col min="1281" max="1281" width="12.42578125" style="17" customWidth="1"/>
    <col min="1282" max="1283" width="7.85546875" style="17" customWidth="1"/>
    <col min="1284" max="1284" width="1.85546875" style="17" customWidth="1"/>
    <col min="1285" max="1286" width="7.85546875" style="17" customWidth="1"/>
    <col min="1287" max="1287" width="1.85546875" style="17" customWidth="1"/>
    <col min="1288" max="1288" width="6.85546875" style="17" customWidth="1"/>
    <col min="1289" max="1289" width="7.85546875" style="17" customWidth="1"/>
    <col min="1290" max="1290" width="1.85546875" style="17" customWidth="1"/>
    <col min="1291" max="1291" width="6.85546875" style="17" customWidth="1"/>
    <col min="1292" max="1292" width="7.85546875" style="17" customWidth="1"/>
    <col min="1293" max="1293" width="1.85546875" style="17" customWidth="1"/>
    <col min="1294" max="1294" width="6.85546875" style="17" customWidth="1"/>
    <col min="1295" max="1295" width="7.85546875" style="17" customWidth="1"/>
    <col min="1296" max="1296" width="1.85546875" style="17" customWidth="1"/>
    <col min="1297" max="1297" width="6.85546875" style="17" customWidth="1"/>
    <col min="1298" max="1298" width="7.85546875" style="17" customWidth="1"/>
    <col min="1299" max="1299" width="1.85546875" style="17" customWidth="1"/>
    <col min="1300" max="1300" width="6.85546875" style="17" customWidth="1"/>
    <col min="1301" max="1301" width="7.85546875" style="17" customWidth="1"/>
    <col min="1302" max="1302" width="1.7109375" style="17" customWidth="1"/>
    <col min="1303" max="1304" width="7.85546875" style="17" customWidth="1"/>
    <col min="1305" max="1305" width="1.85546875" style="17" customWidth="1"/>
    <col min="1306" max="1306" width="6.85546875" style="17" customWidth="1"/>
    <col min="1307" max="1307" width="7.85546875" style="17" customWidth="1"/>
    <col min="1308" max="1308" width="1.85546875" style="17" customWidth="1"/>
    <col min="1309" max="1536" width="9.140625" style="17"/>
    <col min="1537" max="1537" width="12.42578125" style="17" customWidth="1"/>
    <col min="1538" max="1539" width="7.85546875" style="17" customWidth="1"/>
    <col min="1540" max="1540" width="1.85546875" style="17" customWidth="1"/>
    <col min="1541" max="1542" width="7.85546875" style="17" customWidth="1"/>
    <col min="1543" max="1543" width="1.85546875" style="17" customWidth="1"/>
    <col min="1544" max="1544" width="6.85546875" style="17" customWidth="1"/>
    <col min="1545" max="1545" width="7.85546875" style="17" customWidth="1"/>
    <col min="1546" max="1546" width="1.85546875" style="17" customWidth="1"/>
    <col min="1547" max="1547" width="6.85546875" style="17" customWidth="1"/>
    <col min="1548" max="1548" width="7.85546875" style="17" customWidth="1"/>
    <col min="1549" max="1549" width="1.85546875" style="17" customWidth="1"/>
    <col min="1550" max="1550" width="6.85546875" style="17" customWidth="1"/>
    <col min="1551" max="1551" width="7.85546875" style="17" customWidth="1"/>
    <col min="1552" max="1552" width="1.85546875" style="17" customWidth="1"/>
    <col min="1553" max="1553" width="6.85546875" style="17" customWidth="1"/>
    <col min="1554" max="1554" width="7.85546875" style="17" customWidth="1"/>
    <col min="1555" max="1555" width="1.85546875" style="17" customWidth="1"/>
    <col min="1556" max="1556" width="6.85546875" style="17" customWidth="1"/>
    <col min="1557" max="1557" width="7.85546875" style="17" customWidth="1"/>
    <col min="1558" max="1558" width="1.7109375" style="17" customWidth="1"/>
    <col min="1559" max="1560" width="7.85546875" style="17" customWidth="1"/>
    <col min="1561" max="1561" width="1.85546875" style="17" customWidth="1"/>
    <col min="1562" max="1562" width="6.85546875" style="17" customWidth="1"/>
    <col min="1563" max="1563" width="7.85546875" style="17" customWidth="1"/>
    <col min="1564" max="1564" width="1.85546875" style="17" customWidth="1"/>
    <col min="1565" max="1792" width="9.140625" style="17"/>
    <col min="1793" max="1793" width="12.42578125" style="17" customWidth="1"/>
    <col min="1794" max="1795" width="7.85546875" style="17" customWidth="1"/>
    <col min="1796" max="1796" width="1.85546875" style="17" customWidth="1"/>
    <col min="1797" max="1798" width="7.85546875" style="17" customWidth="1"/>
    <col min="1799" max="1799" width="1.85546875" style="17" customWidth="1"/>
    <col min="1800" max="1800" width="6.85546875" style="17" customWidth="1"/>
    <col min="1801" max="1801" width="7.85546875" style="17" customWidth="1"/>
    <col min="1802" max="1802" width="1.85546875" style="17" customWidth="1"/>
    <col min="1803" max="1803" width="6.85546875" style="17" customWidth="1"/>
    <col min="1804" max="1804" width="7.85546875" style="17" customWidth="1"/>
    <col min="1805" max="1805" width="1.85546875" style="17" customWidth="1"/>
    <col min="1806" max="1806" width="6.85546875" style="17" customWidth="1"/>
    <col min="1807" max="1807" width="7.85546875" style="17" customWidth="1"/>
    <col min="1808" max="1808" width="1.85546875" style="17" customWidth="1"/>
    <col min="1809" max="1809" width="6.85546875" style="17" customWidth="1"/>
    <col min="1810" max="1810" width="7.85546875" style="17" customWidth="1"/>
    <col min="1811" max="1811" width="1.85546875" style="17" customWidth="1"/>
    <col min="1812" max="1812" width="6.85546875" style="17" customWidth="1"/>
    <col min="1813" max="1813" width="7.85546875" style="17" customWidth="1"/>
    <col min="1814" max="1814" width="1.7109375" style="17" customWidth="1"/>
    <col min="1815" max="1816" width="7.85546875" style="17" customWidth="1"/>
    <col min="1817" max="1817" width="1.85546875" style="17" customWidth="1"/>
    <col min="1818" max="1818" width="6.85546875" style="17" customWidth="1"/>
    <col min="1819" max="1819" width="7.85546875" style="17" customWidth="1"/>
    <col min="1820" max="1820" width="1.85546875" style="17" customWidth="1"/>
    <col min="1821" max="2048" width="9.140625" style="17"/>
    <col min="2049" max="2049" width="12.42578125" style="17" customWidth="1"/>
    <col min="2050" max="2051" width="7.85546875" style="17" customWidth="1"/>
    <col min="2052" max="2052" width="1.85546875" style="17" customWidth="1"/>
    <col min="2053" max="2054" width="7.85546875" style="17" customWidth="1"/>
    <col min="2055" max="2055" width="1.85546875" style="17" customWidth="1"/>
    <col min="2056" max="2056" width="6.85546875" style="17" customWidth="1"/>
    <col min="2057" max="2057" width="7.85546875" style="17" customWidth="1"/>
    <col min="2058" max="2058" width="1.85546875" style="17" customWidth="1"/>
    <col min="2059" max="2059" width="6.85546875" style="17" customWidth="1"/>
    <col min="2060" max="2060" width="7.85546875" style="17" customWidth="1"/>
    <col min="2061" max="2061" width="1.85546875" style="17" customWidth="1"/>
    <col min="2062" max="2062" width="6.85546875" style="17" customWidth="1"/>
    <col min="2063" max="2063" width="7.85546875" style="17" customWidth="1"/>
    <col min="2064" max="2064" width="1.85546875" style="17" customWidth="1"/>
    <col min="2065" max="2065" width="6.85546875" style="17" customWidth="1"/>
    <col min="2066" max="2066" width="7.85546875" style="17" customWidth="1"/>
    <col min="2067" max="2067" width="1.85546875" style="17" customWidth="1"/>
    <col min="2068" max="2068" width="6.85546875" style="17" customWidth="1"/>
    <col min="2069" max="2069" width="7.85546875" style="17" customWidth="1"/>
    <col min="2070" max="2070" width="1.7109375" style="17" customWidth="1"/>
    <col min="2071" max="2072" width="7.85546875" style="17" customWidth="1"/>
    <col min="2073" max="2073" width="1.85546875" style="17" customWidth="1"/>
    <col min="2074" max="2074" width="6.85546875" style="17" customWidth="1"/>
    <col min="2075" max="2075" width="7.85546875" style="17" customWidth="1"/>
    <col min="2076" max="2076" width="1.85546875" style="17" customWidth="1"/>
    <col min="2077" max="2304" width="9.140625" style="17"/>
    <col min="2305" max="2305" width="12.42578125" style="17" customWidth="1"/>
    <col min="2306" max="2307" width="7.85546875" style="17" customWidth="1"/>
    <col min="2308" max="2308" width="1.85546875" style="17" customWidth="1"/>
    <col min="2309" max="2310" width="7.85546875" style="17" customWidth="1"/>
    <col min="2311" max="2311" width="1.85546875" style="17" customWidth="1"/>
    <col min="2312" max="2312" width="6.85546875" style="17" customWidth="1"/>
    <col min="2313" max="2313" width="7.85546875" style="17" customWidth="1"/>
    <col min="2314" max="2314" width="1.85546875" style="17" customWidth="1"/>
    <col min="2315" max="2315" width="6.85546875" style="17" customWidth="1"/>
    <col min="2316" max="2316" width="7.85546875" style="17" customWidth="1"/>
    <col min="2317" max="2317" width="1.85546875" style="17" customWidth="1"/>
    <col min="2318" max="2318" width="6.85546875" style="17" customWidth="1"/>
    <col min="2319" max="2319" width="7.85546875" style="17" customWidth="1"/>
    <col min="2320" max="2320" width="1.85546875" style="17" customWidth="1"/>
    <col min="2321" max="2321" width="6.85546875" style="17" customWidth="1"/>
    <col min="2322" max="2322" width="7.85546875" style="17" customWidth="1"/>
    <col min="2323" max="2323" width="1.85546875" style="17" customWidth="1"/>
    <col min="2324" max="2324" width="6.85546875" style="17" customWidth="1"/>
    <col min="2325" max="2325" width="7.85546875" style="17" customWidth="1"/>
    <col min="2326" max="2326" width="1.7109375" style="17" customWidth="1"/>
    <col min="2327" max="2328" width="7.85546875" style="17" customWidth="1"/>
    <col min="2329" max="2329" width="1.85546875" style="17" customWidth="1"/>
    <col min="2330" max="2330" width="6.85546875" style="17" customWidth="1"/>
    <col min="2331" max="2331" width="7.85546875" style="17" customWidth="1"/>
    <col min="2332" max="2332" width="1.85546875" style="17" customWidth="1"/>
    <col min="2333" max="2560" width="9.140625" style="17"/>
    <col min="2561" max="2561" width="12.42578125" style="17" customWidth="1"/>
    <col min="2562" max="2563" width="7.85546875" style="17" customWidth="1"/>
    <col min="2564" max="2564" width="1.85546875" style="17" customWidth="1"/>
    <col min="2565" max="2566" width="7.85546875" style="17" customWidth="1"/>
    <col min="2567" max="2567" width="1.85546875" style="17" customWidth="1"/>
    <col min="2568" max="2568" width="6.85546875" style="17" customWidth="1"/>
    <col min="2569" max="2569" width="7.85546875" style="17" customWidth="1"/>
    <col min="2570" max="2570" width="1.85546875" style="17" customWidth="1"/>
    <col min="2571" max="2571" width="6.85546875" style="17" customWidth="1"/>
    <col min="2572" max="2572" width="7.85546875" style="17" customWidth="1"/>
    <col min="2573" max="2573" width="1.85546875" style="17" customWidth="1"/>
    <col min="2574" max="2574" width="6.85546875" style="17" customWidth="1"/>
    <col min="2575" max="2575" width="7.85546875" style="17" customWidth="1"/>
    <col min="2576" max="2576" width="1.85546875" style="17" customWidth="1"/>
    <col min="2577" max="2577" width="6.85546875" style="17" customWidth="1"/>
    <col min="2578" max="2578" width="7.85546875" style="17" customWidth="1"/>
    <col min="2579" max="2579" width="1.85546875" style="17" customWidth="1"/>
    <col min="2580" max="2580" width="6.85546875" style="17" customWidth="1"/>
    <col min="2581" max="2581" width="7.85546875" style="17" customWidth="1"/>
    <col min="2582" max="2582" width="1.7109375" style="17" customWidth="1"/>
    <col min="2583" max="2584" width="7.85546875" style="17" customWidth="1"/>
    <col min="2585" max="2585" width="1.85546875" style="17" customWidth="1"/>
    <col min="2586" max="2586" width="6.85546875" style="17" customWidth="1"/>
    <col min="2587" max="2587" width="7.85546875" style="17" customWidth="1"/>
    <col min="2588" max="2588" width="1.85546875" style="17" customWidth="1"/>
    <col min="2589" max="2816" width="9.140625" style="17"/>
    <col min="2817" max="2817" width="12.42578125" style="17" customWidth="1"/>
    <col min="2818" max="2819" width="7.85546875" style="17" customWidth="1"/>
    <col min="2820" max="2820" width="1.85546875" style="17" customWidth="1"/>
    <col min="2821" max="2822" width="7.85546875" style="17" customWidth="1"/>
    <col min="2823" max="2823" width="1.85546875" style="17" customWidth="1"/>
    <col min="2824" max="2824" width="6.85546875" style="17" customWidth="1"/>
    <col min="2825" max="2825" width="7.85546875" style="17" customWidth="1"/>
    <col min="2826" max="2826" width="1.85546875" style="17" customWidth="1"/>
    <col min="2827" max="2827" width="6.85546875" style="17" customWidth="1"/>
    <col min="2828" max="2828" width="7.85546875" style="17" customWidth="1"/>
    <col min="2829" max="2829" width="1.85546875" style="17" customWidth="1"/>
    <col min="2830" max="2830" width="6.85546875" style="17" customWidth="1"/>
    <col min="2831" max="2831" width="7.85546875" style="17" customWidth="1"/>
    <col min="2832" max="2832" width="1.85546875" style="17" customWidth="1"/>
    <col min="2833" max="2833" width="6.85546875" style="17" customWidth="1"/>
    <col min="2834" max="2834" width="7.85546875" style="17" customWidth="1"/>
    <col min="2835" max="2835" width="1.85546875" style="17" customWidth="1"/>
    <col min="2836" max="2836" width="6.85546875" style="17" customWidth="1"/>
    <col min="2837" max="2837" width="7.85546875" style="17" customWidth="1"/>
    <col min="2838" max="2838" width="1.7109375" style="17" customWidth="1"/>
    <col min="2839" max="2840" width="7.85546875" style="17" customWidth="1"/>
    <col min="2841" max="2841" width="1.85546875" style="17" customWidth="1"/>
    <col min="2842" max="2842" width="6.85546875" style="17" customWidth="1"/>
    <col min="2843" max="2843" width="7.85546875" style="17" customWidth="1"/>
    <col min="2844" max="2844" width="1.85546875" style="17" customWidth="1"/>
    <col min="2845" max="3072" width="9.140625" style="17"/>
    <col min="3073" max="3073" width="12.42578125" style="17" customWidth="1"/>
    <col min="3074" max="3075" width="7.85546875" style="17" customWidth="1"/>
    <col min="3076" max="3076" width="1.85546875" style="17" customWidth="1"/>
    <col min="3077" max="3078" width="7.85546875" style="17" customWidth="1"/>
    <col min="3079" max="3079" width="1.85546875" style="17" customWidth="1"/>
    <col min="3080" max="3080" width="6.85546875" style="17" customWidth="1"/>
    <col min="3081" max="3081" width="7.85546875" style="17" customWidth="1"/>
    <col min="3082" max="3082" width="1.85546875" style="17" customWidth="1"/>
    <col min="3083" max="3083" width="6.85546875" style="17" customWidth="1"/>
    <col min="3084" max="3084" width="7.85546875" style="17" customWidth="1"/>
    <col min="3085" max="3085" width="1.85546875" style="17" customWidth="1"/>
    <col min="3086" max="3086" width="6.85546875" style="17" customWidth="1"/>
    <col min="3087" max="3087" width="7.85546875" style="17" customWidth="1"/>
    <col min="3088" max="3088" width="1.85546875" style="17" customWidth="1"/>
    <col min="3089" max="3089" width="6.85546875" style="17" customWidth="1"/>
    <col min="3090" max="3090" width="7.85546875" style="17" customWidth="1"/>
    <col min="3091" max="3091" width="1.85546875" style="17" customWidth="1"/>
    <col min="3092" max="3092" width="6.85546875" style="17" customWidth="1"/>
    <col min="3093" max="3093" width="7.85546875" style="17" customWidth="1"/>
    <col min="3094" max="3094" width="1.7109375" style="17" customWidth="1"/>
    <col min="3095" max="3096" width="7.85546875" style="17" customWidth="1"/>
    <col min="3097" max="3097" width="1.85546875" style="17" customWidth="1"/>
    <col min="3098" max="3098" width="6.85546875" style="17" customWidth="1"/>
    <col min="3099" max="3099" width="7.85546875" style="17" customWidth="1"/>
    <col min="3100" max="3100" width="1.85546875" style="17" customWidth="1"/>
    <col min="3101" max="3328" width="9.140625" style="17"/>
    <col min="3329" max="3329" width="12.42578125" style="17" customWidth="1"/>
    <col min="3330" max="3331" width="7.85546875" style="17" customWidth="1"/>
    <col min="3332" max="3332" width="1.85546875" style="17" customWidth="1"/>
    <col min="3333" max="3334" width="7.85546875" style="17" customWidth="1"/>
    <col min="3335" max="3335" width="1.85546875" style="17" customWidth="1"/>
    <col min="3336" max="3336" width="6.85546875" style="17" customWidth="1"/>
    <col min="3337" max="3337" width="7.85546875" style="17" customWidth="1"/>
    <col min="3338" max="3338" width="1.85546875" style="17" customWidth="1"/>
    <col min="3339" max="3339" width="6.85546875" style="17" customWidth="1"/>
    <col min="3340" max="3340" width="7.85546875" style="17" customWidth="1"/>
    <col min="3341" max="3341" width="1.85546875" style="17" customWidth="1"/>
    <col min="3342" max="3342" width="6.85546875" style="17" customWidth="1"/>
    <col min="3343" max="3343" width="7.85546875" style="17" customWidth="1"/>
    <col min="3344" max="3344" width="1.85546875" style="17" customWidth="1"/>
    <col min="3345" max="3345" width="6.85546875" style="17" customWidth="1"/>
    <col min="3346" max="3346" width="7.85546875" style="17" customWidth="1"/>
    <col min="3347" max="3347" width="1.85546875" style="17" customWidth="1"/>
    <col min="3348" max="3348" width="6.85546875" style="17" customWidth="1"/>
    <col min="3349" max="3349" width="7.85546875" style="17" customWidth="1"/>
    <col min="3350" max="3350" width="1.7109375" style="17" customWidth="1"/>
    <col min="3351" max="3352" width="7.85546875" style="17" customWidth="1"/>
    <col min="3353" max="3353" width="1.85546875" style="17" customWidth="1"/>
    <col min="3354" max="3354" width="6.85546875" style="17" customWidth="1"/>
    <col min="3355" max="3355" width="7.85546875" style="17" customWidth="1"/>
    <col min="3356" max="3356" width="1.85546875" style="17" customWidth="1"/>
    <col min="3357" max="3584" width="9.140625" style="17"/>
    <col min="3585" max="3585" width="12.42578125" style="17" customWidth="1"/>
    <col min="3586" max="3587" width="7.85546875" style="17" customWidth="1"/>
    <col min="3588" max="3588" width="1.85546875" style="17" customWidth="1"/>
    <col min="3589" max="3590" width="7.85546875" style="17" customWidth="1"/>
    <col min="3591" max="3591" width="1.85546875" style="17" customWidth="1"/>
    <col min="3592" max="3592" width="6.85546875" style="17" customWidth="1"/>
    <col min="3593" max="3593" width="7.85546875" style="17" customWidth="1"/>
    <col min="3594" max="3594" width="1.85546875" style="17" customWidth="1"/>
    <col min="3595" max="3595" width="6.85546875" style="17" customWidth="1"/>
    <col min="3596" max="3596" width="7.85546875" style="17" customWidth="1"/>
    <col min="3597" max="3597" width="1.85546875" style="17" customWidth="1"/>
    <col min="3598" max="3598" width="6.85546875" style="17" customWidth="1"/>
    <col min="3599" max="3599" width="7.85546875" style="17" customWidth="1"/>
    <col min="3600" max="3600" width="1.85546875" style="17" customWidth="1"/>
    <col min="3601" max="3601" width="6.85546875" style="17" customWidth="1"/>
    <col min="3602" max="3602" width="7.85546875" style="17" customWidth="1"/>
    <col min="3603" max="3603" width="1.85546875" style="17" customWidth="1"/>
    <col min="3604" max="3604" width="6.85546875" style="17" customWidth="1"/>
    <col min="3605" max="3605" width="7.85546875" style="17" customWidth="1"/>
    <col min="3606" max="3606" width="1.7109375" style="17" customWidth="1"/>
    <col min="3607" max="3608" width="7.85546875" style="17" customWidth="1"/>
    <col min="3609" max="3609" width="1.85546875" style="17" customWidth="1"/>
    <col min="3610" max="3610" width="6.85546875" style="17" customWidth="1"/>
    <col min="3611" max="3611" width="7.85546875" style="17" customWidth="1"/>
    <col min="3612" max="3612" width="1.85546875" style="17" customWidth="1"/>
    <col min="3613" max="3840" width="9.140625" style="17"/>
    <col min="3841" max="3841" width="12.42578125" style="17" customWidth="1"/>
    <col min="3842" max="3843" width="7.85546875" style="17" customWidth="1"/>
    <col min="3844" max="3844" width="1.85546875" style="17" customWidth="1"/>
    <col min="3845" max="3846" width="7.85546875" style="17" customWidth="1"/>
    <col min="3847" max="3847" width="1.85546875" style="17" customWidth="1"/>
    <col min="3848" max="3848" width="6.85546875" style="17" customWidth="1"/>
    <col min="3849" max="3849" width="7.85546875" style="17" customWidth="1"/>
    <col min="3850" max="3850" width="1.85546875" style="17" customWidth="1"/>
    <col min="3851" max="3851" width="6.85546875" style="17" customWidth="1"/>
    <col min="3852" max="3852" width="7.85546875" style="17" customWidth="1"/>
    <col min="3853" max="3853" width="1.85546875" style="17" customWidth="1"/>
    <col min="3854" max="3854" width="6.85546875" style="17" customWidth="1"/>
    <col min="3855" max="3855" width="7.85546875" style="17" customWidth="1"/>
    <col min="3856" max="3856" width="1.85546875" style="17" customWidth="1"/>
    <col min="3857" max="3857" width="6.85546875" style="17" customWidth="1"/>
    <col min="3858" max="3858" width="7.85546875" style="17" customWidth="1"/>
    <col min="3859" max="3859" width="1.85546875" style="17" customWidth="1"/>
    <col min="3860" max="3860" width="6.85546875" style="17" customWidth="1"/>
    <col min="3861" max="3861" width="7.85546875" style="17" customWidth="1"/>
    <col min="3862" max="3862" width="1.7109375" style="17" customWidth="1"/>
    <col min="3863" max="3864" width="7.85546875" style="17" customWidth="1"/>
    <col min="3865" max="3865" width="1.85546875" style="17" customWidth="1"/>
    <col min="3866" max="3866" width="6.85546875" style="17" customWidth="1"/>
    <col min="3867" max="3867" width="7.85546875" style="17" customWidth="1"/>
    <col min="3868" max="3868" width="1.85546875" style="17" customWidth="1"/>
    <col min="3869" max="4096" width="9.140625" style="17"/>
    <col min="4097" max="4097" width="12.42578125" style="17" customWidth="1"/>
    <col min="4098" max="4099" width="7.85546875" style="17" customWidth="1"/>
    <col min="4100" max="4100" width="1.85546875" style="17" customWidth="1"/>
    <col min="4101" max="4102" width="7.85546875" style="17" customWidth="1"/>
    <col min="4103" max="4103" width="1.85546875" style="17" customWidth="1"/>
    <col min="4104" max="4104" width="6.85546875" style="17" customWidth="1"/>
    <col min="4105" max="4105" width="7.85546875" style="17" customWidth="1"/>
    <col min="4106" max="4106" width="1.85546875" style="17" customWidth="1"/>
    <col min="4107" max="4107" width="6.85546875" style="17" customWidth="1"/>
    <col min="4108" max="4108" width="7.85546875" style="17" customWidth="1"/>
    <col min="4109" max="4109" width="1.85546875" style="17" customWidth="1"/>
    <col min="4110" max="4110" width="6.85546875" style="17" customWidth="1"/>
    <col min="4111" max="4111" width="7.85546875" style="17" customWidth="1"/>
    <col min="4112" max="4112" width="1.85546875" style="17" customWidth="1"/>
    <col min="4113" max="4113" width="6.85546875" style="17" customWidth="1"/>
    <col min="4114" max="4114" width="7.85546875" style="17" customWidth="1"/>
    <col min="4115" max="4115" width="1.85546875" style="17" customWidth="1"/>
    <col min="4116" max="4116" width="6.85546875" style="17" customWidth="1"/>
    <col min="4117" max="4117" width="7.85546875" style="17" customWidth="1"/>
    <col min="4118" max="4118" width="1.7109375" style="17" customWidth="1"/>
    <col min="4119" max="4120" width="7.85546875" style="17" customWidth="1"/>
    <col min="4121" max="4121" width="1.85546875" style="17" customWidth="1"/>
    <col min="4122" max="4122" width="6.85546875" style="17" customWidth="1"/>
    <col min="4123" max="4123" width="7.85546875" style="17" customWidth="1"/>
    <col min="4124" max="4124" width="1.85546875" style="17" customWidth="1"/>
    <col min="4125" max="4352" width="9.140625" style="17"/>
    <col min="4353" max="4353" width="12.42578125" style="17" customWidth="1"/>
    <col min="4354" max="4355" width="7.85546875" style="17" customWidth="1"/>
    <col min="4356" max="4356" width="1.85546875" style="17" customWidth="1"/>
    <col min="4357" max="4358" width="7.85546875" style="17" customWidth="1"/>
    <col min="4359" max="4359" width="1.85546875" style="17" customWidth="1"/>
    <col min="4360" max="4360" width="6.85546875" style="17" customWidth="1"/>
    <col min="4361" max="4361" width="7.85546875" style="17" customWidth="1"/>
    <col min="4362" max="4362" width="1.85546875" style="17" customWidth="1"/>
    <col min="4363" max="4363" width="6.85546875" style="17" customWidth="1"/>
    <col min="4364" max="4364" width="7.85546875" style="17" customWidth="1"/>
    <col min="4365" max="4365" width="1.85546875" style="17" customWidth="1"/>
    <col min="4366" max="4366" width="6.85546875" style="17" customWidth="1"/>
    <col min="4367" max="4367" width="7.85546875" style="17" customWidth="1"/>
    <col min="4368" max="4368" width="1.85546875" style="17" customWidth="1"/>
    <col min="4369" max="4369" width="6.85546875" style="17" customWidth="1"/>
    <col min="4370" max="4370" width="7.85546875" style="17" customWidth="1"/>
    <col min="4371" max="4371" width="1.85546875" style="17" customWidth="1"/>
    <col min="4372" max="4372" width="6.85546875" style="17" customWidth="1"/>
    <col min="4373" max="4373" width="7.85546875" style="17" customWidth="1"/>
    <col min="4374" max="4374" width="1.7109375" style="17" customWidth="1"/>
    <col min="4375" max="4376" width="7.85546875" style="17" customWidth="1"/>
    <col min="4377" max="4377" width="1.85546875" style="17" customWidth="1"/>
    <col min="4378" max="4378" width="6.85546875" style="17" customWidth="1"/>
    <col min="4379" max="4379" width="7.85546875" style="17" customWidth="1"/>
    <col min="4380" max="4380" width="1.85546875" style="17" customWidth="1"/>
    <col min="4381" max="4608" width="9.140625" style="17"/>
    <col min="4609" max="4609" width="12.42578125" style="17" customWidth="1"/>
    <col min="4610" max="4611" width="7.85546875" style="17" customWidth="1"/>
    <col min="4612" max="4612" width="1.85546875" style="17" customWidth="1"/>
    <col min="4613" max="4614" width="7.85546875" style="17" customWidth="1"/>
    <col min="4615" max="4615" width="1.85546875" style="17" customWidth="1"/>
    <col min="4616" max="4616" width="6.85546875" style="17" customWidth="1"/>
    <col min="4617" max="4617" width="7.85546875" style="17" customWidth="1"/>
    <col min="4618" max="4618" width="1.85546875" style="17" customWidth="1"/>
    <col min="4619" max="4619" width="6.85546875" style="17" customWidth="1"/>
    <col min="4620" max="4620" width="7.85546875" style="17" customWidth="1"/>
    <col min="4621" max="4621" width="1.85546875" style="17" customWidth="1"/>
    <col min="4622" max="4622" width="6.85546875" style="17" customWidth="1"/>
    <col min="4623" max="4623" width="7.85546875" style="17" customWidth="1"/>
    <col min="4624" max="4624" width="1.85546875" style="17" customWidth="1"/>
    <col min="4625" max="4625" width="6.85546875" style="17" customWidth="1"/>
    <col min="4626" max="4626" width="7.85546875" style="17" customWidth="1"/>
    <col min="4627" max="4627" width="1.85546875" style="17" customWidth="1"/>
    <col min="4628" max="4628" width="6.85546875" style="17" customWidth="1"/>
    <col min="4629" max="4629" width="7.85546875" style="17" customWidth="1"/>
    <col min="4630" max="4630" width="1.7109375" style="17" customWidth="1"/>
    <col min="4631" max="4632" width="7.85546875" style="17" customWidth="1"/>
    <col min="4633" max="4633" width="1.85546875" style="17" customWidth="1"/>
    <col min="4634" max="4634" width="6.85546875" style="17" customWidth="1"/>
    <col min="4635" max="4635" width="7.85546875" style="17" customWidth="1"/>
    <col min="4636" max="4636" width="1.85546875" style="17" customWidth="1"/>
    <col min="4637" max="4864" width="9.140625" style="17"/>
    <col min="4865" max="4865" width="12.42578125" style="17" customWidth="1"/>
    <col min="4866" max="4867" width="7.85546875" style="17" customWidth="1"/>
    <col min="4868" max="4868" width="1.85546875" style="17" customWidth="1"/>
    <col min="4869" max="4870" width="7.85546875" style="17" customWidth="1"/>
    <col min="4871" max="4871" width="1.85546875" style="17" customWidth="1"/>
    <col min="4872" max="4872" width="6.85546875" style="17" customWidth="1"/>
    <col min="4873" max="4873" width="7.85546875" style="17" customWidth="1"/>
    <col min="4874" max="4874" width="1.85546875" style="17" customWidth="1"/>
    <col min="4875" max="4875" width="6.85546875" style="17" customWidth="1"/>
    <col min="4876" max="4876" width="7.85546875" style="17" customWidth="1"/>
    <col min="4877" max="4877" width="1.85546875" style="17" customWidth="1"/>
    <col min="4878" max="4878" width="6.85546875" style="17" customWidth="1"/>
    <col min="4879" max="4879" width="7.85546875" style="17" customWidth="1"/>
    <col min="4880" max="4880" width="1.85546875" style="17" customWidth="1"/>
    <col min="4881" max="4881" width="6.85546875" style="17" customWidth="1"/>
    <col min="4882" max="4882" width="7.85546875" style="17" customWidth="1"/>
    <col min="4883" max="4883" width="1.85546875" style="17" customWidth="1"/>
    <col min="4884" max="4884" width="6.85546875" style="17" customWidth="1"/>
    <col min="4885" max="4885" width="7.85546875" style="17" customWidth="1"/>
    <col min="4886" max="4886" width="1.7109375" style="17" customWidth="1"/>
    <col min="4887" max="4888" width="7.85546875" style="17" customWidth="1"/>
    <col min="4889" max="4889" width="1.85546875" style="17" customWidth="1"/>
    <col min="4890" max="4890" width="6.85546875" style="17" customWidth="1"/>
    <col min="4891" max="4891" width="7.85546875" style="17" customWidth="1"/>
    <col min="4892" max="4892" width="1.85546875" style="17" customWidth="1"/>
    <col min="4893" max="5120" width="9.140625" style="17"/>
    <col min="5121" max="5121" width="12.42578125" style="17" customWidth="1"/>
    <col min="5122" max="5123" width="7.85546875" style="17" customWidth="1"/>
    <col min="5124" max="5124" width="1.85546875" style="17" customWidth="1"/>
    <col min="5125" max="5126" width="7.85546875" style="17" customWidth="1"/>
    <col min="5127" max="5127" width="1.85546875" style="17" customWidth="1"/>
    <col min="5128" max="5128" width="6.85546875" style="17" customWidth="1"/>
    <col min="5129" max="5129" width="7.85546875" style="17" customWidth="1"/>
    <col min="5130" max="5130" width="1.85546875" style="17" customWidth="1"/>
    <col min="5131" max="5131" width="6.85546875" style="17" customWidth="1"/>
    <col min="5132" max="5132" width="7.85546875" style="17" customWidth="1"/>
    <col min="5133" max="5133" width="1.85546875" style="17" customWidth="1"/>
    <col min="5134" max="5134" width="6.85546875" style="17" customWidth="1"/>
    <col min="5135" max="5135" width="7.85546875" style="17" customWidth="1"/>
    <col min="5136" max="5136" width="1.85546875" style="17" customWidth="1"/>
    <col min="5137" max="5137" width="6.85546875" style="17" customWidth="1"/>
    <col min="5138" max="5138" width="7.85546875" style="17" customWidth="1"/>
    <col min="5139" max="5139" width="1.85546875" style="17" customWidth="1"/>
    <col min="5140" max="5140" width="6.85546875" style="17" customWidth="1"/>
    <col min="5141" max="5141" width="7.85546875" style="17" customWidth="1"/>
    <col min="5142" max="5142" width="1.7109375" style="17" customWidth="1"/>
    <col min="5143" max="5144" width="7.85546875" style="17" customWidth="1"/>
    <col min="5145" max="5145" width="1.85546875" style="17" customWidth="1"/>
    <col min="5146" max="5146" width="6.85546875" style="17" customWidth="1"/>
    <col min="5147" max="5147" width="7.85546875" style="17" customWidth="1"/>
    <col min="5148" max="5148" width="1.85546875" style="17" customWidth="1"/>
    <col min="5149" max="5376" width="9.140625" style="17"/>
    <col min="5377" max="5377" width="12.42578125" style="17" customWidth="1"/>
    <col min="5378" max="5379" width="7.85546875" style="17" customWidth="1"/>
    <col min="5380" max="5380" width="1.85546875" style="17" customWidth="1"/>
    <col min="5381" max="5382" width="7.85546875" style="17" customWidth="1"/>
    <col min="5383" max="5383" width="1.85546875" style="17" customWidth="1"/>
    <col min="5384" max="5384" width="6.85546875" style="17" customWidth="1"/>
    <col min="5385" max="5385" width="7.85546875" style="17" customWidth="1"/>
    <col min="5386" max="5386" width="1.85546875" style="17" customWidth="1"/>
    <col min="5387" max="5387" width="6.85546875" style="17" customWidth="1"/>
    <col min="5388" max="5388" width="7.85546875" style="17" customWidth="1"/>
    <col min="5389" max="5389" width="1.85546875" style="17" customWidth="1"/>
    <col min="5390" max="5390" width="6.85546875" style="17" customWidth="1"/>
    <col min="5391" max="5391" width="7.85546875" style="17" customWidth="1"/>
    <col min="5392" max="5392" width="1.85546875" style="17" customWidth="1"/>
    <col min="5393" max="5393" width="6.85546875" style="17" customWidth="1"/>
    <col min="5394" max="5394" width="7.85546875" style="17" customWidth="1"/>
    <col min="5395" max="5395" width="1.85546875" style="17" customWidth="1"/>
    <col min="5396" max="5396" width="6.85546875" style="17" customWidth="1"/>
    <col min="5397" max="5397" width="7.85546875" style="17" customWidth="1"/>
    <col min="5398" max="5398" width="1.7109375" style="17" customWidth="1"/>
    <col min="5399" max="5400" width="7.85546875" style="17" customWidth="1"/>
    <col min="5401" max="5401" width="1.85546875" style="17" customWidth="1"/>
    <col min="5402" max="5402" width="6.85546875" style="17" customWidth="1"/>
    <col min="5403" max="5403" width="7.85546875" style="17" customWidth="1"/>
    <col min="5404" max="5404" width="1.85546875" style="17" customWidth="1"/>
    <col min="5405" max="5632" width="9.140625" style="17"/>
    <col min="5633" max="5633" width="12.42578125" style="17" customWidth="1"/>
    <col min="5634" max="5635" width="7.85546875" style="17" customWidth="1"/>
    <col min="5636" max="5636" width="1.85546875" style="17" customWidth="1"/>
    <col min="5637" max="5638" width="7.85546875" style="17" customWidth="1"/>
    <col min="5639" max="5639" width="1.85546875" style="17" customWidth="1"/>
    <col min="5640" max="5640" width="6.85546875" style="17" customWidth="1"/>
    <col min="5641" max="5641" width="7.85546875" style="17" customWidth="1"/>
    <col min="5642" max="5642" width="1.85546875" style="17" customWidth="1"/>
    <col min="5643" max="5643" width="6.85546875" style="17" customWidth="1"/>
    <col min="5644" max="5644" width="7.85546875" style="17" customWidth="1"/>
    <col min="5645" max="5645" width="1.85546875" style="17" customWidth="1"/>
    <col min="5646" max="5646" width="6.85546875" style="17" customWidth="1"/>
    <col min="5647" max="5647" width="7.85546875" style="17" customWidth="1"/>
    <col min="5648" max="5648" width="1.85546875" style="17" customWidth="1"/>
    <col min="5649" max="5649" width="6.85546875" style="17" customWidth="1"/>
    <col min="5650" max="5650" width="7.85546875" style="17" customWidth="1"/>
    <col min="5651" max="5651" width="1.85546875" style="17" customWidth="1"/>
    <col min="5652" max="5652" width="6.85546875" style="17" customWidth="1"/>
    <col min="5653" max="5653" width="7.85546875" style="17" customWidth="1"/>
    <col min="5654" max="5654" width="1.7109375" style="17" customWidth="1"/>
    <col min="5655" max="5656" width="7.85546875" style="17" customWidth="1"/>
    <col min="5657" max="5657" width="1.85546875" style="17" customWidth="1"/>
    <col min="5658" max="5658" width="6.85546875" style="17" customWidth="1"/>
    <col min="5659" max="5659" width="7.85546875" style="17" customWidth="1"/>
    <col min="5660" max="5660" width="1.85546875" style="17" customWidth="1"/>
    <col min="5661" max="5888" width="9.140625" style="17"/>
    <col min="5889" max="5889" width="12.42578125" style="17" customWidth="1"/>
    <col min="5890" max="5891" width="7.85546875" style="17" customWidth="1"/>
    <col min="5892" max="5892" width="1.85546875" style="17" customWidth="1"/>
    <col min="5893" max="5894" width="7.85546875" style="17" customWidth="1"/>
    <col min="5895" max="5895" width="1.85546875" style="17" customWidth="1"/>
    <col min="5896" max="5896" width="6.85546875" style="17" customWidth="1"/>
    <col min="5897" max="5897" width="7.85546875" style="17" customWidth="1"/>
    <col min="5898" max="5898" width="1.85546875" style="17" customWidth="1"/>
    <col min="5899" max="5899" width="6.85546875" style="17" customWidth="1"/>
    <col min="5900" max="5900" width="7.85546875" style="17" customWidth="1"/>
    <col min="5901" max="5901" width="1.85546875" style="17" customWidth="1"/>
    <col min="5902" max="5902" width="6.85546875" style="17" customWidth="1"/>
    <col min="5903" max="5903" width="7.85546875" style="17" customWidth="1"/>
    <col min="5904" max="5904" width="1.85546875" style="17" customWidth="1"/>
    <col min="5905" max="5905" width="6.85546875" style="17" customWidth="1"/>
    <col min="5906" max="5906" width="7.85546875" style="17" customWidth="1"/>
    <col min="5907" max="5907" width="1.85546875" style="17" customWidth="1"/>
    <col min="5908" max="5908" width="6.85546875" style="17" customWidth="1"/>
    <col min="5909" max="5909" width="7.85546875" style="17" customWidth="1"/>
    <col min="5910" max="5910" width="1.7109375" style="17" customWidth="1"/>
    <col min="5911" max="5912" width="7.85546875" style="17" customWidth="1"/>
    <col min="5913" max="5913" width="1.85546875" style="17" customWidth="1"/>
    <col min="5914" max="5914" width="6.85546875" style="17" customWidth="1"/>
    <col min="5915" max="5915" width="7.85546875" style="17" customWidth="1"/>
    <col min="5916" max="5916" width="1.85546875" style="17" customWidth="1"/>
    <col min="5917" max="6144" width="9.140625" style="17"/>
    <col min="6145" max="6145" width="12.42578125" style="17" customWidth="1"/>
    <col min="6146" max="6147" width="7.85546875" style="17" customWidth="1"/>
    <col min="6148" max="6148" width="1.85546875" style="17" customWidth="1"/>
    <col min="6149" max="6150" width="7.85546875" style="17" customWidth="1"/>
    <col min="6151" max="6151" width="1.85546875" style="17" customWidth="1"/>
    <col min="6152" max="6152" width="6.85546875" style="17" customWidth="1"/>
    <col min="6153" max="6153" width="7.85546875" style="17" customWidth="1"/>
    <col min="6154" max="6154" width="1.85546875" style="17" customWidth="1"/>
    <col min="6155" max="6155" width="6.85546875" style="17" customWidth="1"/>
    <col min="6156" max="6156" width="7.85546875" style="17" customWidth="1"/>
    <col min="6157" max="6157" width="1.85546875" style="17" customWidth="1"/>
    <col min="6158" max="6158" width="6.85546875" style="17" customWidth="1"/>
    <col min="6159" max="6159" width="7.85546875" style="17" customWidth="1"/>
    <col min="6160" max="6160" width="1.85546875" style="17" customWidth="1"/>
    <col min="6161" max="6161" width="6.85546875" style="17" customWidth="1"/>
    <col min="6162" max="6162" width="7.85546875" style="17" customWidth="1"/>
    <col min="6163" max="6163" width="1.85546875" style="17" customWidth="1"/>
    <col min="6164" max="6164" width="6.85546875" style="17" customWidth="1"/>
    <col min="6165" max="6165" width="7.85546875" style="17" customWidth="1"/>
    <col min="6166" max="6166" width="1.7109375" style="17" customWidth="1"/>
    <col min="6167" max="6168" width="7.85546875" style="17" customWidth="1"/>
    <col min="6169" max="6169" width="1.85546875" style="17" customWidth="1"/>
    <col min="6170" max="6170" width="6.85546875" style="17" customWidth="1"/>
    <col min="6171" max="6171" width="7.85546875" style="17" customWidth="1"/>
    <col min="6172" max="6172" width="1.85546875" style="17" customWidth="1"/>
    <col min="6173" max="6400" width="9.140625" style="17"/>
    <col min="6401" max="6401" width="12.42578125" style="17" customWidth="1"/>
    <col min="6402" max="6403" width="7.85546875" style="17" customWidth="1"/>
    <col min="6404" max="6404" width="1.85546875" style="17" customWidth="1"/>
    <col min="6405" max="6406" width="7.85546875" style="17" customWidth="1"/>
    <col min="6407" max="6407" width="1.85546875" style="17" customWidth="1"/>
    <col min="6408" max="6408" width="6.85546875" style="17" customWidth="1"/>
    <col min="6409" max="6409" width="7.85546875" style="17" customWidth="1"/>
    <col min="6410" max="6410" width="1.85546875" style="17" customWidth="1"/>
    <col min="6411" max="6411" width="6.85546875" style="17" customWidth="1"/>
    <col min="6412" max="6412" width="7.85546875" style="17" customWidth="1"/>
    <col min="6413" max="6413" width="1.85546875" style="17" customWidth="1"/>
    <col min="6414" max="6414" width="6.85546875" style="17" customWidth="1"/>
    <col min="6415" max="6415" width="7.85546875" style="17" customWidth="1"/>
    <col min="6416" max="6416" width="1.85546875" style="17" customWidth="1"/>
    <col min="6417" max="6417" width="6.85546875" style="17" customWidth="1"/>
    <col min="6418" max="6418" width="7.85546875" style="17" customWidth="1"/>
    <col min="6419" max="6419" width="1.85546875" style="17" customWidth="1"/>
    <col min="6420" max="6420" width="6.85546875" style="17" customWidth="1"/>
    <col min="6421" max="6421" width="7.85546875" style="17" customWidth="1"/>
    <col min="6422" max="6422" width="1.7109375" style="17" customWidth="1"/>
    <col min="6423" max="6424" width="7.85546875" style="17" customWidth="1"/>
    <col min="6425" max="6425" width="1.85546875" style="17" customWidth="1"/>
    <col min="6426" max="6426" width="6.85546875" style="17" customWidth="1"/>
    <col min="6427" max="6427" width="7.85546875" style="17" customWidth="1"/>
    <col min="6428" max="6428" width="1.85546875" style="17" customWidth="1"/>
    <col min="6429" max="6656" width="9.140625" style="17"/>
    <col min="6657" max="6657" width="12.42578125" style="17" customWidth="1"/>
    <col min="6658" max="6659" width="7.85546875" style="17" customWidth="1"/>
    <col min="6660" max="6660" width="1.85546875" style="17" customWidth="1"/>
    <col min="6661" max="6662" width="7.85546875" style="17" customWidth="1"/>
    <col min="6663" max="6663" width="1.85546875" style="17" customWidth="1"/>
    <col min="6664" max="6664" width="6.85546875" style="17" customWidth="1"/>
    <col min="6665" max="6665" width="7.85546875" style="17" customWidth="1"/>
    <col min="6666" max="6666" width="1.85546875" style="17" customWidth="1"/>
    <col min="6667" max="6667" width="6.85546875" style="17" customWidth="1"/>
    <col min="6668" max="6668" width="7.85546875" style="17" customWidth="1"/>
    <col min="6669" max="6669" width="1.85546875" style="17" customWidth="1"/>
    <col min="6670" max="6670" width="6.85546875" style="17" customWidth="1"/>
    <col min="6671" max="6671" width="7.85546875" style="17" customWidth="1"/>
    <col min="6672" max="6672" width="1.85546875" style="17" customWidth="1"/>
    <col min="6673" max="6673" width="6.85546875" style="17" customWidth="1"/>
    <col min="6674" max="6674" width="7.85546875" style="17" customWidth="1"/>
    <col min="6675" max="6675" width="1.85546875" style="17" customWidth="1"/>
    <col min="6676" max="6676" width="6.85546875" style="17" customWidth="1"/>
    <col min="6677" max="6677" width="7.85546875" style="17" customWidth="1"/>
    <col min="6678" max="6678" width="1.7109375" style="17" customWidth="1"/>
    <col min="6679" max="6680" width="7.85546875" style="17" customWidth="1"/>
    <col min="6681" max="6681" width="1.85546875" style="17" customWidth="1"/>
    <col min="6682" max="6682" width="6.85546875" style="17" customWidth="1"/>
    <col min="6683" max="6683" width="7.85546875" style="17" customWidth="1"/>
    <col min="6684" max="6684" width="1.85546875" style="17" customWidth="1"/>
    <col min="6685" max="6912" width="9.140625" style="17"/>
    <col min="6913" max="6913" width="12.42578125" style="17" customWidth="1"/>
    <col min="6914" max="6915" width="7.85546875" style="17" customWidth="1"/>
    <col min="6916" max="6916" width="1.85546875" style="17" customWidth="1"/>
    <col min="6917" max="6918" width="7.85546875" style="17" customWidth="1"/>
    <col min="6919" max="6919" width="1.85546875" style="17" customWidth="1"/>
    <col min="6920" max="6920" width="6.85546875" style="17" customWidth="1"/>
    <col min="6921" max="6921" width="7.85546875" style="17" customWidth="1"/>
    <col min="6922" max="6922" width="1.85546875" style="17" customWidth="1"/>
    <col min="6923" max="6923" width="6.85546875" style="17" customWidth="1"/>
    <col min="6924" max="6924" width="7.85546875" style="17" customWidth="1"/>
    <col min="6925" max="6925" width="1.85546875" style="17" customWidth="1"/>
    <col min="6926" max="6926" width="6.85546875" style="17" customWidth="1"/>
    <col min="6927" max="6927" width="7.85546875" style="17" customWidth="1"/>
    <col min="6928" max="6928" width="1.85546875" style="17" customWidth="1"/>
    <col min="6929" max="6929" width="6.85546875" style="17" customWidth="1"/>
    <col min="6930" max="6930" width="7.85546875" style="17" customWidth="1"/>
    <col min="6931" max="6931" width="1.85546875" style="17" customWidth="1"/>
    <col min="6932" max="6932" width="6.85546875" style="17" customWidth="1"/>
    <col min="6933" max="6933" width="7.85546875" style="17" customWidth="1"/>
    <col min="6934" max="6934" width="1.7109375" style="17" customWidth="1"/>
    <col min="6935" max="6936" width="7.85546875" style="17" customWidth="1"/>
    <col min="6937" max="6937" width="1.85546875" style="17" customWidth="1"/>
    <col min="6938" max="6938" width="6.85546875" style="17" customWidth="1"/>
    <col min="6939" max="6939" width="7.85546875" style="17" customWidth="1"/>
    <col min="6940" max="6940" width="1.85546875" style="17" customWidth="1"/>
    <col min="6941" max="7168" width="9.140625" style="17"/>
    <col min="7169" max="7169" width="12.42578125" style="17" customWidth="1"/>
    <col min="7170" max="7171" width="7.85546875" style="17" customWidth="1"/>
    <col min="7172" max="7172" width="1.85546875" style="17" customWidth="1"/>
    <col min="7173" max="7174" width="7.85546875" style="17" customWidth="1"/>
    <col min="7175" max="7175" width="1.85546875" style="17" customWidth="1"/>
    <col min="7176" max="7176" width="6.85546875" style="17" customWidth="1"/>
    <col min="7177" max="7177" width="7.85546875" style="17" customWidth="1"/>
    <col min="7178" max="7178" width="1.85546875" style="17" customWidth="1"/>
    <col min="7179" max="7179" width="6.85546875" style="17" customWidth="1"/>
    <col min="7180" max="7180" width="7.85546875" style="17" customWidth="1"/>
    <col min="7181" max="7181" width="1.85546875" style="17" customWidth="1"/>
    <col min="7182" max="7182" width="6.85546875" style="17" customWidth="1"/>
    <col min="7183" max="7183" width="7.85546875" style="17" customWidth="1"/>
    <col min="7184" max="7184" width="1.85546875" style="17" customWidth="1"/>
    <col min="7185" max="7185" width="6.85546875" style="17" customWidth="1"/>
    <col min="7186" max="7186" width="7.85546875" style="17" customWidth="1"/>
    <col min="7187" max="7187" width="1.85546875" style="17" customWidth="1"/>
    <col min="7188" max="7188" width="6.85546875" style="17" customWidth="1"/>
    <col min="7189" max="7189" width="7.85546875" style="17" customWidth="1"/>
    <col min="7190" max="7190" width="1.7109375" style="17" customWidth="1"/>
    <col min="7191" max="7192" width="7.85546875" style="17" customWidth="1"/>
    <col min="7193" max="7193" width="1.85546875" style="17" customWidth="1"/>
    <col min="7194" max="7194" width="6.85546875" style="17" customWidth="1"/>
    <col min="7195" max="7195" width="7.85546875" style="17" customWidth="1"/>
    <col min="7196" max="7196" width="1.85546875" style="17" customWidth="1"/>
    <col min="7197" max="7424" width="9.140625" style="17"/>
    <col min="7425" max="7425" width="12.42578125" style="17" customWidth="1"/>
    <col min="7426" max="7427" width="7.85546875" style="17" customWidth="1"/>
    <col min="7428" max="7428" width="1.85546875" style="17" customWidth="1"/>
    <col min="7429" max="7430" width="7.85546875" style="17" customWidth="1"/>
    <col min="7431" max="7431" width="1.85546875" style="17" customWidth="1"/>
    <col min="7432" max="7432" width="6.85546875" style="17" customWidth="1"/>
    <col min="7433" max="7433" width="7.85546875" style="17" customWidth="1"/>
    <col min="7434" max="7434" width="1.85546875" style="17" customWidth="1"/>
    <col min="7435" max="7435" width="6.85546875" style="17" customWidth="1"/>
    <col min="7436" max="7436" width="7.85546875" style="17" customWidth="1"/>
    <col min="7437" max="7437" width="1.85546875" style="17" customWidth="1"/>
    <col min="7438" max="7438" width="6.85546875" style="17" customWidth="1"/>
    <col min="7439" max="7439" width="7.85546875" style="17" customWidth="1"/>
    <col min="7440" max="7440" width="1.85546875" style="17" customWidth="1"/>
    <col min="7441" max="7441" width="6.85546875" style="17" customWidth="1"/>
    <col min="7442" max="7442" width="7.85546875" style="17" customWidth="1"/>
    <col min="7443" max="7443" width="1.85546875" style="17" customWidth="1"/>
    <col min="7444" max="7444" width="6.85546875" style="17" customWidth="1"/>
    <col min="7445" max="7445" width="7.85546875" style="17" customWidth="1"/>
    <col min="7446" max="7446" width="1.7109375" style="17" customWidth="1"/>
    <col min="7447" max="7448" width="7.85546875" style="17" customWidth="1"/>
    <col min="7449" max="7449" width="1.85546875" style="17" customWidth="1"/>
    <col min="7450" max="7450" width="6.85546875" style="17" customWidth="1"/>
    <col min="7451" max="7451" width="7.85546875" style="17" customWidth="1"/>
    <col min="7452" max="7452" width="1.85546875" style="17" customWidth="1"/>
    <col min="7453" max="7680" width="9.140625" style="17"/>
    <col min="7681" max="7681" width="12.42578125" style="17" customWidth="1"/>
    <col min="7682" max="7683" width="7.85546875" style="17" customWidth="1"/>
    <col min="7684" max="7684" width="1.85546875" style="17" customWidth="1"/>
    <col min="7685" max="7686" width="7.85546875" style="17" customWidth="1"/>
    <col min="7687" max="7687" width="1.85546875" style="17" customWidth="1"/>
    <col min="7688" max="7688" width="6.85546875" style="17" customWidth="1"/>
    <col min="7689" max="7689" width="7.85546875" style="17" customWidth="1"/>
    <col min="7690" max="7690" width="1.85546875" style="17" customWidth="1"/>
    <col min="7691" max="7691" width="6.85546875" style="17" customWidth="1"/>
    <col min="7692" max="7692" width="7.85546875" style="17" customWidth="1"/>
    <col min="7693" max="7693" width="1.85546875" style="17" customWidth="1"/>
    <col min="7694" max="7694" width="6.85546875" style="17" customWidth="1"/>
    <col min="7695" max="7695" width="7.85546875" style="17" customWidth="1"/>
    <col min="7696" max="7696" width="1.85546875" style="17" customWidth="1"/>
    <col min="7697" max="7697" width="6.85546875" style="17" customWidth="1"/>
    <col min="7698" max="7698" width="7.85546875" style="17" customWidth="1"/>
    <col min="7699" max="7699" width="1.85546875" style="17" customWidth="1"/>
    <col min="7700" max="7700" width="6.85546875" style="17" customWidth="1"/>
    <col min="7701" max="7701" width="7.85546875" style="17" customWidth="1"/>
    <col min="7702" max="7702" width="1.7109375" style="17" customWidth="1"/>
    <col min="7703" max="7704" width="7.85546875" style="17" customWidth="1"/>
    <col min="7705" max="7705" width="1.85546875" style="17" customWidth="1"/>
    <col min="7706" max="7706" width="6.85546875" style="17" customWidth="1"/>
    <col min="7707" max="7707" width="7.85546875" style="17" customWidth="1"/>
    <col min="7708" max="7708" width="1.85546875" style="17" customWidth="1"/>
    <col min="7709" max="7936" width="9.140625" style="17"/>
    <col min="7937" max="7937" width="12.42578125" style="17" customWidth="1"/>
    <col min="7938" max="7939" width="7.85546875" style="17" customWidth="1"/>
    <col min="7940" max="7940" width="1.85546875" style="17" customWidth="1"/>
    <col min="7941" max="7942" width="7.85546875" style="17" customWidth="1"/>
    <col min="7943" max="7943" width="1.85546875" style="17" customWidth="1"/>
    <col min="7944" max="7944" width="6.85546875" style="17" customWidth="1"/>
    <col min="7945" max="7945" width="7.85546875" style="17" customWidth="1"/>
    <col min="7946" max="7946" width="1.85546875" style="17" customWidth="1"/>
    <col min="7947" max="7947" width="6.85546875" style="17" customWidth="1"/>
    <col min="7948" max="7948" width="7.85546875" style="17" customWidth="1"/>
    <col min="7949" max="7949" width="1.85546875" style="17" customWidth="1"/>
    <col min="7950" max="7950" width="6.85546875" style="17" customWidth="1"/>
    <col min="7951" max="7951" width="7.85546875" style="17" customWidth="1"/>
    <col min="7952" max="7952" width="1.85546875" style="17" customWidth="1"/>
    <col min="7953" max="7953" width="6.85546875" style="17" customWidth="1"/>
    <col min="7954" max="7954" width="7.85546875" style="17" customWidth="1"/>
    <col min="7955" max="7955" width="1.85546875" style="17" customWidth="1"/>
    <col min="7956" max="7956" width="6.85546875" style="17" customWidth="1"/>
    <col min="7957" max="7957" width="7.85546875" style="17" customWidth="1"/>
    <col min="7958" max="7958" width="1.7109375" style="17" customWidth="1"/>
    <col min="7959" max="7960" width="7.85546875" style="17" customWidth="1"/>
    <col min="7961" max="7961" width="1.85546875" style="17" customWidth="1"/>
    <col min="7962" max="7962" width="6.85546875" style="17" customWidth="1"/>
    <col min="7963" max="7963" width="7.85546875" style="17" customWidth="1"/>
    <col min="7964" max="7964" width="1.85546875" style="17" customWidth="1"/>
    <col min="7965" max="8192" width="9.140625" style="17"/>
    <col min="8193" max="8193" width="12.42578125" style="17" customWidth="1"/>
    <col min="8194" max="8195" width="7.85546875" style="17" customWidth="1"/>
    <col min="8196" max="8196" width="1.85546875" style="17" customWidth="1"/>
    <col min="8197" max="8198" width="7.85546875" style="17" customWidth="1"/>
    <col min="8199" max="8199" width="1.85546875" style="17" customWidth="1"/>
    <col min="8200" max="8200" width="6.85546875" style="17" customWidth="1"/>
    <col min="8201" max="8201" width="7.85546875" style="17" customWidth="1"/>
    <col min="8202" max="8202" width="1.85546875" style="17" customWidth="1"/>
    <col min="8203" max="8203" width="6.85546875" style="17" customWidth="1"/>
    <col min="8204" max="8204" width="7.85546875" style="17" customWidth="1"/>
    <col min="8205" max="8205" width="1.85546875" style="17" customWidth="1"/>
    <col min="8206" max="8206" width="6.85546875" style="17" customWidth="1"/>
    <col min="8207" max="8207" width="7.85546875" style="17" customWidth="1"/>
    <col min="8208" max="8208" width="1.85546875" style="17" customWidth="1"/>
    <col min="8209" max="8209" width="6.85546875" style="17" customWidth="1"/>
    <col min="8210" max="8210" width="7.85546875" style="17" customWidth="1"/>
    <col min="8211" max="8211" width="1.85546875" style="17" customWidth="1"/>
    <col min="8212" max="8212" width="6.85546875" style="17" customWidth="1"/>
    <col min="8213" max="8213" width="7.85546875" style="17" customWidth="1"/>
    <col min="8214" max="8214" width="1.7109375" style="17" customWidth="1"/>
    <col min="8215" max="8216" width="7.85546875" style="17" customWidth="1"/>
    <col min="8217" max="8217" width="1.85546875" style="17" customWidth="1"/>
    <col min="8218" max="8218" width="6.85546875" style="17" customWidth="1"/>
    <col min="8219" max="8219" width="7.85546875" style="17" customWidth="1"/>
    <col min="8220" max="8220" width="1.85546875" style="17" customWidth="1"/>
    <col min="8221" max="8448" width="9.140625" style="17"/>
    <col min="8449" max="8449" width="12.42578125" style="17" customWidth="1"/>
    <col min="8450" max="8451" width="7.85546875" style="17" customWidth="1"/>
    <col min="8452" max="8452" width="1.85546875" style="17" customWidth="1"/>
    <col min="8453" max="8454" width="7.85546875" style="17" customWidth="1"/>
    <col min="8455" max="8455" width="1.85546875" style="17" customWidth="1"/>
    <col min="8456" max="8456" width="6.85546875" style="17" customWidth="1"/>
    <col min="8457" max="8457" width="7.85546875" style="17" customWidth="1"/>
    <col min="8458" max="8458" width="1.85546875" style="17" customWidth="1"/>
    <col min="8459" max="8459" width="6.85546875" style="17" customWidth="1"/>
    <col min="8460" max="8460" width="7.85546875" style="17" customWidth="1"/>
    <col min="8461" max="8461" width="1.85546875" style="17" customWidth="1"/>
    <col min="8462" max="8462" width="6.85546875" style="17" customWidth="1"/>
    <col min="8463" max="8463" width="7.85546875" style="17" customWidth="1"/>
    <col min="8464" max="8464" width="1.85546875" style="17" customWidth="1"/>
    <col min="8465" max="8465" width="6.85546875" style="17" customWidth="1"/>
    <col min="8466" max="8466" width="7.85546875" style="17" customWidth="1"/>
    <col min="8467" max="8467" width="1.85546875" style="17" customWidth="1"/>
    <col min="8468" max="8468" width="6.85546875" style="17" customWidth="1"/>
    <col min="8469" max="8469" width="7.85546875" style="17" customWidth="1"/>
    <col min="8470" max="8470" width="1.7109375" style="17" customWidth="1"/>
    <col min="8471" max="8472" width="7.85546875" style="17" customWidth="1"/>
    <col min="8473" max="8473" width="1.85546875" style="17" customWidth="1"/>
    <col min="8474" max="8474" width="6.85546875" style="17" customWidth="1"/>
    <col min="8475" max="8475" width="7.85546875" style="17" customWidth="1"/>
    <col min="8476" max="8476" width="1.85546875" style="17" customWidth="1"/>
    <col min="8477" max="8704" width="9.140625" style="17"/>
    <col min="8705" max="8705" width="12.42578125" style="17" customWidth="1"/>
    <col min="8706" max="8707" width="7.85546875" style="17" customWidth="1"/>
    <col min="8708" max="8708" width="1.85546875" style="17" customWidth="1"/>
    <col min="8709" max="8710" width="7.85546875" style="17" customWidth="1"/>
    <col min="8711" max="8711" width="1.85546875" style="17" customWidth="1"/>
    <col min="8712" max="8712" width="6.85546875" style="17" customWidth="1"/>
    <col min="8713" max="8713" width="7.85546875" style="17" customWidth="1"/>
    <col min="8714" max="8714" width="1.85546875" style="17" customWidth="1"/>
    <col min="8715" max="8715" width="6.85546875" style="17" customWidth="1"/>
    <col min="8716" max="8716" width="7.85546875" style="17" customWidth="1"/>
    <col min="8717" max="8717" width="1.85546875" style="17" customWidth="1"/>
    <col min="8718" max="8718" width="6.85546875" style="17" customWidth="1"/>
    <col min="8719" max="8719" width="7.85546875" style="17" customWidth="1"/>
    <col min="8720" max="8720" width="1.85546875" style="17" customWidth="1"/>
    <col min="8721" max="8721" width="6.85546875" style="17" customWidth="1"/>
    <col min="8722" max="8722" width="7.85546875" style="17" customWidth="1"/>
    <col min="8723" max="8723" width="1.85546875" style="17" customWidth="1"/>
    <col min="8724" max="8724" width="6.85546875" style="17" customWidth="1"/>
    <col min="8725" max="8725" width="7.85546875" style="17" customWidth="1"/>
    <col min="8726" max="8726" width="1.7109375" style="17" customWidth="1"/>
    <col min="8727" max="8728" width="7.85546875" style="17" customWidth="1"/>
    <col min="8729" max="8729" width="1.85546875" style="17" customWidth="1"/>
    <col min="8730" max="8730" width="6.85546875" style="17" customWidth="1"/>
    <col min="8731" max="8731" width="7.85546875" style="17" customWidth="1"/>
    <col min="8732" max="8732" width="1.85546875" style="17" customWidth="1"/>
    <col min="8733" max="8960" width="9.140625" style="17"/>
    <col min="8961" max="8961" width="12.42578125" style="17" customWidth="1"/>
    <col min="8962" max="8963" width="7.85546875" style="17" customWidth="1"/>
    <col min="8964" max="8964" width="1.85546875" style="17" customWidth="1"/>
    <col min="8965" max="8966" width="7.85546875" style="17" customWidth="1"/>
    <col min="8967" max="8967" width="1.85546875" style="17" customWidth="1"/>
    <col min="8968" max="8968" width="6.85546875" style="17" customWidth="1"/>
    <col min="8969" max="8969" width="7.85546875" style="17" customWidth="1"/>
    <col min="8970" max="8970" width="1.85546875" style="17" customWidth="1"/>
    <col min="8971" max="8971" width="6.85546875" style="17" customWidth="1"/>
    <col min="8972" max="8972" width="7.85546875" style="17" customWidth="1"/>
    <col min="8973" max="8973" width="1.85546875" style="17" customWidth="1"/>
    <col min="8974" max="8974" width="6.85546875" style="17" customWidth="1"/>
    <col min="8975" max="8975" width="7.85546875" style="17" customWidth="1"/>
    <col min="8976" max="8976" width="1.85546875" style="17" customWidth="1"/>
    <col min="8977" max="8977" width="6.85546875" style="17" customWidth="1"/>
    <col min="8978" max="8978" width="7.85546875" style="17" customWidth="1"/>
    <col min="8979" max="8979" width="1.85546875" style="17" customWidth="1"/>
    <col min="8980" max="8980" width="6.85546875" style="17" customWidth="1"/>
    <col min="8981" max="8981" width="7.85546875" style="17" customWidth="1"/>
    <col min="8982" max="8982" width="1.7109375" style="17" customWidth="1"/>
    <col min="8983" max="8984" width="7.85546875" style="17" customWidth="1"/>
    <col min="8985" max="8985" width="1.85546875" style="17" customWidth="1"/>
    <col min="8986" max="8986" width="6.85546875" style="17" customWidth="1"/>
    <col min="8987" max="8987" width="7.85546875" style="17" customWidth="1"/>
    <col min="8988" max="8988" width="1.85546875" style="17" customWidth="1"/>
    <col min="8989" max="9216" width="9.140625" style="17"/>
    <col min="9217" max="9217" width="12.42578125" style="17" customWidth="1"/>
    <col min="9218" max="9219" width="7.85546875" style="17" customWidth="1"/>
    <col min="9220" max="9220" width="1.85546875" style="17" customWidth="1"/>
    <col min="9221" max="9222" width="7.85546875" style="17" customWidth="1"/>
    <col min="9223" max="9223" width="1.85546875" style="17" customWidth="1"/>
    <col min="9224" max="9224" width="6.85546875" style="17" customWidth="1"/>
    <col min="9225" max="9225" width="7.85546875" style="17" customWidth="1"/>
    <col min="9226" max="9226" width="1.85546875" style="17" customWidth="1"/>
    <col min="9227" max="9227" width="6.85546875" style="17" customWidth="1"/>
    <col min="9228" max="9228" width="7.85546875" style="17" customWidth="1"/>
    <col min="9229" max="9229" width="1.85546875" style="17" customWidth="1"/>
    <col min="9230" max="9230" width="6.85546875" style="17" customWidth="1"/>
    <col min="9231" max="9231" width="7.85546875" style="17" customWidth="1"/>
    <col min="9232" max="9232" width="1.85546875" style="17" customWidth="1"/>
    <col min="9233" max="9233" width="6.85546875" style="17" customWidth="1"/>
    <col min="9234" max="9234" width="7.85546875" style="17" customWidth="1"/>
    <col min="9235" max="9235" width="1.85546875" style="17" customWidth="1"/>
    <col min="9236" max="9236" width="6.85546875" style="17" customWidth="1"/>
    <col min="9237" max="9237" width="7.85546875" style="17" customWidth="1"/>
    <col min="9238" max="9238" width="1.7109375" style="17" customWidth="1"/>
    <col min="9239" max="9240" width="7.85546875" style="17" customWidth="1"/>
    <col min="9241" max="9241" width="1.85546875" style="17" customWidth="1"/>
    <col min="9242" max="9242" width="6.85546875" style="17" customWidth="1"/>
    <col min="9243" max="9243" width="7.85546875" style="17" customWidth="1"/>
    <col min="9244" max="9244" width="1.85546875" style="17" customWidth="1"/>
    <col min="9245" max="9472" width="9.140625" style="17"/>
    <col min="9473" max="9473" width="12.42578125" style="17" customWidth="1"/>
    <col min="9474" max="9475" width="7.85546875" style="17" customWidth="1"/>
    <col min="9476" max="9476" width="1.85546875" style="17" customWidth="1"/>
    <col min="9477" max="9478" width="7.85546875" style="17" customWidth="1"/>
    <col min="9479" max="9479" width="1.85546875" style="17" customWidth="1"/>
    <col min="9480" max="9480" width="6.85546875" style="17" customWidth="1"/>
    <col min="9481" max="9481" width="7.85546875" style="17" customWidth="1"/>
    <col min="9482" max="9482" width="1.85546875" style="17" customWidth="1"/>
    <col min="9483" max="9483" width="6.85546875" style="17" customWidth="1"/>
    <col min="9484" max="9484" width="7.85546875" style="17" customWidth="1"/>
    <col min="9485" max="9485" width="1.85546875" style="17" customWidth="1"/>
    <col min="9486" max="9486" width="6.85546875" style="17" customWidth="1"/>
    <col min="9487" max="9487" width="7.85546875" style="17" customWidth="1"/>
    <col min="9488" max="9488" width="1.85546875" style="17" customWidth="1"/>
    <col min="9489" max="9489" width="6.85546875" style="17" customWidth="1"/>
    <col min="9490" max="9490" width="7.85546875" style="17" customWidth="1"/>
    <col min="9491" max="9491" width="1.85546875" style="17" customWidth="1"/>
    <col min="9492" max="9492" width="6.85546875" style="17" customWidth="1"/>
    <col min="9493" max="9493" width="7.85546875" style="17" customWidth="1"/>
    <col min="9494" max="9494" width="1.7109375" style="17" customWidth="1"/>
    <col min="9495" max="9496" width="7.85546875" style="17" customWidth="1"/>
    <col min="9497" max="9497" width="1.85546875" style="17" customWidth="1"/>
    <col min="9498" max="9498" width="6.85546875" style="17" customWidth="1"/>
    <col min="9499" max="9499" width="7.85546875" style="17" customWidth="1"/>
    <col min="9500" max="9500" width="1.85546875" style="17" customWidth="1"/>
    <col min="9501" max="9728" width="9.140625" style="17"/>
    <col min="9729" max="9729" width="12.42578125" style="17" customWidth="1"/>
    <col min="9730" max="9731" width="7.85546875" style="17" customWidth="1"/>
    <col min="9732" max="9732" width="1.85546875" style="17" customWidth="1"/>
    <col min="9733" max="9734" width="7.85546875" style="17" customWidth="1"/>
    <col min="9735" max="9735" width="1.85546875" style="17" customWidth="1"/>
    <col min="9736" max="9736" width="6.85546875" style="17" customWidth="1"/>
    <col min="9737" max="9737" width="7.85546875" style="17" customWidth="1"/>
    <col min="9738" max="9738" width="1.85546875" style="17" customWidth="1"/>
    <col min="9739" max="9739" width="6.85546875" style="17" customWidth="1"/>
    <col min="9740" max="9740" width="7.85546875" style="17" customWidth="1"/>
    <col min="9741" max="9741" width="1.85546875" style="17" customWidth="1"/>
    <col min="9742" max="9742" width="6.85546875" style="17" customWidth="1"/>
    <col min="9743" max="9743" width="7.85546875" style="17" customWidth="1"/>
    <col min="9744" max="9744" width="1.85546875" style="17" customWidth="1"/>
    <col min="9745" max="9745" width="6.85546875" style="17" customWidth="1"/>
    <col min="9746" max="9746" width="7.85546875" style="17" customWidth="1"/>
    <col min="9747" max="9747" width="1.85546875" style="17" customWidth="1"/>
    <col min="9748" max="9748" width="6.85546875" style="17" customWidth="1"/>
    <col min="9749" max="9749" width="7.85546875" style="17" customWidth="1"/>
    <col min="9750" max="9750" width="1.7109375" style="17" customWidth="1"/>
    <col min="9751" max="9752" width="7.85546875" style="17" customWidth="1"/>
    <col min="9753" max="9753" width="1.85546875" style="17" customWidth="1"/>
    <col min="9754" max="9754" width="6.85546875" style="17" customWidth="1"/>
    <col min="9755" max="9755" width="7.85546875" style="17" customWidth="1"/>
    <col min="9756" max="9756" width="1.85546875" style="17" customWidth="1"/>
    <col min="9757" max="9984" width="9.140625" style="17"/>
    <col min="9985" max="9985" width="12.42578125" style="17" customWidth="1"/>
    <col min="9986" max="9987" width="7.85546875" style="17" customWidth="1"/>
    <col min="9988" max="9988" width="1.85546875" style="17" customWidth="1"/>
    <col min="9989" max="9990" width="7.85546875" style="17" customWidth="1"/>
    <col min="9991" max="9991" width="1.85546875" style="17" customWidth="1"/>
    <col min="9992" max="9992" width="6.85546875" style="17" customWidth="1"/>
    <col min="9993" max="9993" width="7.85546875" style="17" customWidth="1"/>
    <col min="9994" max="9994" width="1.85546875" style="17" customWidth="1"/>
    <col min="9995" max="9995" width="6.85546875" style="17" customWidth="1"/>
    <col min="9996" max="9996" width="7.85546875" style="17" customWidth="1"/>
    <col min="9997" max="9997" width="1.85546875" style="17" customWidth="1"/>
    <col min="9998" max="9998" width="6.85546875" style="17" customWidth="1"/>
    <col min="9999" max="9999" width="7.85546875" style="17" customWidth="1"/>
    <col min="10000" max="10000" width="1.85546875" style="17" customWidth="1"/>
    <col min="10001" max="10001" width="6.85546875" style="17" customWidth="1"/>
    <col min="10002" max="10002" width="7.85546875" style="17" customWidth="1"/>
    <col min="10003" max="10003" width="1.85546875" style="17" customWidth="1"/>
    <col min="10004" max="10004" width="6.85546875" style="17" customWidth="1"/>
    <col min="10005" max="10005" width="7.85546875" style="17" customWidth="1"/>
    <col min="10006" max="10006" width="1.7109375" style="17" customWidth="1"/>
    <col min="10007" max="10008" width="7.85546875" style="17" customWidth="1"/>
    <col min="10009" max="10009" width="1.85546875" style="17" customWidth="1"/>
    <col min="10010" max="10010" width="6.85546875" style="17" customWidth="1"/>
    <col min="10011" max="10011" width="7.85546875" style="17" customWidth="1"/>
    <col min="10012" max="10012" width="1.85546875" style="17" customWidth="1"/>
    <col min="10013" max="10240" width="9.140625" style="17"/>
    <col min="10241" max="10241" width="12.42578125" style="17" customWidth="1"/>
    <col min="10242" max="10243" width="7.85546875" style="17" customWidth="1"/>
    <col min="10244" max="10244" width="1.85546875" style="17" customWidth="1"/>
    <col min="10245" max="10246" width="7.85546875" style="17" customWidth="1"/>
    <col min="10247" max="10247" width="1.85546875" style="17" customWidth="1"/>
    <col min="10248" max="10248" width="6.85546875" style="17" customWidth="1"/>
    <col min="10249" max="10249" width="7.85546875" style="17" customWidth="1"/>
    <col min="10250" max="10250" width="1.85546875" style="17" customWidth="1"/>
    <col min="10251" max="10251" width="6.85546875" style="17" customWidth="1"/>
    <col min="10252" max="10252" width="7.85546875" style="17" customWidth="1"/>
    <col min="10253" max="10253" width="1.85546875" style="17" customWidth="1"/>
    <col min="10254" max="10254" width="6.85546875" style="17" customWidth="1"/>
    <col min="10255" max="10255" width="7.85546875" style="17" customWidth="1"/>
    <col min="10256" max="10256" width="1.85546875" style="17" customWidth="1"/>
    <col min="10257" max="10257" width="6.85546875" style="17" customWidth="1"/>
    <col min="10258" max="10258" width="7.85546875" style="17" customWidth="1"/>
    <col min="10259" max="10259" width="1.85546875" style="17" customWidth="1"/>
    <col min="10260" max="10260" width="6.85546875" style="17" customWidth="1"/>
    <col min="10261" max="10261" width="7.85546875" style="17" customWidth="1"/>
    <col min="10262" max="10262" width="1.7109375" style="17" customWidth="1"/>
    <col min="10263" max="10264" width="7.85546875" style="17" customWidth="1"/>
    <col min="10265" max="10265" width="1.85546875" style="17" customWidth="1"/>
    <col min="10266" max="10266" width="6.85546875" style="17" customWidth="1"/>
    <col min="10267" max="10267" width="7.85546875" style="17" customWidth="1"/>
    <col min="10268" max="10268" width="1.85546875" style="17" customWidth="1"/>
    <col min="10269" max="10496" width="9.140625" style="17"/>
    <col min="10497" max="10497" width="12.42578125" style="17" customWidth="1"/>
    <col min="10498" max="10499" width="7.85546875" style="17" customWidth="1"/>
    <col min="10500" max="10500" width="1.85546875" style="17" customWidth="1"/>
    <col min="10501" max="10502" width="7.85546875" style="17" customWidth="1"/>
    <col min="10503" max="10503" width="1.85546875" style="17" customWidth="1"/>
    <col min="10504" max="10504" width="6.85546875" style="17" customWidth="1"/>
    <col min="10505" max="10505" width="7.85546875" style="17" customWidth="1"/>
    <col min="10506" max="10506" width="1.85546875" style="17" customWidth="1"/>
    <col min="10507" max="10507" width="6.85546875" style="17" customWidth="1"/>
    <col min="10508" max="10508" width="7.85546875" style="17" customWidth="1"/>
    <col min="10509" max="10509" width="1.85546875" style="17" customWidth="1"/>
    <col min="10510" max="10510" width="6.85546875" style="17" customWidth="1"/>
    <col min="10511" max="10511" width="7.85546875" style="17" customWidth="1"/>
    <col min="10512" max="10512" width="1.85546875" style="17" customWidth="1"/>
    <col min="10513" max="10513" width="6.85546875" style="17" customWidth="1"/>
    <col min="10514" max="10514" width="7.85546875" style="17" customWidth="1"/>
    <col min="10515" max="10515" width="1.85546875" style="17" customWidth="1"/>
    <col min="10516" max="10516" width="6.85546875" style="17" customWidth="1"/>
    <col min="10517" max="10517" width="7.85546875" style="17" customWidth="1"/>
    <col min="10518" max="10518" width="1.7109375" style="17" customWidth="1"/>
    <col min="10519" max="10520" width="7.85546875" style="17" customWidth="1"/>
    <col min="10521" max="10521" width="1.85546875" style="17" customWidth="1"/>
    <col min="10522" max="10522" width="6.85546875" style="17" customWidth="1"/>
    <col min="10523" max="10523" width="7.85546875" style="17" customWidth="1"/>
    <col min="10524" max="10524" width="1.85546875" style="17" customWidth="1"/>
    <col min="10525" max="10752" width="9.140625" style="17"/>
    <col min="10753" max="10753" width="12.42578125" style="17" customWidth="1"/>
    <col min="10754" max="10755" width="7.85546875" style="17" customWidth="1"/>
    <col min="10756" max="10756" width="1.85546875" style="17" customWidth="1"/>
    <col min="10757" max="10758" width="7.85546875" style="17" customWidth="1"/>
    <col min="10759" max="10759" width="1.85546875" style="17" customWidth="1"/>
    <col min="10760" max="10760" width="6.85546875" style="17" customWidth="1"/>
    <col min="10761" max="10761" width="7.85546875" style="17" customWidth="1"/>
    <col min="10762" max="10762" width="1.85546875" style="17" customWidth="1"/>
    <col min="10763" max="10763" width="6.85546875" style="17" customWidth="1"/>
    <col min="10764" max="10764" width="7.85546875" style="17" customWidth="1"/>
    <col min="10765" max="10765" width="1.85546875" style="17" customWidth="1"/>
    <col min="10766" max="10766" width="6.85546875" style="17" customWidth="1"/>
    <col min="10767" max="10767" width="7.85546875" style="17" customWidth="1"/>
    <col min="10768" max="10768" width="1.85546875" style="17" customWidth="1"/>
    <col min="10769" max="10769" width="6.85546875" style="17" customWidth="1"/>
    <col min="10770" max="10770" width="7.85546875" style="17" customWidth="1"/>
    <col min="10771" max="10771" width="1.85546875" style="17" customWidth="1"/>
    <col min="10772" max="10772" width="6.85546875" style="17" customWidth="1"/>
    <col min="10773" max="10773" width="7.85546875" style="17" customWidth="1"/>
    <col min="10774" max="10774" width="1.7109375" style="17" customWidth="1"/>
    <col min="10775" max="10776" width="7.85546875" style="17" customWidth="1"/>
    <col min="10777" max="10777" width="1.85546875" style="17" customWidth="1"/>
    <col min="10778" max="10778" width="6.85546875" style="17" customWidth="1"/>
    <col min="10779" max="10779" width="7.85546875" style="17" customWidth="1"/>
    <col min="10780" max="10780" width="1.85546875" style="17" customWidth="1"/>
    <col min="10781" max="11008" width="9.140625" style="17"/>
    <col min="11009" max="11009" width="12.42578125" style="17" customWidth="1"/>
    <col min="11010" max="11011" width="7.85546875" style="17" customWidth="1"/>
    <col min="11012" max="11012" width="1.85546875" style="17" customWidth="1"/>
    <col min="11013" max="11014" width="7.85546875" style="17" customWidth="1"/>
    <col min="11015" max="11015" width="1.85546875" style="17" customWidth="1"/>
    <col min="11016" max="11016" width="6.85546875" style="17" customWidth="1"/>
    <col min="11017" max="11017" width="7.85546875" style="17" customWidth="1"/>
    <col min="11018" max="11018" width="1.85546875" style="17" customWidth="1"/>
    <col min="11019" max="11019" width="6.85546875" style="17" customWidth="1"/>
    <col min="11020" max="11020" width="7.85546875" style="17" customWidth="1"/>
    <col min="11021" max="11021" width="1.85546875" style="17" customWidth="1"/>
    <col min="11022" max="11022" width="6.85546875" style="17" customWidth="1"/>
    <col min="11023" max="11023" width="7.85546875" style="17" customWidth="1"/>
    <col min="11024" max="11024" width="1.85546875" style="17" customWidth="1"/>
    <col min="11025" max="11025" width="6.85546875" style="17" customWidth="1"/>
    <col min="11026" max="11026" width="7.85546875" style="17" customWidth="1"/>
    <col min="11027" max="11027" width="1.85546875" style="17" customWidth="1"/>
    <col min="11028" max="11028" width="6.85546875" style="17" customWidth="1"/>
    <col min="11029" max="11029" width="7.85546875" style="17" customWidth="1"/>
    <col min="11030" max="11030" width="1.7109375" style="17" customWidth="1"/>
    <col min="11031" max="11032" width="7.85546875" style="17" customWidth="1"/>
    <col min="11033" max="11033" width="1.85546875" style="17" customWidth="1"/>
    <col min="11034" max="11034" width="6.85546875" style="17" customWidth="1"/>
    <col min="11035" max="11035" width="7.85546875" style="17" customWidth="1"/>
    <col min="11036" max="11036" width="1.85546875" style="17" customWidth="1"/>
    <col min="11037" max="11264" width="9.140625" style="17"/>
    <col min="11265" max="11265" width="12.42578125" style="17" customWidth="1"/>
    <col min="11266" max="11267" width="7.85546875" style="17" customWidth="1"/>
    <col min="11268" max="11268" width="1.85546875" style="17" customWidth="1"/>
    <col min="11269" max="11270" width="7.85546875" style="17" customWidth="1"/>
    <col min="11271" max="11271" width="1.85546875" style="17" customWidth="1"/>
    <col min="11272" max="11272" width="6.85546875" style="17" customWidth="1"/>
    <col min="11273" max="11273" width="7.85546875" style="17" customWidth="1"/>
    <col min="11274" max="11274" width="1.85546875" style="17" customWidth="1"/>
    <col min="11275" max="11275" width="6.85546875" style="17" customWidth="1"/>
    <col min="11276" max="11276" width="7.85546875" style="17" customWidth="1"/>
    <col min="11277" max="11277" width="1.85546875" style="17" customWidth="1"/>
    <col min="11278" max="11278" width="6.85546875" style="17" customWidth="1"/>
    <col min="11279" max="11279" width="7.85546875" style="17" customWidth="1"/>
    <col min="11280" max="11280" width="1.85546875" style="17" customWidth="1"/>
    <col min="11281" max="11281" width="6.85546875" style="17" customWidth="1"/>
    <col min="11282" max="11282" width="7.85546875" style="17" customWidth="1"/>
    <col min="11283" max="11283" width="1.85546875" style="17" customWidth="1"/>
    <col min="11284" max="11284" width="6.85546875" style="17" customWidth="1"/>
    <col min="11285" max="11285" width="7.85546875" style="17" customWidth="1"/>
    <col min="11286" max="11286" width="1.7109375" style="17" customWidth="1"/>
    <col min="11287" max="11288" width="7.85546875" style="17" customWidth="1"/>
    <col min="11289" max="11289" width="1.85546875" style="17" customWidth="1"/>
    <col min="11290" max="11290" width="6.85546875" style="17" customWidth="1"/>
    <col min="11291" max="11291" width="7.85546875" style="17" customWidth="1"/>
    <col min="11292" max="11292" width="1.85546875" style="17" customWidth="1"/>
    <col min="11293" max="11520" width="9.140625" style="17"/>
    <col min="11521" max="11521" width="12.42578125" style="17" customWidth="1"/>
    <col min="11522" max="11523" width="7.85546875" style="17" customWidth="1"/>
    <col min="11524" max="11524" width="1.85546875" style="17" customWidth="1"/>
    <col min="11525" max="11526" width="7.85546875" style="17" customWidth="1"/>
    <col min="11527" max="11527" width="1.85546875" style="17" customWidth="1"/>
    <col min="11528" max="11528" width="6.85546875" style="17" customWidth="1"/>
    <col min="11529" max="11529" width="7.85546875" style="17" customWidth="1"/>
    <col min="11530" max="11530" width="1.85546875" style="17" customWidth="1"/>
    <col min="11531" max="11531" width="6.85546875" style="17" customWidth="1"/>
    <col min="11532" max="11532" width="7.85546875" style="17" customWidth="1"/>
    <col min="11533" max="11533" width="1.85546875" style="17" customWidth="1"/>
    <col min="11534" max="11534" width="6.85546875" style="17" customWidth="1"/>
    <col min="11535" max="11535" width="7.85546875" style="17" customWidth="1"/>
    <col min="11536" max="11536" width="1.85546875" style="17" customWidth="1"/>
    <col min="11537" max="11537" width="6.85546875" style="17" customWidth="1"/>
    <col min="11538" max="11538" width="7.85546875" style="17" customWidth="1"/>
    <col min="11539" max="11539" width="1.85546875" style="17" customWidth="1"/>
    <col min="11540" max="11540" width="6.85546875" style="17" customWidth="1"/>
    <col min="11541" max="11541" width="7.85546875" style="17" customWidth="1"/>
    <col min="11542" max="11542" width="1.7109375" style="17" customWidth="1"/>
    <col min="11543" max="11544" width="7.85546875" style="17" customWidth="1"/>
    <col min="11545" max="11545" width="1.85546875" style="17" customWidth="1"/>
    <col min="11546" max="11546" width="6.85546875" style="17" customWidth="1"/>
    <col min="11547" max="11547" width="7.85546875" style="17" customWidth="1"/>
    <col min="11548" max="11548" width="1.85546875" style="17" customWidth="1"/>
    <col min="11549" max="11776" width="9.140625" style="17"/>
    <col min="11777" max="11777" width="12.42578125" style="17" customWidth="1"/>
    <col min="11778" max="11779" width="7.85546875" style="17" customWidth="1"/>
    <col min="11780" max="11780" width="1.85546875" style="17" customWidth="1"/>
    <col min="11781" max="11782" width="7.85546875" style="17" customWidth="1"/>
    <col min="11783" max="11783" width="1.85546875" style="17" customWidth="1"/>
    <col min="11784" max="11784" width="6.85546875" style="17" customWidth="1"/>
    <col min="11785" max="11785" width="7.85546875" style="17" customWidth="1"/>
    <col min="11786" max="11786" width="1.85546875" style="17" customWidth="1"/>
    <col min="11787" max="11787" width="6.85546875" style="17" customWidth="1"/>
    <col min="11788" max="11788" width="7.85546875" style="17" customWidth="1"/>
    <col min="11789" max="11789" width="1.85546875" style="17" customWidth="1"/>
    <col min="11790" max="11790" width="6.85546875" style="17" customWidth="1"/>
    <col min="11791" max="11791" width="7.85546875" style="17" customWidth="1"/>
    <col min="11792" max="11792" width="1.85546875" style="17" customWidth="1"/>
    <col min="11793" max="11793" width="6.85546875" style="17" customWidth="1"/>
    <col min="11794" max="11794" width="7.85546875" style="17" customWidth="1"/>
    <col min="11795" max="11795" width="1.85546875" style="17" customWidth="1"/>
    <col min="11796" max="11796" width="6.85546875" style="17" customWidth="1"/>
    <col min="11797" max="11797" width="7.85546875" style="17" customWidth="1"/>
    <col min="11798" max="11798" width="1.7109375" style="17" customWidth="1"/>
    <col min="11799" max="11800" width="7.85546875" style="17" customWidth="1"/>
    <col min="11801" max="11801" width="1.85546875" style="17" customWidth="1"/>
    <col min="11802" max="11802" width="6.85546875" style="17" customWidth="1"/>
    <col min="11803" max="11803" width="7.85546875" style="17" customWidth="1"/>
    <col min="11804" max="11804" width="1.85546875" style="17" customWidth="1"/>
    <col min="11805" max="12032" width="9.140625" style="17"/>
    <col min="12033" max="12033" width="12.42578125" style="17" customWidth="1"/>
    <col min="12034" max="12035" width="7.85546875" style="17" customWidth="1"/>
    <col min="12036" max="12036" width="1.85546875" style="17" customWidth="1"/>
    <col min="12037" max="12038" width="7.85546875" style="17" customWidth="1"/>
    <col min="12039" max="12039" width="1.85546875" style="17" customWidth="1"/>
    <col min="12040" max="12040" width="6.85546875" style="17" customWidth="1"/>
    <col min="12041" max="12041" width="7.85546875" style="17" customWidth="1"/>
    <col min="12042" max="12042" width="1.85546875" style="17" customWidth="1"/>
    <col min="12043" max="12043" width="6.85546875" style="17" customWidth="1"/>
    <col min="12044" max="12044" width="7.85546875" style="17" customWidth="1"/>
    <col min="12045" max="12045" width="1.85546875" style="17" customWidth="1"/>
    <col min="12046" max="12046" width="6.85546875" style="17" customWidth="1"/>
    <col min="12047" max="12047" width="7.85546875" style="17" customWidth="1"/>
    <col min="12048" max="12048" width="1.85546875" style="17" customWidth="1"/>
    <col min="12049" max="12049" width="6.85546875" style="17" customWidth="1"/>
    <col min="12050" max="12050" width="7.85546875" style="17" customWidth="1"/>
    <col min="12051" max="12051" width="1.85546875" style="17" customWidth="1"/>
    <col min="12052" max="12052" width="6.85546875" style="17" customWidth="1"/>
    <col min="12053" max="12053" width="7.85546875" style="17" customWidth="1"/>
    <col min="12054" max="12054" width="1.7109375" style="17" customWidth="1"/>
    <col min="12055" max="12056" width="7.85546875" style="17" customWidth="1"/>
    <col min="12057" max="12057" width="1.85546875" style="17" customWidth="1"/>
    <col min="12058" max="12058" width="6.85546875" style="17" customWidth="1"/>
    <col min="12059" max="12059" width="7.85546875" style="17" customWidth="1"/>
    <col min="12060" max="12060" width="1.85546875" style="17" customWidth="1"/>
    <col min="12061" max="12288" width="9.140625" style="17"/>
    <col min="12289" max="12289" width="12.42578125" style="17" customWidth="1"/>
    <col min="12290" max="12291" width="7.85546875" style="17" customWidth="1"/>
    <col min="12292" max="12292" width="1.85546875" style="17" customWidth="1"/>
    <col min="12293" max="12294" width="7.85546875" style="17" customWidth="1"/>
    <col min="12295" max="12295" width="1.85546875" style="17" customWidth="1"/>
    <col min="12296" max="12296" width="6.85546875" style="17" customWidth="1"/>
    <col min="12297" max="12297" width="7.85546875" style="17" customWidth="1"/>
    <col min="12298" max="12298" width="1.85546875" style="17" customWidth="1"/>
    <col min="12299" max="12299" width="6.85546875" style="17" customWidth="1"/>
    <col min="12300" max="12300" width="7.85546875" style="17" customWidth="1"/>
    <col min="12301" max="12301" width="1.85546875" style="17" customWidth="1"/>
    <col min="12302" max="12302" width="6.85546875" style="17" customWidth="1"/>
    <col min="12303" max="12303" width="7.85546875" style="17" customWidth="1"/>
    <col min="12304" max="12304" width="1.85546875" style="17" customWidth="1"/>
    <col min="12305" max="12305" width="6.85546875" style="17" customWidth="1"/>
    <col min="12306" max="12306" width="7.85546875" style="17" customWidth="1"/>
    <col min="12307" max="12307" width="1.85546875" style="17" customWidth="1"/>
    <col min="12308" max="12308" width="6.85546875" style="17" customWidth="1"/>
    <col min="12309" max="12309" width="7.85546875" style="17" customWidth="1"/>
    <col min="12310" max="12310" width="1.7109375" style="17" customWidth="1"/>
    <col min="12311" max="12312" width="7.85546875" style="17" customWidth="1"/>
    <col min="12313" max="12313" width="1.85546875" style="17" customWidth="1"/>
    <col min="12314" max="12314" width="6.85546875" style="17" customWidth="1"/>
    <col min="12315" max="12315" width="7.85546875" style="17" customWidth="1"/>
    <col min="12316" max="12316" width="1.85546875" style="17" customWidth="1"/>
    <col min="12317" max="12544" width="9.140625" style="17"/>
    <col min="12545" max="12545" width="12.42578125" style="17" customWidth="1"/>
    <col min="12546" max="12547" width="7.85546875" style="17" customWidth="1"/>
    <col min="12548" max="12548" width="1.85546875" style="17" customWidth="1"/>
    <col min="12549" max="12550" width="7.85546875" style="17" customWidth="1"/>
    <col min="12551" max="12551" width="1.85546875" style="17" customWidth="1"/>
    <col min="12552" max="12552" width="6.85546875" style="17" customWidth="1"/>
    <col min="12553" max="12553" width="7.85546875" style="17" customWidth="1"/>
    <col min="12554" max="12554" width="1.85546875" style="17" customWidth="1"/>
    <col min="12555" max="12555" width="6.85546875" style="17" customWidth="1"/>
    <col min="12556" max="12556" width="7.85546875" style="17" customWidth="1"/>
    <col min="12557" max="12557" width="1.85546875" style="17" customWidth="1"/>
    <col min="12558" max="12558" width="6.85546875" style="17" customWidth="1"/>
    <col min="12559" max="12559" width="7.85546875" style="17" customWidth="1"/>
    <col min="12560" max="12560" width="1.85546875" style="17" customWidth="1"/>
    <col min="12561" max="12561" width="6.85546875" style="17" customWidth="1"/>
    <col min="12562" max="12562" width="7.85546875" style="17" customWidth="1"/>
    <col min="12563" max="12563" width="1.85546875" style="17" customWidth="1"/>
    <col min="12564" max="12564" width="6.85546875" style="17" customWidth="1"/>
    <col min="12565" max="12565" width="7.85546875" style="17" customWidth="1"/>
    <col min="12566" max="12566" width="1.7109375" style="17" customWidth="1"/>
    <col min="12567" max="12568" width="7.85546875" style="17" customWidth="1"/>
    <col min="12569" max="12569" width="1.85546875" style="17" customWidth="1"/>
    <col min="12570" max="12570" width="6.85546875" style="17" customWidth="1"/>
    <col min="12571" max="12571" width="7.85546875" style="17" customWidth="1"/>
    <col min="12572" max="12572" width="1.85546875" style="17" customWidth="1"/>
    <col min="12573" max="12800" width="9.140625" style="17"/>
    <col min="12801" max="12801" width="12.42578125" style="17" customWidth="1"/>
    <col min="12802" max="12803" width="7.85546875" style="17" customWidth="1"/>
    <col min="12804" max="12804" width="1.85546875" style="17" customWidth="1"/>
    <col min="12805" max="12806" width="7.85546875" style="17" customWidth="1"/>
    <col min="12807" max="12807" width="1.85546875" style="17" customWidth="1"/>
    <col min="12808" max="12808" width="6.85546875" style="17" customWidth="1"/>
    <col min="12809" max="12809" width="7.85546875" style="17" customWidth="1"/>
    <col min="12810" max="12810" width="1.85546875" style="17" customWidth="1"/>
    <col min="12811" max="12811" width="6.85546875" style="17" customWidth="1"/>
    <col min="12812" max="12812" width="7.85546875" style="17" customWidth="1"/>
    <col min="12813" max="12813" width="1.85546875" style="17" customWidth="1"/>
    <col min="12814" max="12814" width="6.85546875" style="17" customWidth="1"/>
    <col min="12815" max="12815" width="7.85546875" style="17" customWidth="1"/>
    <col min="12816" max="12816" width="1.85546875" style="17" customWidth="1"/>
    <col min="12817" max="12817" width="6.85546875" style="17" customWidth="1"/>
    <col min="12818" max="12818" width="7.85546875" style="17" customWidth="1"/>
    <col min="12819" max="12819" width="1.85546875" style="17" customWidth="1"/>
    <col min="12820" max="12820" width="6.85546875" style="17" customWidth="1"/>
    <col min="12821" max="12821" width="7.85546875" style="17" customWidth="1"/>
    <col min="12822" max="12822" width="1.7109375" style="17" customWidth="1"/>
    <col min="12823" max="12824" width="7.85546875" style="17" customWidth="1"/>
    <col min="12825" max="12825" width="1.85546875" style="17" customWidth="1"/>
    <col min="12826" max="12826" width="6.85546875" style="17" customWidth="1"/>
    <col min="12827" max="12827" width="7.85546875" style="17" customWidth="1"/>
    <col min="12828" max="12828" width="1.85546875" style="17" customWidth="1"/>
    <col min="12829" max="13056" width="9.140625" style="17"/>
    <col min="13057" max="13057" width="12.42578125" style="17" customWidth="1"/>
    <col min="13058" max="13059" width="7.85546875" style="17" customWidth="1"/>
    <col min="13060" max="13060" width="1.85546875" style="17" customWidth="1"/>
    <col min="13061" max="13062" width="7.85546875" style="17" customWidth="1"/>
    <col min="13063" max="13063" width="1.85546875" style="17" customWidth="1"/>
    <col min="13064" max="13064" width="6.85546875" style="17" customWidth="1"/>
    <col min="13065" max="13065" width="7.85546875" style="17" customWidth="1"/>
    <col min="13066" max="13066" width="1.85546875" style="17" customWidth="1"/>
    <col min="13067" max="13067" width="6.85546875" style="17" customWidth="1"/>
    <col min="13068" max="13068" width="7.85546875" style="17" customWidth="1"/>
    <col min="13069" max="13069" width="1.85546875" style="17" customWidth="1"/>
    <col min="13070" max="13070" width="6.85546875" style="17" customWidth="1"/>
    <col min="13071" max="13071" width="7.85546875" style="17" customWidth="1"/>
    <col min="13072" max="13072" width="1.85546875" style="17" customWidth="1"/>
    <col min="13073" max="13073" width="6.85546875" style="17" customWidth="1"/>
    <col min="13074" max="13074" width="7.85546875" style="17" customWidth="1"/>
    <col min="13075" max="13075" width="1.85546875" style="17" customWidth="1"/>
    <col min="13076" max="13076" width="6.85546875" style="17" customWidth="1"/>
    <col min="13077" max="13077" width="7.85546875" style="17" customWidth="1"/>
    <col min="13078" max="13078" width="1.7109375" style="17" customWidth="1"/>
    <col min="13079" max="13080" width="7.85546875" style="17" customWidth="1"/>
    <col min="13081" max="13081" width="1.85546875" style="17" customWidth="1"/>
    <col min="13082" max="13082" width="6.85546875" style="17" customWidth="1"/>
    <col min="13083" max="13083" width="7.85546875" style="17" customWidth="1"/>
    <col min="13084" max="13084" width="1.85546875" style="17" customWidth="1"/>
    <col min="13085" max="13312" width="9.140625" style="17"/>
    <col min="13313" max="13313" width="12.42578125" style="17" customWidth="1"/>
    <col min="13314" max="13315" width="7.85546875" style="17" customWidth="1"/>
    <col min="13316" max="13316" width="1.85546875" style="17" customWidth="1"/>
    <col min="13317" max="13318" width="7.85546875" style="17" customWidth="1"/>
    <col min="13319" max="13319" width="1.85546875" style="17" customWidth="1"/>
    <col min="13320" max="13320" width="6.85546875" style="17" customWidth="1"/>
    <col min="13321" max="13321" width="7.85546875" style="17" customWidth="1"/>
    <col min="13322" max="13322" width="1.85546875" style="17" customWidth="1"/>
    <col min="13323" max="13323" width="6.85546875" style="17" customWidth="1"/>
    <col min="13324" max="13324" width="7.85546875" style="17" customWidth="1"/>
    <col min="13325" max="13325" width="1.85546875" style="17" customWidth="1"/>
    <col min="13326" max="13326" width="6.85546875" style="17" customWidth="1"/>
    <col min="13327" max="13327" width="7.85546875" style="17" customWidth="1"/>
    <col min="13328" max="13328" width="1.85546875" style="17" customWidth="1"/>
    <col min="13329" max="13329" width="6.85546875" style="17" customWidth="1"/>
    <col min="13330" max="13330" width="7.85546875" style="17" customWidth="1"/>
    <col min="13331" max="13331" width="1.85546875" style="17" customWidth="1"/>
    <col min="13332" max="13332" width="6.85546875" style="17" customWidth="1"/>
    <col min="13333" max="13333" width="7.85546875" style="17" customWidth="1"/>
    <col min="13334" max="13334" width="1.7109375" style="17" customWidth="1"/>
    <col min="13335" max="13336" width="7.85546875" style="17" customWidth="1"/>
    <col min="13337" max="13337" width="1.85546875" style="17" customWidth="1"/>
    <col min="13338" max="13338" width="6.85546875" style="17" customWidth="1"/>
    <col min="13339" max="13339" width="7.85546875" style="17" customWidth="1"/>
    <col min="13340" max="13340" width="1.85546875" style="17" customWidth="1"/>
    <col min="13341" max="13568" width="9.140625" style="17"/>
    <col min="13569" max="13569" width="12.42578125" style="17" customWidth="1"/>
    <col min="13570" max="13571" width="7.85546875" style="17" customWidth="1"/>
    <col min="13572" max="13572" width="1.85546875" style="17" customWidth="1"/>
    <col min="13573" max="13574" width="7.85546875" style="17" customWidth="1"/>
    <col min="13575" max="13575" width="1.85546875" style="17" customWidth="1"/>
    <col min="13576" max="13576" width="6.85546875" style="17" customWidth="1"/>
    <col min="13577" max="13577" width="7.85546875" style="17" customWidth="1"/>
    <col min="13578" max="13578" width="1.85546875" style="17" customWidth="1"/>
    <col min="13579" max="13579" width="6.85546875" style="17" customWidth="1"/>
    <col min="13580" max="13580" width="7.85546875" style="17" customWidth="1"/>
    <col min="13581" max="13581" width="1.85546875" style="17" customWidth="1"/>
    <col min="13582" max="13582" width="6.85546875" style="17" customWidth="1"/>
    <col min="13583" max="13583" width="7.85546875" style="17" customWidth="1"/>
    <col min="13584" max="13584" width="1.85546875" style="17" customWidth="1"/>
    <col min="13585" max="13585" width="6.85546875" style="17" customWidth="1"/>
    <col min="13586" max="13586" width="7.85546875" style="17" customWidth="1"/>
    <col min="13587" max="13587" width="1.85546875" style="17" customWidth="1"/>
    <col min="13588" max="13588" width="6.85546875" style="17" customWidth="1"/>
    <col min="13589" max="13589" width="7.85546875" style="17" customWidth="1"/>
    <col min="13590" max="13590" width="1.7109375" style="17" customWidth="1"/>
    <col min="13591" max="13592" width="7.85546875" style="17" customWidth="1"/>
    <col min="13593" max="13593" width="1.85546875" style="17" customWidth="1"/>
    <col min="13594" max="13594" width="6.85546875" style="17" customWidth="1"/>
    <col min="13595" max="13595" width="7.85546875" style="17" customWidth="1"/>
    <col min="13596" max="13596" width="1.85546875" style="17" customWidth="1"/>
    <col min="13597" max="13824" width="9.140625" style="17"/>
    <col min="13825" max="13825" width="12.42578125" style="17" customWidth="1"/>
    <col min="13826" max="13827" width="7.85546875" style="17" customWidth="1"/>
    <col min="13828" max="13828" width="1.85546875" style="17" customWidth="1"/>
    <col min="13829" max="13830" width="7.85546875" style="17" customWidth="1"/>
    <col min="13831" max="13831" width="1.85546875" style="17" customWidth="1"/>
    <col min="13832" max="13832" width="6.85546875" style="17" customWidth="1"/>
    <col min="13833" max="13833" width="7.85546875" style="17" customWidth="1"/>
    <col min="13834" max="13834" width="1.85546875" style="17" customWidth="1"/>
    <col min="13835" max="13835" width="6.85546875" style="17" customWidth="1"/>
    <col min="13836" max="13836" width="7.85546875" style="17" customWidth="1"/>
    <col min="13837" max="13837" width="1.85546875" style="17" customWidth="1"/>
    <col min="13838" max="13838" width="6.85546875" style="17" customWidth="1"/>
    <col min="13839" max="13839" width="7.85546875" style="17" customWidth="1"/>
    <col min="13840" max="13840" width="1.85546875" style="17" customWidth="1"/>
    <col min="13841" max="13841" width="6.85546875" style="17" customWidth="1"/>
    <col min="13842" max="13842" width="7.85546875" style="17" customWidth="1"/>
    <col min="13843" max="13843" width="1.85546875" style="17" customWidth="1"/>
    <col min="13844" max="13844" width="6.85546875" style="17" customWidth="1"/>
    <col min="13845" max="13845" width="7.85546875" style="17" customWidth="1"/>
    <col min="13846" max="13846" width="1.7109375" style="17" customWidth="1"/>
    <col min="13847" max="13848" width="7.85546875" style="17" customWidth="1"/>
    <col min="13849" max="13849" width="1.85546875" style="17" customWidth="1"/>
    <col min="13850" max="13850" width="6.85546875" style="17" customWidth="1"/>
    <col min="13851" max="13851" width="7.85546875" style="17" customWidth="1"/>
    <col min="13852" max="13852" width="1.85546875" style="17" customWidth="1"/>
    <col min="13853" max="14080" width="9.140625" style="17"/>
    <col min="14081" max="14081" width="12.42578125" style="17" customWidth="1"/>
    <col min="14082" max="14083" width="7.85546875" style="17" customWidth="1"/>
    <col min="14084" max="14084" width="1.85546875" style="17" customWidth="1"/>
    <col min="14085" max="14086" width="7.85546875" style="17" customWidth="1"/>
    <col min="14087" max="14087" width="1.85546875" style="17" customWidth="1"/>
    <col min="14088" max="14088" width="6.85546875" style="17" customWidth="1"/>
    <col min="14089" max="14089" width="7.85546875" style="17" customWidth="1"/>
    <col min="14090" max="14090" width="1.85546875" style="17" customWidth="1"/>
    <col min="14091" max="14091" width="6.85546875" style="17" customWidth="1"/>
    <col min="14092" max="14092" width="7.85546875" style="17" customWidth="1"/>
    <col min="14093" max="14093" width="1.85546875" style="17" customWidth="1"/>
    <col min="14094" max="14094" width="6.85546875" style="17" customWidth="1"/>
    <col min="14095" max="14095" width="7.85546875" style="17" customWidth="1"/>
    <col min="14096" max="14096" width="1.85546875" style="17" customWidth="1"/>
    <col min="14097" max="14097" width="6.85546875" style="17" customWidth="1"/>
    <col min="14098" max="14098" width="7.85546875" style="17" customWidth="1"/>
    <col min="14099" max="14099" width="1.85546875" style="17" customWidth="1"/>
    <col min="14100" max="14100" width="6.85546875" style="17" customWidth="1"/>
    <col min="14101" max="14101" width="7.85546875" style="17" customWidth="1"/>
    <col min="14102" max="14102" width="1.7109375" style="17" customWidth="1"/>
    <col min="14103" max="14104" width="7.85546875" style="17" customWidth="1"/>
    <col min="14105" max="14105" width="1.85546875" style="17" customWidth="1"/>
    <col min="14106" max="14106" width="6.85546875" style="17" customWidth="1"/>
    <col min="14107" max="14107" width="7.85546875" style="17" customWidth="1"/>
    <col min="14108" max="14108" width="1.85546875" style="17" customWidth="1"/>
    <col min="14109" max="14336" width="9.140625" style="17"/>
    <col min="14337" max="14337" width="12.42578125" style="17" customWidth="1"/>
    <col min="14338" max="14339" width="7.85546875" style="17" customWidth="1"/>
    <col min="14340" max="14340" width="1.85546875" style="17" customWidth="1"/>
    <col min="14341" max="14342" width="7.85546875" style="17" customWidth="1"/>
    <col min="14343" max="14343" width="1.85546875" style="17" customWidth="1"/>
    <col min="14344" max="14344" width="6.85546875" style="17" customWidth="1"/>
    <col min="14345" max="14345" width="7.85546875" style="17" customWidth="1"/>
    <col min="14346" max="14346" width="1.85546875" style="17" customWidth="1"/>
    <col min="14347" max="14347" width="6.85546875" style="17" customWidth="1"/>
    <col min="14348" max="14348" width="7.85546875" style="17" customWidth="1"/>
    <col min="14349" max="14349" width="1.85546875" style="17" customWidth="1"/>
    <col min="14350" max="14350" width="6.85546875" style="17" customWidth="1"/>
    <col min="14351" max="14351" width="7.85546875" style="17" customWidth="1"/>
    <col min="14352" max="14352" width="1.85546875" style="17" customWidth="1"/>
    <col min="14353" max="14353" width="6.85546875" style="17" customWidth="1"/>
    <col min="14354" max="14354" width="7.85546875" style="17" customWidth="1"/>
    <col min="14355" max="14355" width="1.85546875" style="17" customWidth="1"/>
    <col min="14356" max="14356" width="6.85546875" style="17" customWidth="1"/>
    <col min="14357" max="14357" width="7.85546875" style="17" customWidth="1"/>
    <col min="14358" max="14358" width="1.7109375" style="17" customWidth="1"/>
    <col min="14359" max="14360" width="7.85546875" style="17" customWidth="1"/>
    <col min="14361" max="14361" width="1.85546875" style="17" customWidth="1"/>
    <col min="14362" max="14362" width="6.85546875" style="17" customWidth="1"/>
    <col min="14363" max="14363" width="7.85546875" style="17" customWidth="1"/>
    <col min="14364" max="14364" width="1.85546875" style="17" customWidth="1"/>
    <col min="14365" max="14592" width="9.140625" style="17"/>
    <col min="14593" max="14593" width="12.42578125" style="17" customWidth="1"/>
    <col min="14594" max="14595" width="7.85546875" style="17" customWidth="1"/>
    <col min="14596" max="14596" width="1.85546875" style="17" customWidth="1"/>
    <col min="14597" max="14598" width="7.85546875" style="17" customWidth="1"/>
    <col min="14599" max="14599" width="1.85546875" style="17" customWidth="1"/>
    <col min="14600" max="14600" width="6.85546875" style="17" customWidth="1"/>
    <col min="14601" max="14601" width="7.85546875" style="17" customWidth="1"/>
    <col min="14602" max="14602" width="1.85546875" style="17" customWidth="1"/>
    <col min="14603" max="14603" width="6.85546875" style="17" customWidth="1"/>
    <col min="14604" max="14604" width="7.85546875" style="17" customWidth="1"/>
    <col min="14605" max="14605" width="1.85546875" style="17" customWidth="1"/>
    <col min="14606" max="14606" width="6.85546875" style="17" customWidth="1"/>
    <col min="14607" max="14607" width="7.85546875" style="17" customWidth="1"/>
    <col min="14608" max="14608" width="1.85546875" style="17" customWidth="1"/>
    <col min="14609" max="14609" width="6.85546875" style="17" customWidth="1"/>
    <col min="14610" max="14610" width="7.85546875" style="17" customWidth="1"/>
    <col min="14611" max="14611" width="1.85546875" style="17" customWidth="1"/>
    <col min="14612" max="14612" width="6.85546875" style="17" customWidth="1"/>
    <col min="14613" max="14613" width="7.85546875" style="17" customWidth="1"/>
    <col min="14614" max="14614" width="1.7109375" style="17" customWidth="1"/>
    <col min="14615" max="14616" width="7.85546875" style="17" customWidth="1"/>
    <col min="14617" max="14617" width="1.85546875" style="17" customWidth="1"/>
    <col min="14618" max="14618" width="6.85546875" style="17" customWidth="1"/>
    <col min="14619" max="14619" width="7.85546875" style="17" customWidth="1"/>
    <col min="14620" max="14620" width="1.85546875" style="17" customWidth="1"/>
    <col min="14621" max="14848" width="9.140625" style="17"/>
    <col min="14849" max="14849" width="12.42578125" style="17" customWidth="1"/>
    <col min="14850" max="14851" width="7.85546875" style="17" customWidth="1"/>
    <col min="14852" max="14852" width="1.85546875" style="17" customWidth="1"/>
    <col min="14853" max="14854" width="7.85546875" style="17" customWidth="1"/>
    <col min="14855" max="14855" width="1.85546875" style="17" customWidth="1"/>
    <col min="14856" max="14856" width="6.85546875" style="17" customWidth="1"/>
    <col min="14857" max="14857" width="7.85546875" style="17" customWidth="1"/>
    <col min="14858" max="14858" width="1.85546875" style="17" customWidth="1"/>
    <col min="14859" max="14859" width="6.85546875" style="17" customWidth="1"/>
    <col min="14860" max="14860" width="7.85546875" style="17" customWidth="1"/>
    <col min="14861" max="14861" width="1.85546875" style="17" customWidth="1"/>
    <col min="14862" max="14862" width="6.85546875" style="17" customWidth="1"/>
    <col min="14863" max="14863" width="7.85546875" style="17" customWidth="1"/>
    <col min="14864" max="14864" width="1.85546875" style="17" customWidth="1"/>
    <col min="14865" max="14865" width="6.85546875" style="17" customWidth="1"/>
    <col min="14866" max="14866" width="7.85546875" style="17" customWidth="1"/>
    <col min="14867" max="14867" width="1.85546875" style="17" customWidth="1"/>
    <col min="14868" max="14868" width="6.85546875" style="17" customWidth="1"/>
    <col min="14869" max="14869" width="7.85546875" style="17" customWidth="1"/>
    <col min="14870" max="14870" width="1.7109375" style="17" customWidth="1"/>
    <col min="14871" max="14872" width="7.85546875" style="17" customWidth="1"/>
    <col min="14873" max="14873" width="1.85546875" style="17" customWidth="1"/>
    <col min="14874" max="14874" width="6.85546875" style="17" customWidth="1"/>
    <col min="14875" max="14875" width="7.85546875" style="17" customWidth="1"/>
    <col min="14876" max="14876" width="1.85546875" style="17" customWidth="1"/>
    <col min="14877" max="15104" width="9.140625" style="17"/>
    <col min="15105" max="15105" width="12.42578125" style="17" customWidth="1"/>
    <col min="15106" max="15107" width="7.85546875" style="17" customWidth="1"/>
    <col min="15108" max="15108" width="1.85546875" style="17" customWidth="1"/>
    <col min="15109" max="15110" width="7.85546875" style="17" customWidth="1"/>
    <col min="15111" max="15111" width="1.85546875" style="17" customWidth="1"/>
    <col min="15112" max="15112" width="6.85546875" style="17" customWidth="1"/>
    <col min="15113" max="15113" width="7.85546875" style="17" customWidth="1"/>
    <col min="15114" max="15114" width="1.85546875" style="17" customWidth="1"/>
    <col min="15115" max="15115" width="6.85546875" style="17" customWidth="1"/>
    <col min="15116" max="15116" width="7.85546875" style="17" customWidth="1"/>
    <col min="15117" max="15117" width="1.85546875" style="17" customWidth="1"/>
    <col min="15118" max="15118" width="6.85546875" style="17" customWidth="1"/>
    <col min="15119" max="15119" width="7.85546875" style="17" customWidth="1"/>
    <col min="15120" max="15120" width="1.85546875" style="17" customWidth="1"/>
    <col min="15121" max="15121" width="6.85546875" style="17" customWidth="1"/>
    <col min="15122" max="15122" width="7.85546875" style="17" customWidth="1"/>
    <col min="15123" max="15123" width="1.85546875" style="17" customWidth="1"/>
    <col min="15124" max="15124" width="6.85546875" style="17" customWidth="1"/>
    <col min="15125" max="15125" width="7.85546875" style="17" customWidth="1"/>
    <col min="15126" max="15126" width="1.7109375" style="17" customWidth="1"/>
    <col min="15127" max="15128" width="7.85546875" style="17" customWidth="1"/>
    <col min="15129" max="15129" width="1.85546875" style="17" customWidth="1"/>
    <col min="15130" max="15130" width="6.85546875" style="17" customWidth="1"/>
    <col min="15131" max="15131" width="7.85546875" style="17" customWidth="1"/>
    <col min="15132" max="15132" width="1.85546875" style="17" customWidth="1"/>
    <col min="15133" max="15360" width="9.140625" style="17"/>
    <col min="15361" max="15361" width="12.42578125" style="17" customWidth="1"/>
    <col min="15362" max="15363" width="7.85546875" style="17" customWidth="1"/>
    <col min="15364" max="15364" width="1.85546875" style="17" customWidth="1"/>
    <col min="15365" max="15366" width="7.85546875" style="17" customWidth="1"/>
    <col min="15367" max="15367" width="1.85546875" style="17" customWidth="1"/>
    <col min="15368" max="15368" width="6.85546875" style="17" customWidth="1"/>
    <col min="15369" max="15369" width="7.85546875" style="17" customWidth="1"/>
    <col min="15370" max="15370" width="1.85546875" style="17" customWidth="1"/>
    <col min="15371" max="15371" width="6.85546875" style="17" customWidth="1"/>
    <col min="15372" max="15372" width="7.85546875" style="17" customWidth="1"/>
    <col min="15373" max="15373" width="1.85546875" style="17" customWidth="1"/>
    <col min="15374" max="15374" width="6.85546875" style="17" customWidth="1"/>
    <col min="15375" max="15375" width="7.85546875" style="17" customWidth="1"/>
    <col min="15376" max="15376" width="1.85546875" style="17" customWidth="1"/>
    <col min="15377" max="15377" width="6.85546875" style="17" customWidth="1"/>
    <col min="15378" max="15378" width="7.85546875" style="17" customWidth="1"/>
    <col min="15379" max="15379" width="1.85546875" style="17" customWidth="1"/>
    <col min="15380" max="15380" width="6.85546875" style="17" customWidth="1"/>
    <col min="15381" max="15381" width="7.85546875" style="17" customWidth="1"/>
    <col min="15382" max="15382" width="1.7109375" style="17" customWidth="1"/>
    <col min="15383" max="15384" width="7.85546875" style="17" customWidth="1"/>
    <col min="15385" max="15385" width="1.85546875" style="17" customWidth="1"/>
    <col min="15386" max="15386" width="6.85546875" style="17" customWidth="1"/>
    <col min="15387" max="15387" width="7.85546875" style="17" customWidth="1"/>
    <col min="15388" max="15388" width="1.85546875" style="17" customWidth="1"/>
    <col min="15389" max="15616" width="9.140625" style="17"/>
    <col min="15617" max="15617" width="12.42578125" style="17" customWidth="1"/>
    <col min="15618" max="15619" width="7.85546875" style="17" customWidth="1"/>
    <col min="15620" max="15620" width="1.85546875" style="17" customWidth="1"/>
    <col min="15621" max="15622" width="7.85546875" style="17" customWidth="1"/>
    <col min="15623" max="15623" width="1.85546875" style="17" customWidth="1"/>
    <col min="15624" max="15624" width="6.85546875" style="17" customWidth="1"/>
    <col min="15625" max="15625" width="7.85546875" style="17" customWidth="1"/>
    <col min="15626" max="15626" width="1.85546875" style="17" customWidth="1"/>
    <col min="15627" max="15627" width="6.85546875" style="17" customWidth="1"/>
    <col min="15628" max="15628" width="7.85546875" style="17" customWidth="1"/>
    <col min="15629" max="15629" width="1.85546875" style="17" customWidth="1"/>
    <col min="15630" max="15630" width="6.85546875" style="17" customWidth="1"/>
    <col min="15631" max="15631" width="7.85546875" style="17" customWidth="1"/>
    <col min="15632" max="15632" width="1.85546875" style="17" customWidth="1"/>
    <col min="15633" max="15633" width="6.85546875" style="17" customWidth="1"/>
    <col min="15634" max="15634" width="7.85546875" style="17" customWidth="1"/>
    <col min="15635" max="15635" width="1.85546875" style="17" customWidth="1"/>
    <col min="15636" max="15636" width="6.85546875" style="17" customWidth="1"/>
    <col min="15637" max="15637" width="7.85546875" style="17" customWidth="1"/>
    <col min="15638" max="15638" width="1.7109375" style="17" customWidth="1"/>
    <col min="15639" max="15640" width="7.85546875" style="17" customWidth="1"/>
    <col min="15641" max="15641" width="1.85546875" style="17" customWidth="1"/>
    <col min="15642" max="15642" width="6.85546875" style="17" customWidth="1"/>
    <col min="15643" max="15643" width="7.85546875" style="17" customWidth="1"/>
    <col min="15644" max="15644" width="1.85546875" style="17" customWidth="1"/>
    <col min="15645" max="15872" width="9.140625" style="17"/>
    <col min="15873" max="15873" width="12.42578125" style="17" customWidth="1"/>
    <col min="15874" max="15875" width="7.85546875" style="17" customWidth="1"/>
    <col min="15876" max="15876" width="1.85546875" style="17" customWidth="1"/>
    <col min="15877" max="15878" width="7.85546875" style="17" customWidth="1"/>
    <col min="15879" max="15879" width="1.85546875" style="17" customWidth="1"/>
    <col min="15880" max="15880" width="6.85546875" style="17" customWidth="1"/>
    <col min="15881" max="15881" width="7.85546875" style="17" customWidth="1"/>
    <col min="15882" max="15882" width="1.85546875" style="17" customWidth="1"/>
    <col min="15883" max="15883" width="6.85546875" style="17" customWidth="1"/>
    <col min="15884" max="15884" width="7.85546875" style="17" customWidth="1"/>
    <col min="15885" max="15885" width="1.85546875" style="17" customWidth="1"/>
    <col min="15886" max="15886" width="6.85546875" style="17" customWidth="1"/>
    <col min="15887" max="15887" width="7.85546875" style="17" customWidth="1"/>
    <col min="15888" max="15888" width="1.85546875" style="17" customWidth="1"/>
    <col min="15889" max="15889" width="6.85546875" style="17" customWidth="1"/>
    <col min="15890" max="15890" width="7.85546875" style="17" customWidth="1"/>
    <col min="15891" max="15891" width="1.85546875" style="17" customWidth="1"/>
    <col min="15892" max="15892" width="6.85546875" style="17" customWidth="1"/>
    <col min="15893" max="15893" width="7.85546875" style="17" customWidth="1"/>
    <col min="15894" max="15894" width="1.7109375" style="17" customWidth="1"/>
    <col min="15895" max="15896" width="7.85546875" style="17" customWidth="1"/>
    <col min="15897" max="15897" width="1.85546875" style="17" customWidth="1"/>
    <col min="15898" max="15898" width="6.85546875" style="17" customWidth="1"/>
    <col min="15899" max="15899" width="7.85546875" style="17" customWidth="1"/>
    <col min="15900" max="15900" width="1.85546875" style="17" customWidth="1"/>
    <col min="15901" max="16128" width="9.140625" style="17"/>
    <col min="16129" max="16129" width="12.42578125" style="17" customWidth="1"/>
    <col min="16130" max="16131" width="7.85546875" style="17" customWidth="1"/>
    <col min="16132" max="16132" width="1.85546875" style="17" customWidth="1"/>
    <col min="16133" max="16134" width="7.85546875" style="17" customWidth="1"/>
    <col min="16135" max="16135" width="1.85546875" style="17" customWidth="1"/>
    <col min="16136" max="16136" width="6.85546875" style="17" customWidth="1"/>
    <col min="16137" max="16137" width="7.85546875" style="17" customWidth="1"/>
    <col min="16138" max="16138" width="1.85546875" style="17" customWidth="1"/>
    <col min="16139" max="16139" width="6.85546875" style="17" customWidth="1"/>
    <col min="16140" max="16140" width="7.85546875" style="17" customWidth="1"/>
    <col min="16141" max="16141" width="1.85546875" style="17" customWidth="1"/>
    <col min="16142" max="16142" width="6.85546875" style="17" customWidth="1"/>
    <col min="16143" max="16143" width="7.85546875" style="17" customWidth="1"/>
    <col min="16144" max="16144" width="1.85546875" style="17" customWidth="1"/>
    <col min="16145" max="16145" width="6.85546875" style="17" customWidth="1"/>
    <col min="16146" max="16146" width="7.85546875" style="17" customWidth="1"/>
    <col min="16147" max="16147" width="1.85546875" style="17" customWidth="1"/>
    <col min="16148" max="16148" width="6.85546875" style="17" customWidth="1"/>
    <col min="16149" max="16149" width="7.85546875" style="17" customWidth="1"/>
    <col min="16150" max="16150" width="1.7109375" style="17" customWidth="1"/>
    <col min="16151" max="16152" width="7.85546875" style="17" customWidth="1"/>
    <col min="16153" max="16153" width="1.85546875" style="17" customWidth="1"/>
    <col min="16154" max="16154" width="6.85546875" style="17" customWidth="1"/>
    <col min="16155" max="16155" width="7.85546875" style="17" customWidth="1"/>
    <col min="16156" max="16156" width="1.85546875" style="17" customWidth="1"/>
    <col min="16157" max="16384" width="9.140625" style="17"/>
  </cols>
  <sheetData>
    <row r="1" spans="1:28">
      <c r="A1" s="17" t="s">
        <v>450</v>
      </c>
    </row>
    <row r="2" spans="1:28">
      <c r="A2" s="17" t="s">
        <v>451</v>
      </c>
    </row>
    <row r="4" spans="1:28">
      <c r="A4" s="19" t="s">
        <v>539</v>
      </c>
    </row>
    <row r="5" spans="1:28" ht="13.5" thickBot="1">
      <c r="L5" s="31"/>
      <c r="O5" s="31"/>
      <c r="P5" s="31"/>
      <c r="R5" s="31"/>
      <c r="S5" s="31"/>
    </row>
    <row r="6" spans="1:28">
      <c r="A6" s="20"/>
      <c r="B6" s="43"/>
      <c r="C6" s="44"/>
      <c r="D6" s="20"/>
      <c r="E6" s="43"/>
      <c r="F6" s="44"/>
      <c r="G6" s="20"/>
      <c r="H6" s="43"/>
      <c r="I6" s="44"/>
      <c r="J6" s="44"/>
      <c r="K6" s="43"/>
      <c r="L6" s="44"/>
      <c r="M6" s="20"/>
      <c r="N6" s="43"/>
      <c r="O6" s="44"/>
      <c r="P6" s="44"/>
      <c r="Q6" s="43"/>
      <c r="R6" s="44"/>
      <c r="S6" s="44"/>
      <c r="T6" s="44"/>
      <c r="U6" s="44"/>
      <c r="V6" s="44"/>
      <c r="W6" s="44"/>
      <c r="X6" s="44"/>
      <c r="Y6" s="44"/>
      <c r="Z6" s="44"/>
      <c r="AA6" s="44"/>
      <c r="AB6" s="44"/>
    </row>
    <row r="7" spans="1:28">
      <c r="A7" s="17" t="s">
        <v>521</v>
      </c>
      <c r="B7" s="47" t="s">
        <v>522</v>
      </c>
      <c r="C7" s="47"/>
      <c r="E7" s="47" t="s">
        <v>523</v>
      </c>
      <c r="F7" s="47"/>
      <c r="H7" s="47" t="s">
        <v>524</v>
      </c>
      <c r="I7" s="47"/>
      <c r="K7" s="47" t="s">
        <v>525</v>
      </c>
      <c r="L7" s="47"/>
      <c r="N7" s="47" t="s">
        <v>526</v>
      </c>
      <c r="O7" s="47"/>
      <c r="Q7" s="62" t="s">
        <v>527</v>
      </c>
      <c r="R7" s="47"/>
      <c r="T7" s="47" t="s">
        <v>528</v>
      </c>
      <c r="U7" s="47"/>
      <c r="V7" s="51"/>
      <c r="W7" s="62" t="s">
        <v>529</v>
      </c>
      <c r="X7" s="47"/>
      <c r="Z7" s="47" t="s">
        <v>530</v>
      </c>
      <c r="AA7" s="47"/>
    </row>
    <row r="8" spans="1:28">
      <c r="A8" s="17" t="s">
        <v>531</v>
      </c>
      <c r="B8" s="48" t="s">
        <v>254</v>
      </c>
      <c r="C8" s="49" t="s">
        <v>255</v>
      </c>
      <c r="E8" s="48" t="s">
        <v>254</v>
      </c>
      <c r="F8" s="49" t="s">
        <v>255</v>
      </c>
      <c r="H8" s="48" t="s">
        <v>254</v>
      </c>
      <c r="I8" s="49" t="s">
        <v>255</v>
      </c>
      <c r="J8" s="49"/>
      <c r="K8" s="48" t="s">
        <v>254</v>
      </c>
      <c r="L8" s="49" t="s">
        <v>255</v>
      </c>
      <c r="N8" s="48" t="s">
        <v>254</v>
      </c>
      <c r="O8" s="49" t="s">
        <v>255</v>
      </c>
      <c r="Q8" s="48" t="s">
        <v>254</v>
      </c>
      <c r="R8" s="49" t="s">
        <v>255</v>
      </c>
      <c r="T8" s="48" t="s">
        <v>254</v>
      </c>
      <c r="U8" s="49" t="s">
        <v>255</v>
      </c>
      <c r="V8" s="98"/>
      <c r="W8" s="48" t="s">
        <v>254</v>
      </c>
      <c r="X8" s="49" t="s">
        <v>255</v>
      </c>
      <c r="Z8" s="48" t="s">
        <v>254</v>
      </c>
      <c r="AA8" s="49" t="s">
        <v>255</v>
      </c>
    </row>
    <row r="9" spans="1:28" ht="13.5" thickBot="1">
      <c r="A9" s="29"/>
      <c r="B9" s="52"/>
      <c r="C9" s="53"/>
      <c r="D9" s="29"/>
      <c r="E9" s="52"/>
      <c r="F9" s="53"/>
      <c r="G9" s="29"/>
      <c r="H9" s="52"/>
      <c r="I9" s="53"/>
      <c r="J9" s="53"/>
      <c r="K9" s="52"/>
      <c r="L9" s="53"/>
      <c r="M9" s="29"/>
      <c r="N9" s="52"/>
      <c r="O9" s="53"/>
      <c r="P9" s="53"/>
      <c r="Q9" s="52"/>
      <c r="R9" s="53"/>
      <c r="S9" s="53"/>
      <c r="T9" s="53"/>
      <c r="U9" s="53"/>
      <c r="V9" s="53"/>
      <c r="W9" s="53"/>
      <c r="X9" s="53"/>
      <c r="Y9" s="53"/>
      <c r="Z9" s="53"/>
      <c r="AA9" s="53"/>
      <c r="AB9" s="53"/>
    </row>
    <row r="10" spans="1:28">
      <c r="L10" s="31"/>
      <c r="O10" s="31"/>
      <c r="R10" s="31"/>
    </row>
    <row r="11" spans="1:28">
      <c r="A11" s="164" t="s">
        <v>220</v>
      </c>
      <c r="B11" s="40">
        <f>IF($A11&lt;&gt;0,SUM(B13:B21),"")</f>
        <v>32440</v>
      </c>
      <c r="C11" s="18">
        <f>IF($A11&lt;&gt;0,SUM(C13:C21),"")</f>
        <v>100</v>
      </c>
      <c r="E11" s="40">
        <f>IF($A11&lt;&gt;0,SUM(E13:E21),"")</f>
        <v>20869</v>
      </c>
      <c r="F11" s="18">
        <f>IF($A11&lt;&gt;0,SUM(F13:F21),"")</f>
        <v>100</v>
      </c>
      <c r="H11" s="40">
        <f>IF($A11&lt;&gt;0,SUM(H13:H21),"")</f>
        <v>2889</v>
      </c>
      <c r="I11" s="18">
        <f>IF($A11&lt;&gt;0,SUM(I13:I21),"")</f>
        <v>100</v>
      </c>
      <c r="K11" s="40">
        <f>IF($A11&lt;&gt;0,SUM(K13:K21),"")</f>
        <v>2252</v>
      </c>
      <c r="L11" s="18">
        <f>IF($A11&lt;&gt;0,SUM(L13:L21),"")</f>
        <v>100</v>
      </c>
      <c r="N11" s="40">
        <f>IF($A11&lt;&gt;0,SUM(N13:N21),"")</f>
        <v>2229</v>
      </c>
      <c r="O11" s="18">
        <f>IF($A11&lt;&gt;0,SUM(O13:O21),"")</f>
        <v>99.999999999999986</v>
      </c>
      <c r="Q11" s="40">
        <f>IF($A11&lt;&gt;0,SUM(Q13:Q21),"")</f>
        <v>1529</v>
      </c>
      <c r="R11" s="18">
        <f>IF($A11&lt;&gt;0,SUM(R13:R21),"")</f>
        <v>100</v>
      </c>
      <c r="T11" s="40">
        <f>IF($A11&lt;&gt;0,SUM(T13:T21),"")</f>
        <v>1515</v>
      </c>
      <c r="U11" s="18">
        <f>IF($A11&lt;&gt;0,SUM(U13:U21),"")</f>
        <v>100</v>
      </c>
      <c r="V11" s="18"/>
      <c r="W11" s="40">
        <f>IF($A11&lt;&gt;0,SUM(W13:W21),"")</f>
        <v>706</v>
      </c>
      <c r="X11" s="18">
        <f>IF($A11&lt;&gt;0,SUM(X13:X21),"")</f>
        <v>100</v>
      </c>
      <c r="Z11" s="40">
        <f>IF($A11&lt;&gt;0,SUM(Z13:Z21),"")</f>
        <v>451</v>
      </c>
      <c r="AA11" s="18">
        <f>IF($A11&lt;&gt;0,SUM(AA13:AA21),"")</f>
        <v>100</v>
      </c>
    </row>
    <row r="12" spans="1:28">
      <c r="A12" s="11"/>
      <c r="B12" s="40" t="str">
        <f>IF(A12&lt;&gt;0,E12+H12+K12+N12+Q12+T12,"")</f>
        <v/>
      </c>
      <c r="C12" s="31" t="str">
        <f>IF($A12&lt;&gt;0,B12/#REF!*100,"")</f>
        <v/>
      </c>
      <c r="F12" s="40" t="str">
        <f>IF(E12&lt;&gt;0,I12+L12+O12+R12+U12,"")</f>
        <v/>
      </c>
      <c r="I12" s="31" t="str">
        <f>IF(A12&lt;&gt;0,H12/B12*100,"")</f>
        <v/>
      </c>
      <c r="L12" s="31" t="str">
        <f>IF(A12&lt;&gt;0,K12/B12*100,"")</f>
        <v/>
      </c>
      <c r="O12" s="31" t="str">
        <f>IF(A12&lt;&gt;0,N12/B12*100,"")</f>
        <v/>
      </c>
      <c r="R12" s="31" t="str">
        <f>IF(A12&lt;&gt;0,Q12/B12*100,"")</f>
        <v/>
      </c>
      <c r="T12" s="40"/>
      <c r="W12" s="40"/>
      <c r="Z12" s="40"/>
    </row>
    <row r="13" spans="1:28">
      <c r="A13" s="71">
        <v>1</v>
      </c>
      <c r="B13" s="40">
        <f>IF(A13&lt;&gt;"",E13+H13+K13+N13+Q13+T13+W13+Z13,"")</f>
        <v>1093</v>
      </c>
      <c r="C13" s="31">
        <f>IF($A13&lt;&gt;"",B13/B$11*100,"")</f>
        <v>3.3692971639950677</v>
      </c>
      <c r="E13" s="233">
        <v>830</v>
      </c>
      <c r="F13" s="31">
        <f t="shared" ref="F13:F21" si="0">IF($A13&lt;&gt;"",E13/E$11*100,"")</f>
        <v>3.9771910489242419</v>
      </c>
      <c r="G13" s="233"/>
      <c r="H13" s="233">
        <v>62</v>
      </c>
      <c r="I13" s="31">
        <f t="shared" ref="I13:I21" si="1">IF($A13&lt;&gt;"",H13/H$11*100,"")</f>
        <v>2.1460713049498095</v>
      </c>
      <c r="J13" s="233"/>
      <c r="K13" s="233">
        <v>51</v>
      </c>
      <c r="L13" s="31">
        <f t="shared" ref="L13:L21" si="2">IF($A13&lt;&gt;"",K13/K$11*100,"")</f>
        <v>2.2646536412078153</v>
      </c>
      <c r="M13" s="233"/>
      <c r="N13" s="233">
        <v>56</v>
      </c>
      <c r="O13" s="31">
        <f t="shared" ref="O13:O21" si="3">IF($A13&lt;&gt;"",N13/N$11*100,"")</f>
        <v>2.5123373710183938</v>
      </c>
      <c r="P13" s="233"/>
      <c r="Q13" s="233">
        <v>31</v>
      </c>
      <c r="R13" s="31">
        <f t="shared" ref="R13:R21" si="4">IF($A13&lt;&gt;"",Q13/Q$11*100,"")</f>
        <v>2.0274689339437542</v>
      </c>
      <c r="S13" s="233"/>
      <c r="T13" s="233">
        <v>39</v>
      </c>
      <c r="U13" s="31">
        <f t="shared" ref="U13:U21" si="5">IF($A13&lt;&gt;"",T13/T$11*100,"")</f>
        <v>2.5742574257425743</v>
      </c>
      <c r="V13" s="233"/>
      <c r="W13" s="233">
        <v>7</v>
      </c>
      <c r="X13" s="31">
        <f t="shared" ref="X13:X21" si="6">IF($A13&lt;&gt;"",W13/W$11*100,"")</f>
        <v>0.99150141643059486</v>
      </c>
      <c r="Y13" s="233"/>
      <c r="Z13" s="233">
        <v>17</v>
      </c>
      <c r="AA13" s="31">
        <f>IF($A13&lt;&gt;"",Z13/$Z$11*100,"")</f>
        <v>3.7694013303769403</v>
      </c>
    </row>
    <row r="14" spans="1:28">
      <c r="A14" s="71"/>
      <c r="B14" s="40" t="str">
        <f t="shared" ref="B14:B23" si="7">IF(A14&lt;&gt;"",E14+H14+K14+N14+Q14+T14+W14+Z14,"")</f>
        <v/>
      </c>
      <c r="C14" s="31" t="str">
        <f t="shared" ref="C14:C21" si="8">IF($A14&lt;&gt;"",B14/$B$11*100,"")</f>
        <v/>
      </c>
      <c r="E14" s="233"/>
      <c r="F14" s="31" t="str">
        <f t="shared" si="0"/>
        <v/>
      </c>
      <c r="G14" s="233"/>
      <c r="H14" s="233"/>
      <c r="I14" s="31" t="str">
        <f t="shared" si="1"/>
        <v/>
      </c>
      <c r="J14" s="233"/>
      <c r="K14" s="233"/>
      <c r="L14" s="31" t="str">
        <f t="shared" si="2"/>
        <v/>
      </c>
      <c r="M14" s="233"/>
      <c r="N14" s="233"/>
      <c r="O14" s="31" t="str">
        <f t="shared" si="3"/>
        <v/>
      </c>
      <c r="P14" s="233"/>
      <c r="Q14" s="233"/>
      <c r="R14" s="31" t="str">
        <f t="shared" si="4"/>
        <v/>
      </c>
      <c r="S14" s="233"/>
      <c r="T14" s="233"/>
      <c r="U14" s="31" t="str">
        <f t="shared" si="5"/>
        <v/>
      </c>
      <c r="V14" s="233"/>
      <c r="W14" s="233"/>
      <c r="X14" s="31" t="str">
        <f t="shared" si="6"/>
        <v/>
      </c>
      <c r="Y14" s="233"/>
      <c r="Z14" s="233"/>
      <c r="AA14" s="31" t="str">
        <f t="shared" ref="AA14:AA21" si="9">IF($A14&lt;&gt;"",Z14/$Z$11*100,"")</f>
        <v/>
      </c>
    </row>
    <row r="15" spans="1:28">
      <c r="A15" s="71">
        <v>2</v>
      </c>
      <c r="B15" s="40">
        <f t="shared" si="7"/>
        <v>1197</v>
      </c>
      <c r="C15" s="31">
        <f t="shared" si="8"/>
        <v>3.6898890258939581</v>
      </c>
      <c r="E15" s="233">
        <v>900</v>
      </c>
      <c r="F15" s="31">
        <f t="shared" si="0"/>
        <v>4.3126168000383345</v>
      </c>
      <c r="G15" s="233"/>
      <c r="H15" s="233">
        <v>98</v>
      </c>
      <c r="I15" s="31">
        <f t="shared" si="1"/>
        <v>3.3921772239529249</v>
      </c>
      <c r="J15" s="233"/>
      <c r="K15" s="233">
        <v>47</v>
      </c>
      <c r="L15" s="31">
        <f t="shared" si="2"/>
        <v>2.0870337477797514</v>
      </c>
      <c r="M15" s="233"/>
      <c r="N15" s="233">
        <v>50</v>
      </c>
      <c r="O15" s="31">
        <f t="shared" si="3"/>
        <v>2.2431583669807091</v>
      </c>
      <c r="P15" s="233"/>
      <c r="Q15" s="233">
        <v>30</v>
      </c>
      <c r="R15" s="31">
        <f t="shared" si="4"/>
        <v>1.9620667102681491</v>
      </c>
      <c r="S15" s="233"/>
      <c r="T15" s="233">
        <v>40</v>
      </c>
      <c r="U15" s="31">
        <f t="shared" si="5"/>
        <v>2.6402640264026402</v>
      </c>
      <c r="V15" s="233"/>
      <c r="W15" s="233">
        <v>5</v>
      </c>
      <c r="X15" s="31">
        <f t="shared" si="6"/>
        <v>0.708215297450425</v>
      </c>
      <c r="Y15" s="233"/>
      <c r="Z15" s="233">
        <v>27</v>
      </c>
      <c r="AA15" s="31">
        <f t="shared" si="9"/>
        <v>5.9866962305986693</v>
      </c>
    </row>
    <row r="16" spans="1:28">
      <c r="A16" s="71"/>
      <c r="B16" s="40" t="str">
        <f t="shared" si="7"/>
        <v/>
      </c>
      <c r="C16" s="31" t="str">
        <f t="shared" si="8"/>
        <v/>
      </c>
      <c r="E16" s="233"/>
      <c r="F16" s="31" t="str">
        <f t="shared" si="0"/>
        <v/>
      </c>
      <c r="G16" s="233"/>
      <c r="H16" s="233"/>
      <c r="I16" s="31" t="str">
        <f t="shared" si="1"/>
        <v/>
      </c>
      <c r="J16" s="233"/>
      <c r="K16" s="233"/>
      <c r="L16" s="31" t="str">
        <f t="shared" si="2"/>
        <v/>
      </c>
      <c r="M16" s="233"/>
      <c r="N16" s="233"/>
      <c r="O16" s="31" t="str">
        <f t="shared" si="3"/>
        <v/>
      </c>
      <c r="P16" s="233"/>
      <c r="Q16" s="233"/>
      <c r="R16" s="31" t="str">
        <f t="shared" si="4"/>
        <v/>
      </c>
      <c r="S16" s="233"/>
      <c r="T16" s="233"/>
      <c r="U16" s="31" t="str">
        <f t="shared" si="5"/>
        <v/>
      </c>
      <c r="V16" s="233"/>
      <c r="W16" s="233"/>
      <c r="X16" s="31" t="str">
        <f t="shared" si="6"/>
        <v/>
      </c>
      <c r="Y16" s="233"/>
      <c r="Z16" s="233"/>
      <c r="AA16" s="31" t="str">
        <f t="shared" si="9"/>
        <v/>
      </c>
    </row>
    <row r="17" spans="1:27">
      <c r="A17" s="71">
        <v>3</v>
      </c>
      <c r="B17" s="40">
        <f t="shared" si="7"/>
        <v>1924</v>
      </c>
      <c r="C17" s="31">
        <f t="shared" si="8"/>
        <v>5.9309494451294702</v>
      </c>
      <c r="E17" s="233">
        <v>1307</v>
      </c>
      <c r="F17" s="31">
        <f t="shared" si="0"/>
        <v>6.2628779529445593</v>
      </c>
      <c r="G17" s="233"/>
      <c r="H17" s="233">
        <v>169</v>
      </c>
      <c r="I17" s="31">
        <f t="shared" si="1"/>
        <v>5.8497750086535136</v>
      </c>
      <c r="J17" s="233"/>
      <c r="K17" s="233">
        <v>134</v>
      </c>
      <c r="L17" s="31">
        <f t="shared" si="2"/>
        <v>5.9502664298401422</v>
      </c>
      <c r="M17" s="233"/>
      <c r="N17" s="233">
        <v>120</v>
      </c>
      <c r="O17" s="31">
        <f t="shared" si="3"/>
        <v>5.3835800807537009</v>
      </c>
      <c r="P17" s="233"/>
      <c r="Q17" s="233">
        <v>69</v>
      </c>
      <c r="R17" s="31">
        <f t="shared" si="4"/>
        <v>4.5127534336167434</v>
      </c>
      <c r="S17" s="233"/>
      <c r="T17" s="233">
        <v>80</v>
      </c>
      <c r="U17" s="31">
        <f t="shared" si="5"/>
        <v>5.2805280528052805</v>
      </c>
      <c r="V17" s="233"/>
      <c r="W17" s="233">
        <v>19</v>
      </c>
      <c r="X17" s="31">
        <f t="shared" si="6"/>
        <v>2.6912181303116145</v>
      </c>
      <c r="Y17" s="233"/>
      <c r="Z17" s="233">
        <v>26</v>
      </c>
      <c r="AA17" s="31">
        <f t="shared" si="9"/>
        <v>5.7649667405764964</v>
      </c>
    </row>
    <row r="18" spans="1:27">
      <c r="A18" s="71"/>
      <c r="B18" s="40" t="str">
        <f t="shared" si="7"/>
        <v/>
      </c>
      <c r="C18" s="31" t="str">
        <f t="shared" si="8"/>
        <v/>
      </c>
      <c r="E18" s="233"/>
      <c r="F18" s="31" t="str">
        <f t="shared" si="0"/>
        <v/>
      </c>
      <c r="G18" s="233"/>
      <c r="H18" s="233"/>
      <c r="I18" s="31" t="str">
        <f t="shared" si="1"/>
        <v/>
      </c>
      <c r="J18" s="233"/>
      <c r="K18" s="233"/>
      <c r="L18" s="31" t="str">
        <f t="shared" si="2"/>
        <v/>
      </c>
      <c r="M18" s="233"/>
      <c r="N18" s="233"/>
      <c r="O18" s="31" t="str">
        <f t="shared" si="3"/>
        <v/>
      </c>
      <c r="P18" s="233"/>
      <c r="Q18" s="233"/>
      <c r="R18" s="31" t="str">
        <f t="shared" si="4"/>
        <v/>
      </c>
      <c r="S18" s="233"/>
      <c r="T18" s="233"/>
      <c r="U18" s="31" t="str">
        <f t="shared" si="5"/>
        <v/>
      </c>
      <c r="V18" s="233"/>
      <c r="W18" s="233"/>
      <c r="X18" s="31" t="str">
        <f t="shared" si="6"/>
        <v/>
      </c>
      <c r="Y18" s="233"/>
      <c r="Z18" s="233"/>
      <c r="AA18" s="31" t="str">
        <f t="shared" si="9"/>
        <v/>
      </c>
    </row>
    <row r="19" spans="1:27">
      <c r="A19" s="71">
        <v>4</v>
      </c>
      <c r="B19" s="40">
        <f t="shared" si="7"/>
        <v>7465</v>
      </c>
      <c r="C19" s="31">
        <f t="shared" si="8"/>
        <v>23.011713933415535</v>
      </c>
      <c r="E19" s="233">
        <v>6000</v>
      </c>
      <c r="F19" s="31">
        <f t="shared" si="0"/>
        <v>28.750778666922226</v>
      </c>
      <c r="G19" s="233"/>
      <c r="H19" s="233">
        <v>463</v>
      </c>
      <c r="I19" s="31">
        <f t="shared" si="1"/>
        <v>16.026306680512288</v>
      </c>
      <c r="J19" s="233"/>
      <c r="K19" s="233">
        <v>246</v>
      </c>
      <c r="L19" s="31">
        <f t="shared" si="2"/>
        <v>10.923623445825932</v>
      </c>
      <c r="M19" s="233"/>
      <c r="N19" s="233">
        <v>268</v>
      </c>
      <c r="O19" s="31">
        <f t="shared" si="3"/>
        <v>12.0233288470166</v>
      </c>
      <c r="P19" s="233"/>
      <c r="Q19" s="233">
        <v>141</v>
      </c>
      <c r="R19" s="31">
        <f t="shared" si="4"/>
        <v>9.2217135382603015</v>
      </c>
      <c r="S19" s="233"/>
      <c r="T19" s="233">
        <v>188</v>
      </c>
      <c r="U19" s="31">
        <f t="shared" si="5"/>
        <v>12.409240924092408</v>
      </c>
      <c r="V19" s="233"/>
      <c r="W19" s="233">
        <v>40</v>
      </c>
      <c r="X19" s="31">
        <f t="shared" si="6"/>
        <v>5.6657223796034</v>
      </c>
      <c r="Y19" s="233"/>
      <c r="Z19" s="233">
        <v>119</v>
      </c>
      <c r="AA19" s="31">
        <f t="shared" si="9"/>
        <v>26.385809312638582</v>
      </c>
    </row>
    <row r="20" spans="1:27">
      <c r="A20" s="71"/>
      <c r="B20" s="40" t="str">
        <f t="shared" si="7"/>
        <v/>
      </c>
      <c r="C20" s="31" t="str">
        <f t="shared" si="8"/>
        <v/>
      </c>
      <c r="E20" s="233"/>
      <c r="F20" s="31" t="str">
        <f t="shared" si="0"/>
        <v/>
      </c>
      <c r="G20" s="233"/>
      <c r="H20" s="233"/>
      <c r="I20" s="31" t="str">
        <f t="shared" si="1"/>
        <v/>
      </c>
      <c r="J20" s="233"/>
      <c r="K20" s="233"/>
      <c r="L20" s="31" t="str">
        <f t="shared" si="2"/>
        <v/>
      </c>
      <c r="M20" s="233"/>
      <c r="N20" s="233"/>
      <c r="O20" s="31" t="str">
        <f t="shared" si="3"/>
        <v/>
      </c>
      <c r="P20" s="233"/>
      <c r="Q20" s="233"/>
      <c r="R20" s="31" t="str">
        <f t="shared" si="4"/>
        <v/>
      </c>
      <c r="S20" s="233"/>
      <c r="T20" s="233"/>
      <c r="U20" s="31" t="str">
        <f t="shared" si="5"/>
        <v/>
      </c>
      <c r="V20" s="233"/>
      <c r="W20" s="233"/>
      <c r="X20" s="31" t="str">
        <f t="shared" si="6"/>
        <v/>
      </c>
      <c r="Y20" s="233"/>
      <c r="Z20" s="233"/>
      <c r="AA20" s="31" t="str">
        <f t="shared" si="9"/>
        <v/>
      </c>
    </row>
    <row r="21" spans="1:27">
      <c r="A21" s="71">
        <v>5</v>
      </c>
      <c r="B21" s="40">
        <f t="shared" si="7"/>
        <v>20761</v>
      </c>
      <c r="C21" s="31">
        <f t="shared" si="8"/>
        <v>63.998150431565968</v>
      </c>
      <c r="E21" s="233">
        <v>11832</v>
      </c>
      <c r="F21" s="31">
        <f t="shared" si="0"/>
        <v>56.696535531170632</v>
      </c>
      <c r="G21" s="233"/>
      <c r="H21" s="233">
        <v>2097</v>
      </c>
      <c r="I21" s="31">
        <f t="shared" si="1"/>
        <v>72.585669781931458</v>
      </c>
      <c r="J21" s="233"/>
      <c r="K21" s="233">
        <v>1774</v>
      </c>
      <c r="L21" s="31">
        <f t="shared" si="2"/>
        <v>78.774422735346363</v>
      </c>
      <c r="M21" s="233"/>
      <c r="N21" s="233">
        <v>1735</v>
      </c>
      <c r="O21" s="31">
        <f t="shared" si="3"/>
        <v>77.837595334230585</v>
      </c>
      <c r="P21" s="233"/>
      <c r="Q21" s="233">
        <v>1258</v>
      </c>
      <c r="R21" s="31">
        <f t="shared" si="4"/>
        <v>82.275997383911047</v>
      </c>
      <c r="S21" s="233"/>
      <c r="T21" s="233">
        <v>1168</v>
      </c>
      <c r="U21" s="31">
        <f t="shared" si="5"/>
        <v>77.095709570957098</v>
      </c>
      <c r="V21" s="233"/>
      <c r="W21" s="233">
        <v>635</v>
      </c>
      <c r="X21" s="31">
        <f t="shared" si="6"/>
        <v>89.943342776203963</v>
      </c>
      <c r="Y21" s="233"/>
      <c r="Z21" s="233">
        <v>262</v>
      </c>
      <c r="AA21" s="31">
        <f t="shared" si="9"/>
        <v>58.093126385809313</v>
      </c>
    </row>
    <row r="22" spans="1:27">
      <c r="A22" s="71"/>
      <c r="B22" s="40" t="str">
        <f t="shared" si="7"/>
        <v/>
      </c>
      <c r="E22" s="239"/>
      <c r="H22" s="239"/>
      <c r="K22" s="239"/>
      <c r="L22" s="31"/>
      <c r="N22" s="239"/>
      <c r="O22" s="31"/>
      <c r="Q22" s="239"/>
      <c r="R22" s="31"/>
      <c r="T22" s="239"/>
      <c r="U22" s="31"/>
      <c r="V22" s="31"/>
      <c r="W22" s="239"/>
      <c r="X22" s="31"/>
      <c r="Z22" s="239"/>
      <c r="AA22" s="31"/>
    </row>
    <row r="23" spans="1:27">
      <c r="A23" s="71" t="s">
        <v>537</v>
      </c>
      <c r="B23" s="40">
        <f t="shared" si="7"/>
        <v>0</v>
      </c>
      <c r="C23" s="31">
        <f>F23+I23+L23+O23+R23+U23+X23+AA23</f>
        <v>100</v>
      </c>
      <c r="E23" s="240"/>
      <c r="F23" s="31">
        <f>E11/B11*100</f>
        <v>64.331072749691742</v>
      </c>
      <c r="H23" s="240"/>
      <c r="I23" s="31">
        <f>H11/B11*100</f>
        <v>8.9056720098643662</v>
      </c>
      <c r="K23" s="240"/>
      <c r="L23" s="31">
        <f>K11/B11*100</f>
        <v>6.9420468557336621</v>
      </c>
      <c r="N23" s="240"/>
      <c r="O23" s="31">
        <f>N11/B11*100</f>
        <v>6.8711467324290991</v>
      </c>
      <c r="Q23" s="240"/>
      <c r="R23" s="31">
        <f>Q11/B11*100</f>
        <v>4.7133168927250306</v>
      </c>
      <c r="T23" s="240"/>
      <c r="U23" s="31">
        <f>T11/B11*100</f>
        <v>4.6701602959309492</v>
      </c>
      <c r="V23" s="31"/>
      <c r="W23" s="240"/>
      <c r="X23" s="31">
        <f>W11/B11*100</f>
        <v>2.1763255240443895</v>
      </c>
      <c r="Z23" s="240"/>
      <c r="AA23" s="31">
        <f>Z11/B11*100</f>
        <v>1.3902589395807645</v>
      </c>
    </row>
    <row r="24" spans="1:27" ht="13.5" thickBot="1"/>
    <row r="25" spans="1:27">
      <c r="A25" s="20"/>
      <c r="B25" s="43"/>
      <c r="C25" s="44"/>
      <c r="D25" s="20"/>
      <c r="E25" s="43"/>
      <c r="F25" s="44"/>
      <c r="G25" s="20"/>
      <c r="H25" s="43"/>
      <c r="I25" s="44"/>
      <c r="J25" s="44"/>
      <c r="K25" s="43"/>
      <c r="L25" s="20"/>
      <c r="M25" s="20"/>
      <c r="N25" s="43"/>
      <c r="O25" s="20"/>
      <c r="P25" s="20"/>
      <c r="Q25" s="43"/>
      <c r="R25" s="20"/>
      <c r="S25" s="20"/>
      <c r="T25" s="20"/>
      <c r="U25" s="20"/>
      <c r="V25" s="20"/>
      <c r="W25" s="20"/>
      <c r="X25" s="20"/>
      <c r="Y25" s="20"/>
      <c r="Z25" s="20"/>
      <c r="AA25" s="20"/>
    </row>
    <row r="26" spans="1:27">
      <c r="A26" s="17" t="s">
        <v>464</v>
      </c>
    </row>
    <row r="27" spans="1:27">
      <c r="A27" s="17" t="s">
        <v>540</v>
      </c>
    </row>
  </sheetData>
  <mergeCells count="9">
    <mergeCell ref="T7:U7"/>
    <mergeCell ref="W7:X7"/>
    <mergeCell ref="Z7:AA7"/>
    <mergeCell ref="B7:C7"/>
    <mergeCell ref="E7:F7"/>
    <mergeCell ref="H7:I7"/>
    <mergeCell ref="K7:L7"/>
    <mergeCell ref="N7:O7"/>
    <mergeCell ref="Q7:R7"/>
  </mergeCells>
  <printOptions horizontalCentered="1" verticalCentered="1"/>
  <pageMargins left="0" right="0" top="0" bottom="0" header="0" footer="0"/>
  <pageSetup scale="80" orientation="landscape" horizontalDpi="4294967293" vertic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8049E-916B-4E3E-BCF0-2A4EEE2F6628}">
  <sheetPr>
    <tabColor theme="4" tint="-0.249977111117893"/>
  </sheetPr>
  <dimension ref="A1:AB42"/>
  <sheetViews>
    <sheetView workbookViewId="0">
      <selection sqref="A1:XFD1048576"/>
    </sheetView>
  </sheetViews>
  <sheetFormatPr baseColWidth="10" defaultColWidth="9.140625" defaultRowHeight="12.75"/>
  <cols>
    <col min="1" max="1" width="11.85546875" style="17" customWidth="1"/>
    <col min="2" max="2" width="7.85546875" style="40" customWidth="1"/>
    <col min="3" max="3" width="7.85546875" style="31" customWidth="1"/>
    <col min="4" max="4" width="1.85546875" style="17" customWidth="1"/>
    <col min="5" max="5" width="6.5703125" style="40" customWidth="1"/>
    <col min="6" max="6" width="7.85546875" style="31" customWidth="1"/>
    <col min="7" max="7" width="1.85546875" style="17" customWidth="1"/>
    <col min="8" max="8" width="6.28515625" style="40" customWidth="1"/>
    <col min="9" max="9" width="7.85546875" style="31" customWidth="1"/>
    <col min="10" max="10" width="1.85546875" style="31" customWidth="1"/>
    <col min="11" max="11" width="6.28515625" style="40" customWidth="1"/>
    <col min="12" max="12" width="7.85546875" style="17" customWidth="1"/>
    <col min="13" max="13" width="1.85546875" style="17" customWidth="1"/>
    <col min="14" max="14" width="6.28515625" style="40" customWidth="1"/>
    <col min="15" max="15" width="7.85546875" style="17" customWidth="1"/>
    <col min="16" max="16" width="1.85546875" style="17" customWidth="1"/>
    <col min="17" max="17" width="6.28515625" style="40" customWidth="1"/>
    <col min="18" max="18" width="7.85546875" style="17" customWidth="1"/>
    <col min="19" max="19" width="1.85546875" style="17" customWidth="1"/>
    <col min="20" max="20" width="6.28515625" style="17" customWidth="1"/>
    <col min="21" max="21" width="7.85546875" style="17" customWidth="1"/>
    <col min="22" max="22" width="1.85546875" style="17" customWidth="1"/>
    <col min="23" max="23" width="6.28515625" style="17" customWidth="1"/>
    <col min="24" max="24" width="7.85546875" style="17" customWidth="1"/>
    <col min="25" max="25" width="1.85546875" style="17" customWidth="1"/>
    <col min="26" max="26" width="6.28515625" style="17" customWidth="1"/>
    <col min="27" max="27" width="7.85546875" style="17" customWidth="1"/>
    <col min="28" max="28" width="1.85546875" style="17" customWidth="1"/>
    <col min="29" max="256" width="9.140625" style="17"/>
    <col min="257" max="257" width="11.85546875" style="17" customWidth="1"/>
    <col min="258" max="259" width="7.85546875" style="17" customWidth="1"/>
    <col min="260" max="260" width="1.85546875" style="17" customWidth="1"/>
    <col min="261" max="261" width="6.5703125" style="17" customWidth="1"/>
    <col min="262" max="262" width="7.85546875" style="17" customWidth="1"/>
    <col min="263" max="263" width="1.85546875" style="17" customWidth="1"/>
    <col min="264" max="264" width="6.28515625" style="17" customWidth="1"/>
    <col min="265" max="265" width="7.85546875" style="17" customWidth="1"/>
    <col min="266" max="266" width="1.85546875" style="17" customWidth="1"/>
    <col min="267" max="267" width="6.28515625" style="17" customWidth="1"/>
    <col min="268" max="268" width="7.85546875" style="17" customWidth="1"/>
    <col min="269" max="269" width="1.85546875" style="17" customWidth="1"/>
    <col min="270" max="270" width="6.28515625" style="17" customWidth="1"/>
    <col min="271" max="271" width="7.85546875" style="17" customWidth="1"/>
    <col min="272" max="272" width="1.85546875" style="17" customWidth="1"/>
    <col min="273" max="273" width="6.28515625" style="17" customWidth="1"/>
    <col min="274" max="274" width="7.85546875" style="17" customWidth="1"/>
    <col min="275" max="275" width="1.85546875" style="17" customWidth="1"/>
    <col min="276" max="276" width="6.28515625" style="17" customWidth="1"/>
    <col min="277" max="277" width="7.85546875" style="17" customWidth="1"/>
    <col min="278" max="278" width="1.85546875" style="17" customWidth="1"/>
    <col min="279" max="279" width="6.28515625" style="17" customWidth="1"/>
    <col min="280" max="280" width="7.85546875" style="17" customWidth="1"/>
    <col min="281" max="281" width="1.85546875" style="17" customWidth="1"/>
    <col min="282" max="282" width="6.28515625" style="17" customWidth="1"/>
    <col min="283" max="283" width="7.85546875" style="17" customWidth="1"/>
    <col min="284" max="284" width="1.85546875" style="17" customWidth="1"/>
    <col min="285" max="512" width="9.140625" style="17"/>
    <col min="513" max="513" width="11.85546875" style="17" customWidth="1"/>
    <col min="514" max="515" width="7.85546875" style="17" customWidth="1"/>
    <col min="516" max="516" width="1.85546875" style="17" customWidth="1"/>
    <col min="517" max="517" width="6.5703125" style="17" customWidth="1"/>
    <col min="518" max="518" width="7.85546875" style="17" customWidth="1"/>
    <col min="519" max="519" width="1.85546875" style="17" customWidth="1"/>
    <col min="520" max="520" width="6.28515625" style="17" customWidth="1"/>
    <col min="521" max="521" width="7.85546875" style="17" customWidth="1"/>
    <col min="522" max="522" width="1.85546875" style="17" customWidth="1"/>
    <col min="523" max="523" width="6.28515625" style="17" customWidth="1"/>
    <col min="524" max="524" width="7.85546875" style="17" customWidth="1"/>
    <col min="525" max="525" width="1.85546875" style="17" customWidth="1"/>
    <col min="526" max="526" width="6.28515625" style="17" customWidth="1"/>
    <col min="527" max="527" width="7.85546875" style="17" customWidth="1"/>
    <col min="528" max="528" width="1.85546875" style="17" customWidth="1"/>
    <col min="529" max="529" width="6.28515625" style="17" customWidth="1"/>
    <col min="530" max="530" width="7.85546875" style="17" customWidth="1"/>
    <col min="531" max="531" width="1.85546875" style="17" customWidth="1"/>
    <col min="532" max="532" width="6.28515625" style="17" customWidth="1"/>
    <col min="533" max="533" width="7.85546875" style="17" customWidth="1"/>
    <col min="534" max="534" width="1.85546875" style="17" customWidth="1"/>
    <col min="535" max="535" width="6.28515625" style="17" customWidth="1"/>
    <col min="536" max="536" width="7.85546875" style="17" customWidth="1"/>
    <col min="537" max="537" width="1.85546875" style="17" customWidth="1"/>
    <col min="538" max="538" width="6.28515625" style="17" customWidth="1"/>
    <col min="539" max="539" width="7.85546875" style="17" customWidth="1"/>
    <col min="540" max="540" width="1.85546875" style="17" customWidth="1"/>
    <col min="541" max="768" width="9.140625" style="17"/>
    <col min="769" max="769" width="11.85546875" style="17" customWidth="1"/>
    <col min="770" max="771" width="7.85546875" style="17" customWidth="1"/>
    <col min="772" max="772" width="1.85546875" style="17" customWidth="1"/>
    <col min="773" max="773" width="6.5703125" style="17" customWidth="1"/>
    <col min="774" max="774" width="7.85546875" style="17" customWidth="1"/>
    <col min="775" max="775" width="1.85546875" style="17" customWidth="1"/>
    <col min="776" max="776" width="6.28515625" style="17" customWidth="1"/>
    <col min="777" max="777" width="7.85546875" style="17" customWidth="1"/>
    <col min="778" max="778" width="1.85546875" style="17" customWidth="1"/>
    <col min="779" max="779" width="6.28515625" style="17" customWidth="1"/>
    <col min="780" max="780" width="7.85546875" style="17" customWidth="1"/>
    <col min="781" max="781" width="1.85546875" style="17" customWidth="1"/>
    <col min="782" max="782" width="6.28515625" style="17" customWidth="1"/>
    <col min="783" max="783" width="7.85546875" style="17" customWidth="1"/>
    <col min="784" max="784" width="1.85546875" style="17" customWidth="1"/>
    <col min="785" max="785" width="6.28515625" style="17" customWidth="1"/>
    <col min="786" max="786" width="7.85546875" style="17" customWidth="1"/>
    <col min="787" max="787" width="1.85546875" style="17" customWidth="1"/>
    <col min="788" max="788" width="6.28515625" style="17" customWidth="1"/>
    <col min="789" max="789" width="7.85546875" style="17" customWidth="1"/>
    <col min="790" max="790" width="1.85546875" style="17" customWidth="1"/>
    <col min="791" max="791" width="6.28515625" style="17" customWidth="1"/>
    <col min="792" max="792" width="7.85546875" style="17" customWidth="1"/>
    <col min="793" max="793" width="1.85546875" style="17" customWidth="1"/>
    <col min="794" max="794" width="6.28515625" style="17" customWidth="1"/>
    <col min="795" max="795" width="7.85546875" style="17" customWidth="1"/>
    <col min="796" max="796" width="1.85546875" style="17" customWidth="1"/>
    <col min="797" max="1024" width="9.140625" style="17"/>
    <col min="1025" max="1025" width="11.85546875" style="17" customWidth="1"/>
    <col min="1026" max="1027" width="7.85546875" style="17" customWidth="1"/>
    <col min="1028" max="1028" width="1.85546875" style="17" customWidth="1"/>
    <col min="1029" max="1029" width="6.5703125" style="17" customWidth="1"/>
    <col min="1030" max="1030" width="7.85546875" style="17" customWidth="1"/>
    <col min="1031" max="1031" width="1.85546875" style="17" customWidth="1"/>
    <col min="1032" max="1032" width="6.28515625" style="17" customWidth="1"/>
    <col min="1033" max="1033" width="7.85546875" style="17" customWidth="1"/>
    <col min="1034" max="1034" width="1.85546875" style="17" customWidth="1"/>
    <col min="1035" max="1035" width="6.28515625" style="17" customWidth="1"/>
    <col min="1036" max="1036" width="7.85546875" style="17" customWidth="1"/>
    <col min="1037" max="1037" width="1.85546875" style="17" customWidth="1"/>
    <col min="1038" max="1038" width="6.28515625" style="17" customWidth="1"/>
    <col min="1039" max="1039" width="7.85546875" style="17" customWidth="1"/>
    <col min="1040" max="1040" width="1.85546875" style="17" customWidth="1"/>
    <col min="1041" max="1041" width="6.28515625" style="17" customWidth="1"/>
    <col min="1042" max="1042" width="7.85546875" style="17" customWidth="1"/>
    <col min="1043" max="1043" width="1.85546875" style="17" customWidth="1"/>
    <col min="1044" max="1044" width="6.28515625" style="17" customWidth="1"/>
    <col min="1045" max="1045" width="7.85546875" style="17" customWidth="1"/>
    <col min="1046" max="1046" width="1.85546875" style="17" customWidth="1"/>
    <col min="1047" max="1047" width="6.28515625" style="17" customWidth="1"/>
    <col min="1048" max="1048" width="7.85546875" style="17" customWidth="1"/>
    <col min="1049" max="1049" width="1.85546875" style="17" customWidth="1"/>
    <col min="1050" max="1050" width="6.28515625" style="17" customWidth="1"/>
    <col min="1051" max="1051" width="7.85546875" style="17" customWidth="1"/>
    <col min="1052" max="1052" width="1.85546875" style="17" customWidth="1"/>
    <col min="1053" max="1280" width="9.140625" style="17"/>
    <col min="1281" max="1281" width="11.85546875" style="17" customWidth="1"/>
    <col min="1282" max="1283" width="7.85546875" style="17" customWidth="1"/>
    <col min="1284" max="1284" width="1.85546875" style="17" customWidth="1"/>
    <col min="1285" max="1285" width="6.5703125" style="17" customWidth="1"/>
    <col min="1286" max="1286" width="7.85546875" style="17" customWidth="1"/>
    <col min="1287" max="1287" width="1.85546875" style="17" customWidth="1"/>
    <col min="1288" max="1288" width="6.28515625" style="17" customWidth="1"/>
    <col min="1289" max="1289" width="7.85546875" style="17" customWidth="1"/>
    <col min="1290" max="1290" width="1.85546875" style="17" customWidth="1"/>
    <col min="1291" max="1291" width="6.28515625" style="17" customWidth="1"/>
    <col min="1292" max="1292" width="7.85546875" style="17" customWidth="1"/>
    <col min="1293" max="1293" width="1.85546875" style="17" customWidth="1"/>
    <col min="1294" max="1294" width="6.28515625" style="17" customWidth="1"/>
    <col min="1295" max="1295" width="7.85546875" style="17" customWidth="1"/>
    <col min="1296" max="1296" width="1.85546875" style="17" customWidth="1"/>
    <col min="1297" max="1297" width="6.28515625" style="17" customWidth="1"/>
    <col min="1298" max="1298" width="7.85546875" style="17" customWidth="1"/>
    <col min="1299" max="1299" width="1.85546875" style="17" customWidth="1"/>
    <col min="1300" max="1300" width="6.28515625" style="17" customWidth="1"/>
    <col min="1301" max="1301" width="7.85546875" style="17" customWidth="1"/>
    <col min="1302" max="1302" width="1.85546875" style="17" customWidth="1"/>
    <col min="1303" max="1303" width="6.28515625" style="17" customWidth="1"/>
    <col min="1304" max="1304" width="7.85546875" style="17" customWidth="1"/>
    <col min="1305" max="1305" width="1.85546875" style="17" customWidth="1"/>
    <col min="1306" max="1306" width="6.28515625" style="17" customWidth="1"/>
    <col min="1307" max="1307" width="7.85546875" style="17" customWidth="1"/>
    <col min="1308" max="1308" width="1.85546875" style="17" customWidth="1"/>
    <col min="1309" max="1536" width="9.140625" style="17"/>
    <col min="1537" max="1537" width="11.85546875" style="17" customWidth="1"/>
    <col min="1538" max="1539" width="7.85546875" style="17" customWidth="1"/>
    <col min="1540" max="1540" width="1.85546875" style="17" customWidth="1"/>
    <col min="1541" max="1541" width="6.5703125" style="17" customWidth="1"/>
    <col min="1542" max="1542" width="7.85546875" style="17" customWidth="1"/>
    <col min="1543" max="1543" width="1.85546875" style="17" customWidth="1"/>
    <col min="1544" max="1544" width="6.28515625" style="17" customWidth="1"/>
    <col min="1545" max="1545" width="7.85546875" style="17" customWidth="1"/>
    <col min="1546" max="1546" width="1.85546875" style="17" customWidth="1"/>
    <col min="1547" max="1547" width="6.28515625" style="17" customWidth="1"/>
    <col min="1548" max="1548" width="7.85546875" style="17" customWidth="1"/>
    <col min="1549" max="1549" width="1.85546875" style="17" customWidth="1"/>
    <col min="1550" max="1550" width="6.28515625" style="17" customWidth="1"/>
    <col min="1551" max="1551" width="7.85546875" style="17" customWidth="1"/>
    <col min="1552" max="1552" width="1.85546875" style="17" customWidth="1"/>
    <col min="1553" max="1553" width="6.28515625" style="17" customWidth="1"/>
    <col min="1554" max="1554" width="7.85546875" style="17" customWidth="1"/>
    <col min="1555" max="1555" width="1.85546875" style="17" customWidth="1"/>
    <col min="1556" max="1556" width="6.28515625" style="17" customWidth="1"/>
    <col min="1557" max="1557" width="7.85546875" style="17" customWidth="1"/>
    <col min="1558" max="1558" width="1.85546875" style="17" customWidth="1"/>
    <col min="1559" max="1559" width="6.28515625" style="17" customWidth="1"/>
    <col min="1560" max="1560" width="7.85546875" style="17" customWidth="1"/>
    <col min="1561" max="1561" width="1.85546875" style="17" customWidth="1"/>
    <col min="1562" max="1562" width="6.28515625" style="17" customWidth="1"/>
    <col min="1563" max="1563" width="7.85546875" style="17" customWidth="1"/>
    <col min="1564" max="1564" width="1.85546875" style="17" customWidth="1"/>
    <col min="1565" max="1792" width="9.140625" style="17"/>
    <col min="1793" max="1793" width="11.85546875" style="17" customWidth="1"/>
    <col min="1794" max="1795" width="7.85546875" style="17" customWidth="1"/>
    <col min="1796" max="1796" width="1.85546875" style="17" customWidth="1"/>
    <col min="1797" max="1797" width="6.5703125" style="17" customWidth="1"/>
    <col min="1798" max="1798" width="7.85546875" style="17" customWidth="1"/>
    <col min="1799" max="1799" width="1.85546875" style="17" customWidth="1"/>
    <col min="1800" max="1800" width="6.28515625" style="17" customWidth="1"/>
    <col min="1801" max="1801" width="7.85546875" style="17" customWidth="1"/>
    <col min="1802" max="1802" width="1.85546875" style="17" customWidth="1"/>
    <col min="1803" max="1803" width="6.28515625" style="17" customWidth="1"/>
    <col min="1804" max="1804" width="7.85546875" style="17" customWidth="1"/>
    <col min="1805" max="1805" width="1.85546875" style="17" customWidth="1"/>
    <col min="1806" max="1806" width="6.28515625" style="17" customWidth="1"/>
    <col min="1807" max="1807" width="7.85546875" style="17" customWidth="1"/>
    <col min="1808" max="1808" width="1.85546875" style="17" customWidth="1"/>
    <col min="1809" max="1809" width="6.28515625" style="17" customWidth="1"/>
    <col min="1810" max="1810" width="7.85546875" style="17" customWidth="1"/>
    <col min="1811" max="1811" width="1.85546875" style="17" customWidth="1"/>
    <col min="1812" max="1812" width="6.28515625" style="17" customWidth="1"/>
    <col min="1813" max="1813" width="7.85546875" style="17" customWidth="1"/>
    <col min="1814" max="1814" width="1.85546875" style="17" customWidth="1"/>
    <col min="1815" max="1815" width="6.28515625" style="17" customWidth="1"/>
    <col min="1816" max="1816" width="7.85546875" style="17" customWidth="1"/>
    <col min="1817" max="1817" width="1.85546875" style="17" customWidth="1"/>
    <col min="1818" max="1818" width="6.28515625" style="17" customWidth="1"/>
    <col min="1819" max="1819" width="7.85546875" style="17" customWidth="1"/>
    <col min="1820" max="1820" width="1.85546875" style="17" customWidth="1"/>
    <col min="1821" max="2048" width="9.140625" style="17"/>
    <col min="2049" max="2049" width="11.85546875" style="17" customWidth="1"/>
    <col min="2050" max="2051" width="7.85546875" style="17" customWidth="1"/>
    <col min="2052" max="2052" width="1.85546875" style="17" customWidth="1"/>
    <col min="2053" max="2053" width="6.5703125" style="17" customWidth="1"/>
    <col min="2054" max="2054" width="7.85546875" style="17" customWidth="1"/>
    <col min="2055" max="2055" width="1.85546875" style="17" customWidth="1"/>
    <col min="2056" max="2056" width="6.28515625" style="17" customWidth="1"/>
    <col min="2057" max="2057" width="7.85546875" style="17" customWidth="1"/>
    <col min="2058" max="2058" width="1.85546875" style="17" customWidth="1"/>
    <col min="2059" max="2059" width="6.28515625" style="17" customWidth="1"/>
    <col min="2060" max="2060" width="7.85546875" style="17" customWidth="1"/>
    <col min="2061" max="2061" width="1.85546875" style="17" customWidth="1"/>
    <col min="2062" max="2062" width="6.28515625" style="17" customWidth="1"/>
    <col min="2063" max="2063" width="7.85546875" style="17" customWidth="1"/>
    <col min="2064" max="2064" width="1.85546875" style="17" customWidth="1"/>
    <col min="2065" max="2065" width="6.28515625" style="17" customWidth="1"/>
    <col min="2066" max="2066" width="7.85546875" style="17" customWidth="1"/>
    <col min="2067" max="2067" width="1.85546875" style="17" customWidth="1"/>
    <col min="2068" max="2068" width="6.28515625" style="17" customWidth="1"/>
    <col min="2069" max="2069" width="7.85546875" style="17" customWidth="1"/>
    <col min="2070" max="2070" width="1.85546875" style="17" customWidth="1"/>
    <col min="2071" max="2071" width="6.28515625" style="17" customWidth="1"/>
    <col min="2072" max="2072" width="7.85546875" style="17" customWidth="1"/>
    <col min="2073" max="2073" width="1.85546875" style="17" customWidth="1"/>
    <col min="2074" max="2074" width="6.28515625" style="17" customWidth="1"/>
    <col min="2075" max="2075" width="7.85546875" style="17" customWidth="1"/>
    <col min="2076" max="2076" width="1.85546875" style="17" customWidth="1"/>
    <col min="2077" max="2304" width="9.140625" style="17"/>
    <col min="2305" max="2305" width="11.85546875" style="17" customWidth="1"/>
    <col min="2306" max="2307" width="7.85546875" style="17" customWidth="1"/>
    <col min="2308" max="2308" width="1.85546875" style="17" customWidth="1"/>
    <col min="2309" max="2309" width="6.5703125" style="17" customWidth="1"/>
    <col min="2310" max="2310" width="7.85546875" style="17" customWidth="1"/>
    <col min="2311" max="2311" width="1.85546875" style="17" customWidth="1"/>
    <col min="2312" max="2312" width="6.28515625" style="17" customWidth="1"/>
    <col min="2313" max="2313" width="7.85546875" style="17" customWidth="1"/>
    <col min="2314" max="2314" width="1.85546875" style="17" customWidth="1"/>
    <col min="2315" max="2315" width="6.28515625" style="17" customWidth="1"/>
    <col min="2316" max="2316" width="7.85546875" style="17" customWidth="1"/>
    <col min="2317" max="2317" width="1.85546875" style="17" customWidth="1"/>
    <col min="2318" max="2318" width="6.28515625" style="17" customWidth="1"/>
    <col min="2319" max="2319" width="7.85546875" style="17" customWidth="1"/>
    <col min="2320" max="2320" width="1.85546875" style="17" customWidth="1"/>
    <col min="2321" max="2321" width="6.28515625" style="17" customWidth="1"/>
    <col min="2322" max="2322" width="7.85546875" style="17" customWidth="1"/>
    <col min="2323" max="2323" width="1.85546875" style="17" customWidth="1"/>
    <col min="2324" max="2324" width="6.28515625" style="17" customWidth="1"/>
    <col min="2325" max="2325" width="7.85546875" style="17" customWidth="1"/>
    <col min="2326" max="2326" width="1.85546875" style="17" customWidth="1"/>
    <col min="2327" max="2327" width="6.28515625" style="17" customWidth="1"/>
    <col min="2328" max="2328" width="7.85546875" style="17" customWidth="1"/>
    <col min="2329" max="2329" width="1.85546875" style="17" customWidth="1"/>
    <col min="2330" max="2330" width="6.28515625" style="17" customWidth="1"/>
    <col min="2331" max="2331" width="7.85546875" style="17" customWidth="1"/>
    <col min="2332" max="2332" width="1.85546875" style="17" customWidth="1"/>
    <col min="2333" max="2560" width="9.140625" style="17"/>
    <col min="2561" max="2561" width="11.85546875" style="17" customWidth="1"/>
    <col min="2562" max="2563" width="7.85546875" style="17" customWidth="1"/>
    <col min="2564" max="2564" width="1.85546875" style="17" customWidth="1"/>
    <col min="2565" max="2565" width="6.5703125" style="17" customWidth="1"/>
    <col min="2566" max="2566" width="7.85546875" style="17" customWidth="1"/>
    <col min="2567" max="2567" width="1.85546875" style="17" customWidth="1"/>
    <col min="2568" max="2568" width="6.28515625" style="17" customWidth="1"/>
    <col min="2569" max="2569" width="7.85546875" style="17" customWidth="1"/>
    <col min="2570" max="2570" width="1.85546875" style="17" customWidth="1"/>
    <col min="2571" max="2571" width="6.28515625" style="17" customWidth="1"/>
    <col min="2572" max="2572" width="7.85546875" style="17" customWidth="1"/>
    <col min="2573" max="2573" width="1.85546875" style="17" customWidth="1"/>
    <col min="2574" max="2574" width="6.28515625" style="17" customWidth="1"/>
    <col min="2575" max="2575" width="7.85546875" style="17" customWidth="1"/>
    <col min="2576" max="2576" width="1.85546875" style="17" customWidth="1"/>
    <col min="2577" max="2577" width="6.28515625" style="17" customWidth="1"/>
    <col min="2578" max="2578" width="7.85546875" style="17" customWidth="1"/>
    <col min="2579" max="2579" width="1.85546875" style="17" customWidth="1"/>
    <col min="2580" max="2580" width="6.28515625" style="17" customWidth="1"/>
    <col min="2581" max="2581" width="7.85546875" style="17" customWidth="1"/>
    <col min="2582" max="2582" width="1.85546875" style="17" customWidth="1"/>
    <col min="2583" max="2583" width="6.28515625" style="17" customWidth="1"/>
    <col min="2584" max="2584" width="7.85546875" style="17" customWidth="1"/>
    <col min="2585" max="2585" width="1.85546875" style="17" customWidth="1"/>
    <col min="2586" max="2586" width="6.28515625" style="17" customWidth="1"/>
    <col min="2587" max="2587" width="7.85546875" style="17" customWidth="1"/>
    <col min="2588" max="2588" width="1.85546875" style="17" customWidth="1"/>
    <col min="2589" max="2816" width="9.140625" style="17"/>
    <col min="2817" max="2817" width="11.85546875" style="17" customWidth="1"/>
    <col min="2818" max="2819" width="7.85546875" style="17" customWidth="1"/>
    <col min="2820" max="2820" width="1.85546875" style="17" customWidth="1"/>
    <col min="2821" max="2821" width="6.5703125" style="17" customWidth="1"/>
    <col min="2822" max="2822" width="7.85546875" style="17" customWidth="1"/>
    <col min="2823" max="2823" width="1.85546875" style="17" customWidth="1"/>
    <col min="2824" max="2824" width="6.28515625" style="17" customWidth="1"/>
    <col min="2825" max="2825" width="7.85546875" style="17" customWidth="1"/>
    <col min="2826" max="2826" width="1.85546875" style="17" customWidth="1"/>
    <col min="2827" max="2827" width="6.28515625" style="17" customWidth="1"/>
    <col min="2828" max="2828" width="7.85546875" style="17" customWidth="1"/>
    <col min="2829" max="2829" width="1.85546875" style="17" customWidth="1"/>
    <col min="2830" max="2830" width="6.28515625" style="17" customWidth="1"/>
    <col min="2831" max="2831" width="7.85546875" style="17" customWidth="1"/>
    <col min="2832" max="2832" width="1.85546875" style="17" customWidth="1"/>
    <col min="2833" max="2833" width="6.28515625" style="17" customWidth="1"/>
    <col min="2834" max="2834" width="7.85546875" style="17" customWidth="1"/>
    <col min="2835" max="2835" width="1.85546875" style="17" customWidth="1"/>
    <col min="2836" max="2836" width="6.28515625" style="17" customWidth="1"/>
    <col min="2837" max="2837" width="7.85546875" style="17" customWidth="1"/>
    <col min="2838" max="2838" width="1.85546875" style="17" customWidth="1"/>
    <col min="2839" max="2839" width="6.28515625" style="17" customWidth="1"/>
    <col min="2840" max="2840" width="7.85546875" style="17" customWidth="1"/>
    <col min="2841" max="2841" width="1.85546875" style="17" customWidth="1"/>
    <col min="2842" max="2842" width="6.28515625" style="17" customWidth="1"/>
    <col min="2843" max="2843" width="7.85546875" style="17" customWidth="1"/>
    <col min="2844" max="2844" width="1.85546875" style="17" customWidth="1"/>
    <col min="2845" max="3072" width="9.140625" style="17"/>
    <col min="3073" max="3073" width="11.85546875" style="17" customWidth="1"/>
    <col min="3074" max="3075" width="7.85546875" style="17" customWidth="1"/>
    <col min="3076" max="3076" width="1.85546875" style="17" customWidth="1"/>
    <col min="3077" max="3077" width="6.5703125" style="17" customWidth="1"/>
    <col min="3078" max="3078" width="7.85546875" style="17" customWidth="1"/>
    <col min="3079" max="3079" width="1.85546875" style="17" customWidth="1"/>
    <col min="3080" max="3080" width="6.28515625" style="17" customWidth="1"/>
    <col min="3081" max="3081" width="7.85546875" style="17" customWidth="1"/>
    <col min="3082" max="3082" width="1.85546875" style="17" customWidth="1"/>
    <col min="3083" max="3083" width="6.28515625" style="17" customWidth="1"/>
    <col min="3084" max="3084" width="7.85546875" style="17" customWidth="1"/>
    <col min="3085" max="3085" width="1.85546875" style="17" customWidth="1"/>
    <col min="3086" max="3086" width="6.28515625" style="17" customWidth="1"/>
    <col min="3087" max="3087" width="7.85546875" style="17" customWidth="1"/>
    <col min="3088" max="3088" width="1.85546875" style="17" customWidth="1"/>
    <col min="3089" max="3089" width="6.28515625" style="17" customWidth="1"/>
    <col min="3090" max="3090" width="7.85546875" style="17" customWidth="1"/>
    <col min="3091" max="3091" width="1.85546875" style="17" customWidth="1"/>
    <col min="3092" max="3092" width="6.28515625" style="17" customWidth="1"/>
    <col min="3093" max="3093" width="7.85546875" style="17" customWidth="1"/>
    <col min="3094" max="3094" width="1.85546875" style="17" customWidth="1"/>
    <col min="3095" max="3095" width="6.28515625" style="17" customWidth="1"/>
    <col min="3096" max="3096" width="7.85546875" style="17" customWidth="1"/>
    <col min="3097" max="3097" width="1.85546875" style="17" customWidth="1"/>
    <col min="3098" max="3098" width="6.28515625" style="17" customWidth="1"/>
    <col min="3099" max="3099" width="7.85546875" style="17" customWidth="1"/>
    <col min="3100" max="3100" width="1.85546875" style="17" customWidth="1"/>
    <col min="3101" max="3328" width="9.140625" style="17"/>
    <col min="3329" max="3329" width="11.85546875" style="17" customWidth="1"/>
    <col min="3330" max="3331" width="7.85546875" style="17" customWidth="1"/>
    <col min="3332" max="3332" width="1.85546875" style="17" customWidth="1"/>
    <col min="3333" max="3333" width="6.5703125" style="17" customWidth="1"/>
    <col min="3334" max="3334" width="7.85546875" style="17" customWidth="1"/>
    <col min="3335" max="3335" width="1.85546875" style="17" customWidth="1"/>
    <col min="3336" max="3336" width="6.28515625" style="17" customWidth="1"/>
    <col min="3337" max="3337" width="7.85546875" style="17" customWidth="1"/>
    <col min="3338" max="3338" width="1.85546875" style="17" customWidth="1"/>
    <col min="3339" max="3339" width="6.28515625" style="17" customWidth="1"/>
    <col min="3340" max="3340" width="7.85546875" style="17" customWidth="1"/>
    <col min="3341" max="3341" width="1.85546875" style="17" customWidth="1"/>
    <col min="3342" max="3342" width="6.28515625" style="17" customWidth="1"/>
    <col min="3343" max="3343" width="7.85546875" style="17" customWidth="1"/>
    <col min="3344" max="3344" width="1.85546875" style="17" customWidth="1"/>
    <col min="3345" max="3345" width="6.28515625" style="17" customWidth="1"/>
    <col min="3346" max="3346" width="7.85546875" style="17" customWidth="1"/>
    <col min="3347" max="3347" width="1.85546875" style="17" customWidth="1"/>
    <col min="3348" max="3348" width="6.28515625" style="17" customWidth="1"/>
    <col min="3349" max="3349" width="7.85546875" style="17" customWidth="1"/>
    <col min="3350" max="3350" width="1.85546875" style="17" customWidth="1"/>
    <col min="3351" max="3351" width="6.28515625" style="17" customWidth="1"/>
    <col min="3352" max="3352" width="7.85546875" style="17" customWidth="1"/>
    <col min="3353" max="3353" width="1.85546875" style="17" customWidth="1"/>
    <col min="3354" max="3354" width="6.28515625" style="17" customWidth="1"/>
    <col min="3355" max="3355" width="7.85546875" style="17" customWidth="1"/>
    <col min="3356" max="3356" width="1.85546875" style="17" customWidth="1"/>
    <col min="3357" max="3584" width="9.140625" style="17"/>
    <col min="3585" max="3585" width="11.85546875" style="17" customWidth="1"/>
    <col min="3586" max="3587" width="7.85546875" style="17" customWidth="1"/>
    <col min="3588" max="3588" width="1.85546875" style="17" customWidth="1"/>
    <col min="3589" max="3589" width="6.5703125" style="17" customWidth="1"/>
    <col min="3590" max="3590" width="7.85546875" style="17" customWidth="1"/>
    <col min="3591" max="3591" width="1.85546875" style="17" customWidth="1"/>
    <col min="3592" max="3592" width="6.28515625" style="17" customWidth="1"/>
    <col min="3593" max="3593" width="7.85546875" style="17" customWidth="1"/>
    <col min="3594" max="3594" width="1.85546875" style="17" customWidth="1"/>
    <col min="3595" max="3595" width="6.28515625" style="17" customWidth="1"/>
    <col min="3596" max="3596" width="7.85546875" style="17" customWidth="1"/>
    <col min="3597" max="3597" width="1.85546875" style="17" customWidth="1"/>
    <col min="3598" max="3598" width="6.28515625" style="17" customWidth="1"/>
    <col min="3599" max="3599" width="7.85546875" style="17" customWidth="1"/>
    <col min="3600" max="3600" width="1.85546875" style="17" customWidth="1"/>
    <col min="3601" max="3601" width="6.28515625" style="17" customWidth="1"/>
    <col min="3602" max="3602" width="7.85546875" style="17" customWidth="1"/>
    <col min="3603" max="3603" width="1.85546875" style="17" customWidth="1"/>
    <col min="3604" max="3604" width="6.28515625" style="17" customWidth="1"/>
    <col min="3605" max="3605" width="7.85546875" style="17" customWidth="1"/>
    <col min="3606" max="3606" width="1.85546875" style="17" customWidth="1"/>
    <col min="3607" max="3607" width="6.28515625" style="17" customWidth="1"/>
    <col min="3608" max="3608" width="7.85546875" style="17" customWidth="1"/>
    <col min="3609" max="3609" width="1.85546875" style="17" customWidth="1"/>
    <col min="3610" max="3610" width="6.28515625" style="17" customWidth="1"/>
    <col min="3611" max="3611" width="7.85546875" style="17" customWidth="1"/>
    <col min="3612" max="3612" width="1.85546875" style="17" customWidth="1"/>
    <col min="3613" max="3840" width="9.140625" style="17"/>
    <col min="3841" max="3841" width="11.85546875" style="17" customWidth="1"/>
    <col min="3842" max="3843" width="7.85546875" style="17" customWidth="1"/>
    <col min="3844" max="3844" width="1.85546875" style="17" customWidth="1"/>
    <col min="3845" max="3845" width="6.5703125" style="17" customWidth="1"/>
    <col min="3846" max="3846" width="7.85546875" style="17" customWidth="1"/>
    <col min="3847" max="3847" width="1.85546875" style="17" customWidth="1"/>
    <col min="3848" max="3848" width="6.28515625" style="17" customWidth="1"/>
    <col min="3849" max="3849" width="7.85546875" style="17" customWidth="1"/>
    <col min="3850" max="3850" width="1.85546875" style="17" customWidth="1"/>
    <col min="3851" max="3851" width="6.28515625" style="17" customWidth="1"/>
    <col min="3852" max="3852" width="7.85546875" style="17" customWidth="1"/>
    <col min="3853" max="3853" width="1.85546875" style="17" customWidth="1"/>
    <col min="3854" max="3854" width="6.28515625" style="17" customWidth="1"/>
    <col min="3855" max="3855" width="7.85546875" style="17" customWidth="1"/>
    <col min="3856" max="3856" width="1.85546875" style="17" customWidth="1"/>
    <col min="3857" max="3857" width="6.28515625" style="17" customWidth="1"/>
    <col min="3858" max="3858" width="7.85546875" style="17" customWidth="1"/>
    <col min="3859" max="3859" width="1.85546875" style="17" customWidth="1"/>
    <col min="3860" max="3860" width="6.28515625" style="17" customWidth="1"/>
    <col min="3861" max="3861" width="7.85546875" style="17" customWidth="1"/>
    <col min="3862" max="3862" width="1.85546875" style="17" customWidth="1"/>
    <col min="3863" max="3863" width="6.28515625" style="17" customWidth="1"/>
    <col min="3864" max="3864" width="7.85546875" style="17" customWidth="1"/>
    <col min="3865" max="3865" width="1.85546875" style="17" customWidth="1"/>
    <col min="3866" max="3866" width="6.28515625" style="17" customWidth="1"/>
    <col min="3867" max="3867" width="7.85546875" style="17" customWidth="1"/>
    <col min="3868" max="3868" width="1.85546875" style="17" customWidth="1"/>
    <col min="3869" max="4096" width="9.140625" style="17"/>
    <col min="4097" max="4097" width="11.85546875" style="17" customWidth="1"/>
    <col min="4098" max="4099" width="7.85546875" style="17" customWidth="1"/>
    <col min="4100" max="4100" width="1.85546875" style="17" customWidth="1"/>
    <col min="4101" max="4101" width="6.5703125" style="17" customWidth="1"/>
    <col min="4102" max="4102" width="7.85546875" style="17" customWidth="1"/>
    <col min="4103" max="4103" width="1.85546875" style="17" customWidth="1"/>
    <col min="4104" max="4104" width="6.28515625" style="17" customWidth="1"/>
    <col min="4105" max="4105" width="7.85546875" style="17" customWidth="1"/>
    <col min="4106" max="4106" width="1.85546875" style="17" customWidth="1"/>
    <col min="4107" max="4107" width="6.28515625" style="17" customWidth="1"/>
    <col min="4108" max="4108" width="7.85546875" style="17" customWidth="1"/>
    <col min="4109" max="4109" width="1.85546875" style="17" customWidth="1"/>
    <col min="4110" max="4110" width="6.28515625" style="17" customWidth="1"/>
    <col min="4111" max="4111" width="7.85546875" style="17" customWidth="1"/>
    <col min="4112" max="4112" width="1.85546875" style="17" customWidth="1"/>
    <col min="4113" max="4113" width="6.28515625" style="17" customWidth="1"/>
    <col min="4114" max="4114" width="7.85546875" style="17" customWidth="1"/>
    <col min="4115" max="4115" width="1.85546875" style="17" customWidth="1"/>
    <col min="4116" max="4116" width="6.28515625" style="17" customWidth="1"/>
    <col min="4117" max="4117" width="7.85546875" style="17" customWidth="1"/>
    <col min="4118" max="4118" width="1.85546875" style="17" customWidth="1"/>
    <col min="4119" max="4119" width="6.28515625" style="17" customWidth="1"/>
    <col min="4120" max="4120" width="7.85546875" style="17" customWidth="1"/>
    <col min="4121" max="4121" width="1.85546875" style="17" customWidth="1"/>
    <col min="4122" max="4122" width="6.28515625" style="17" customWidth="1"/>
    <col min="4123" max="4123" width="7.85546875" style="17" customWidth="1"/>
    <col min="4124" max="4124" width="1.85546875" style="17" customWidth="1"/>
    <col min="4125" max="4352" width="9.140625" style="17"/>
    <col min="4353" max="4353" width="11.85546875" style="17" customWidth="1"/>
    <col min="4354" max="4355" width="7.85546875" style="17" customWidth="1"/>
    <col min="4356" max="4356" width="1.85546875" style="17" customWidth="1"/>
    <col min="4357" max="4357" width="6.5703125" style="17" customWidth="1"/>
    <col min="4358" max="4358" width="7.85546875" style="17" customWidth="1"/>
    <col min="4359" max="4359" width="1.85546875" style="17" customWidth="1"/>
    <col min="4360" max="4360" width="6.28515625" style="17" customWidth="1"/>
    <col min="4361" max="4361" width="7.85546875" style="17" customWidth="1"/>
    <col min="4362" max="4362" width="1.85546875" style="17" customWidth="1"/>
    <col min="4363" max="4363" width="6.28515625" style="17" customWidth="1"/>
    <col min="4364" max="4364" width="7.85546875" style="17" customWidth="1"/>
    <col min="4365" max="4365" width="1.85546875" style="17" customWidth="1"/>
    <col min="4366" max="4366" width="6.28515625" style="17" customWidth="1"/>
    <col min="4367" max="4367" width="7.85546875" style="17" customWidth="1"/>
    <col min="4368" max="4368" width="1.85546875" style="17" customWidth="1"/>
    <col min="4369" max="4369" width="6.28515625" style="17" customWidth="1"/>
    <col min="4370" max="4370" width="7.85546875" style="17" customWidth="1"/>
    <col min="4371" max="4371" width="1.85546875" style="17" customWidth="1"/>
    <col min="4372" max="4372" width="6.28515625" style="17" customWidth="1"/>
    <col min="4373" max="4373" width="7.85546875" style="17" customWidth="1"/>
    <col min="4374" max="4374" width="1.85546875" style="17" customWidth="1"/>
    <col min="4375" max="4375" width="6.28515625" style="17" customWidth="1"/>
    <col min="4376" max="4376" width="7.85546875" style="17" customWidth="1"/>
    <col min="4377" max="4377" width="1.85546875" style="17" customWidth="1"/>
    <col min="4378" max="4378" width="6.28515625" style="17" customWidth="1"/>
    <col min="4379" max="4379" width="7.85546875" style="17" customWidth="1"/>
    <col min="4380" max="4380" width="1.85546875" style="17" customWidth="1"/>
    <col min="4381" max="4608" width="9.140625" style="17"/>
    <col min="4609" max="4609" width="11.85546875" style="17" customWidth="1"/>
    <col min="4610" max="4611" width="7.85546875" style="17" customWidth="1"/>
    <col min="4612" max="4612" width="1.85546875" style="17" customWidth="1"/>
    <col min="4613" max="4613" width="6.5703125" style="17" customWidth="1"/>
    <col min="4614" max="4614" width="7.85546875" style="17" customWidth="1"/>
    <col min="4615" max="4615" width="1.85546875" style="17" customWidth="1"/>
    <col min="4616" max="4616" width="6.28515625" style="17" customWidth="1"/>
    <col min="4617" max="4617" width="7.85546875" style="17" customWidth="1"/>
    <col min="4618" max="4618" width="1.85546875" style="17" customWidth="1"/>
    <col min="4619" max="4619" width="6.28515625" style="17" customWidth="1"/>
    <col min="4620" max="4620" width="7.85546875" style="17" customWidth="1"/>
    <col min="4621" max="4621" width="1.85546875" style="17" customWidth="1"/>
    <col min="4622" max="4622" width="6.28515625" style="17" customWidth="1"/>
    <col min="4623" max="4623" width="7.85546875" style="17" customWidth="1"/>
    <col min="4624" max="4624" width="1.85546875" style="17" customWidth="1"/>
    <col min="4625" max="4625" width="6.28515625" style="17" customWidth="1"/>
    <col min="4626" max="4626" width="7.85546875" style="17" customWidth="1"/>
    <col min="4627" max="4627" width="1.85546875" style="17" customWidth="1"/>
    <col min="4628" max="4628" width="6.28515625" style="17" customWidth="1"/>
    <col min="4629" max="4629" width="7.85546875" style="17" customWidth="1"/>
    <col min="4630" max="4630" width="1.85546875" style="17" customWidth="1"/>
    <col min="4631" max="4631" width="6.28515625" style="17" customWidth="1"/>
    <col min="4632" max="4632" width="7.85546875" style="17" customWidth="1"/>
    <col min="4633" max="4633" width="1.85546875" style="17" customWidth="1"/>
    <col min="4634" max="4634" width="6.28515625" style="17" customWidth="1"/>
    <col min="4635" max="4635" width="7.85546875" style="17" customWidth="1"/>
    <col min="4636" max="4636" width="1.85546875" style="17" customWidth="1"/>
    <col min="4637" max="4864" width="9.140625" style="17"/>
    <col min="4865" max="4865" width="11.85546875" style="17" customWidth="1"/>
    <col min="4866" max="4867" width="7.85546875" style="17" customWidth="1"/>
    <col min="4868" max="4868" width="1.85546875" style="17" customWidth="1"/>
    <col min="4869" max="4869" width="6.5703125" style="17" customWidth="1"/>
    <col min="4870" max="4870" width="7.85546875" style="17" customWidth="1"/>
    <col min="4871" max="4871" width="1.85546875" style="17" customWidth="1"/>
    <col min="4872" max="4872" width="6.28515625" style="17" customWidth="1"/>
    <col min="4873" max="4873" width="7.85546875" style="17" customWidth="1"/>
    <col min="4874" max="4874" width="1.85546875" style="17" customWidth="1"/>
    <col min="4875" max="4875" width="6.28515625" style="17" customWidth="1"/>
    <col min="4876" max="4876" width="7.85546875" style="17" customWidth="1"/>
    <col min="4877" max="4877" width="1.85546875" style="17" customWidth="1"/>
    <col min="4878" max="4878" width="6.28515625" style="17" customWidth="1"/>
    <col min="4879" max="4879" width="7.85546875" style="17" customWidth="1"/>
    <col min="4880" max="4880" width="1.85546875" style="17" customWidth="1"/>
    <col min="4881" max="4881" width="6.28515625" style="17" customWidth="1"/>
    <col min="4882" max="4882" width="7.85546875" style="17" customWidth="1"/>
    <col min="4883" max="4883" width="1.85546875" style="17" customWidth="1"/>
    <col min="4884" max="4884" width="6.28515625" style="17" customWidth="1"/>
    <col min="4885" max="4885" width="7.85546875" style="17" customWidth="1"/>
    <col min="4886" max="4886" width="1.85546875" style="17" customWidth="1"/>
    <col min="4887" max="4887" width="6.28515625" style="17" customWidth="1"/>
    <col min="4888" max="4888" width="7.85546875" style="17" customWidth="1"/>
    <col min="4889" max="4889" width="1.85546875" style="17" customWidth="1"/>
    <col min="4890" max="4890" width="6.28515625" style="17" customWidth="1"/>
    <col min="4891" max="4891" width="7.85546875" style="17" customWidth="1"/>
    <col min="4892" max="4892" width="1.85546875" style="17" customWidth="1"/>
    <col min="4893" max="5120" width="9.140625" style="17"/>
    <col min="5121" max="5121" width="11.85546875" style="17" customWidth="1"/>
    <col min="5122" max="5123" width="7.85546875" style="17" customWidth="1"/>
    <col min="5124" max="5124" width="1.85546875" style="17" customWidth="1"/>
    <col min="5125" max="5125" width="6.5703125" style="17" customWidth="1"/>
    <col min="5126" max="5126" width="7.85546875" style="17" customWidth="1"/>
    <col min="5127" max="5127" width="1.85546875" style="17" customWidth="1"/>
    <col min="5128" max="5128" width="6.28515625" style="17" customWidth="1"/>
    <col min="5129" max="5129" width="7.85546875" style="17" customWidth="1"/>
    <col min="5130" max="5130" width="1.85546875" style="17" customWidth="1"/>
    <col min="5131" max="5131" width="6.28515625" style="17" customWidth="1"/>
    <col min="5132" max="5132" width="7.85546875" style="17" customWidth="1"/>
    <col min="5133" max="5133" width="1.85546875" style="17" customWidth="1"/>
    <col min="5134" max="5134" width="6.28515625" style="17" customWidth="1"/>
    <col min="5135" max="5135" width="7.85546875" style="17" customWidth="1"/>
    <col min="5136" max="5136" width="1.85546875" style="17" customWidth="1"/>
    <col min="5137" max="5137" width="6.28515625" style="17" customWidth="1"/>
    <col min="5138" max="5138" width="7.85546875" style="17" customWidth="1"/>
    <col min="5139" max="5139" width="1.85546875" style="17" customWidth="1"/>
    <col min="5140" max="5140" width="6.28515625" style="17" customWidth="1"/>
    <col min="5141" max="5141" width="7.85546875" style="17" customWidth="1"/>
    <col min="5142" max="5142" width="1.85546875" style="17" customWidth="1"/>
    <col min="5143" max="5143" width="6.28515625" style="17" customWidth="1"/>
    <col min="5144" max="5144" width="7.85546875" style="17" customWidth="1"/>
    <col min="5145" max="5145" width="1.85546875" style="17" customWidth="1"/>
    <col min="5146" max="5146" width="6.28515625" style="17" customWidth="1"/>
    <col min="5147" max="5147" width="7.85546875" style="17" customWidth="1"/>
    <col min="5148" max="5148" width="1.85546875" style="17" customWidth="1"/>
    <col min="5149" max="5376" width="9.140625" style="17"/>
    <col min="5377" max="5377" width="11.85546875" style="17" customWidth="1"/>
    <col min="5378" max="5379" width="7.85546875" style="17" customWidth="1"/>
    <col min="5380" max="5380" width="1.85546875" style="17" customWidth="1"/>
    <col min="5381" max="5381" width="6.5703125" style="17" customWidth="1"/>
    <col min="5382" max="5382" width="7.85546875" style="17" customWidth="1"/>
    <col min="5383" max="5383" width="1.85546875" style="17" customWidth="1"/>
    <col min="5384" max="5384" width="6.28515625" style="17" customWidth="1"/>
    <col min="5385" max="5385" width="7.85546875" style="17" customWidth="1"/>
    <col min="5386" max="5386" width="1.85546875" style="17" customWidth="1"/>
    <col min="5387" max="5387" width="6.28515625" style="17" customWidth="1"/>
    <col min="5388" max="5388" width="7.85546875" style="17" customWidth="1"/>
    <col min="5389" max="5389" width="1.85546875" style="17" customWidth="1"/>
    <col min="5390" max="5390" width="6.28515625" style="17" customWidth="1"/>
    <col min="5391" max="5391" width="7.85546875" style="17" customWidth="1"/>
    <col min="5392" max="5392" width="1.85546875" style="17" customWidth="1"/>
    <col min="5393" max="5393" width="6.28515625" style="17" customWidth="1"/>
    <col min="5394" max="5394" width="7.85546875" style="17" customWidth="1"/>
    <col min="5395" max="5395" width="1.85546875" style="17" customWidth="1"/>
    <col min="5396" max="5396" width="6.28515625" style="17" customWidth="1"/>
    <col min="5397" max="5397" width="7.85546875" style="17" customWidth="1"/>
    <col min="5398" max="5398" width="1.85546875" style="17" customWidth="1"/>
    <col min="5399" max="5399" width="6.28515625" style="17" customWidth="1"/>
    <col min="5400" max="5400" width="7.85546875" style="17" customWidth="1"/>
    <col min="5401" max="5401" width="1.85546875" style="17" customWidth="1"/>
    <col min="5402" max="5402" width="6.28515625" style="17" customWidth="1"/>
    <col min="5403" max="5403" width="7.85546875" style="17" customWidth="1"/>
    <col min="5404" max="5404" width="1.85546875" style="17" customWidth="1"/>
    <col min="5405" max="5632" width="9.140625" style="17"/>
    <col min="5633" max="5633" width="11.85546875" style="17" customWidth="1"/>
    <col min="5634" max="5635" width="7.85546875" style="17" customWidth="1"/>
    <col min="5636" max="5636" width="1.85546875" style="17" customWidth="1"/>
    <col min="5637" max="5637" width="6.5703125" style="17" customWidth="1"/>
    <col min="5638" max="5638" width="7.85546875" style="17" customWidth="1"/>
    <col min="5639" max="5639" width="1.85546875" style="17" customWidth="1"/>
    <col min="5640" max="5640" width="6.28515625" style="17" customWidth="1"/>
    <col min="5641" max="5641" width="7.85546875" style="17" customWidth="1"/>
    <col min="5642" max="5642" width="1.85546875" style="17" customWidth="1"/>
    <col min="5643" max="5643" width="6.28515625" style="17" customWidth="1"/>
    <col min="5644" max="5644" width="7.85546875" style="17" customWidth="1"/>
    <col min="5645" max="5645" width="1.85546875" style="17" customWidth="1"/>
    <col min="5646" max="5646" width="6.28515625" style="17" customWidth="1"/>
    <col min="5647" max="5647" width="7.85546875" style="17" customWidth="1"/>
    <col min="5648" max="5648" width="1.85546875" style="17" customWidth="1"/>
    <col min="5649" max="5649" width="6.28515625" style="17" customWidth="1"/>
    <col min="5650" max="5650" width="7.85546875" style="17" customWidth="1"/>
    <col min="5651" max="5651" width="1.85546875" style="17" customWidth="1"/>
    <col min="5652" max="5652" width="6.28515625" style="17" customWidth="1"/>
    <col min="5653" max="5653" width="7.85546875" style="17" customWidth="1"/>
    <col min="5654" max="5654" width="1.85546875" style="17" customWidth="1"/>
    <col min="5655" max="5655" width="6.28515625" style="17" customWidth="1"/>
    <col min="5656" max="5656" width="7.85546875" style="17" customWidth="1"/>
    <col min="5657" max="5657" width="1.85546875" style="17" customWidth="1"/>
    <col min="5658" max="5658" width="6.28515625" style="17" customWidth="1"/>
    <col min="5659" max="5659" width="7.85546875" style="17" customWidth="1"/>
    <col min="5660" max="5660" width="1.85546875" style="17" customWidth="1"/>
    <col min="5661" max="5888" width="9.140625" style="17"/>
    <col min="5889" max="5889" width="11.85546875" style="17" customWidth="1"/>
    <col min="5890" max="5891" width="7.85546875" style="17" customWidth="1"/>
    <col min="5892" max="5892" width="1.85546875" style="17" customWidth="1"/>
    <col min="5893" max="5893" width="6.5703125" style="17" customWidth="1"/>
    <col min="5894" max="5894" width="7.85546875" style="17" customWidth="1"/>
    <col min="5895" max="5895" width="1.85546875" style="17" customWidth="1"/>
    <col min="5896" max="5896" width="6.28515625" style="17" customWidth="1"/>
    <col min="5897" max="5897" width="7.85546875" style="17" customWidth="1"/>
    <col min="5898" max="5898" width="1.85546875" style="17" customWidth="1"/>
    <col min="5899" max="5899" width="6.28515625" style="17" customWidth="1"/>
    <col min="5900" max="5900" width="7.85546875" style="17" customWidth="1"/>
    <col min="5901" max="5901" width="1.85546875" style="17" customWidth="1"/>
    <col min="5902" max="5902" width="6.28515625" style="17" customWidth="1"/>
    <col min="5903" max="5903" width="7.85546875" style="17" customWidth="1"/>
    <col min="5904" max="5904" width="1.85546875" style="17" customWidth="1"/>
    <col min="5905" max="5905" width="6.28515625" style="17" customWidth="1"/>
    <col min="5906" max="5906" width="7.85546875" style="17" customWidth="1"/>
    <col min="5907" max="5907" width="1.85546875" style="17" customWidth="1"/>
    <col min="5908" max="5908" width="6.28515625" style="17" customWidth="1"/>
    <col min="5909" max="5909" width="7.85546875" style="17" customWidth="1"/>
    <col min="5910" max="5910" width="1.85546875" style="17" customWidth="1"/>
    <col min="5911" max="5911" width="6.28515625" style="17" customWidth="1"/>
    <col min="5912" max="5912" width="7.85546875" style="17" customWidth="1"/>
    <col min="5913" max="5913" width="1.85546875" style="17" customWidth="1"/>
    <col min="5914" max="5914" width="6.28515625" style="17" customWidth="1"/>
    <col min="5915" max="5915" width="7.85546875" style="17" customWidth="1"/>
    <col min="5916" max="5916" width="1.85546875" style="17" customWidth="1"/>
    <col min="5917" max="6144" width="9.140625" style="17"/>
    <col min="6145" max="6145" width="11.85546875" style="17" customWidth="1"/>
    <col min="6146" max="6147" width="7.85546875" style="17" customWidth="1"/>
    <col min="6148" max="6148" width="1.85546875" style="17" customWidth="1"/>
    <col min="6149" max="6149" width="6.5703125" style="17" customWidth="1"/>
    <col min="6150" max="6150" width="7.85546875" style="17" customWidth="1"/>
    <col min="6151" max="6151" width="1.85546875" style="17" customWidth="1"/>
    <col min="6152" max="6152" width="6.28515625" style="17" customWidth="1"/>
    <col min="6153" max="6153" width="7.85546875" style="17" customWidth="1"/>
    <col min="6154" max="6154" width="1.85546875" style="17" customWidth="1"/>
    <col min="6155" max="6155" width="6.28515625" style="17" customWidth="1"/>
    <col min="6156" max="6156" width="7.85546875" style="17" customWidth="1"/>
    <col min="6157" max="6157" width="1.85546875" style="17" customWidth="1"/>
    <col min="6158" max="6158" width="6.28515625" style="17" customWidth="1"/>
    <col min="6159" max="6159" width="7.85546875" style="17" customWidth="1"/>
    <col min="6160" max="6160" width="1.85546875" style="17" customWidth="1"/>
    <col min="6161" max="6161" width="6.28515625" style="17" customWidth="1"/>
    <col min="6162" max="6162" width="7.85546875" style="17" customWidth="1"/>
    <col min="6163" max="6163" width="1.85546875" style="17" customWidth="1"/>
    <col min="6164" max="6164" width="6.28515625" style="17" customWidth="1"/>
    <col min="6165" max="6165" width="7.85546875" style="17" customWidth="1"/>
    <col min="6166" max="6166" width="1.85546875" style="17" customWidth="1"/>
    <col min="6167" max="6167" width="6.28515625" style="17" customWidth="1"/>
    <col min="6168" max="6168" width="7.85546875" style="17" customWidth="1"/>
    <col min="6169" max="6169" width="1.85546875" style="17" customWidth="1"/>
    <col min="6170" max="6170" width="6.28515625" style="17" customWidth="1"/>
    <col min="6171" max="6171" width="7.85546875" style="17" customWidth="1"/>
    <col min="6172" max="6172" width="1.85546875" style="17" customWidth="1"/>
    <col min="6173" max="6400" width="9.140625" style="17"/>
    <col min="6401" max="6401" width="11.85546875" style="17" customWidth="1"/>
    <col min="6402" max="6403" width="7.85546875" style="17" customWidth="1"/>
    <col min="6404" max="6404" width="1.85546875" style="17" customWidth="1"/>
    <col min="6405" max="6405" width="6.5703125" style="17" customWidth="1"/>
    <col min="6406" max="6406" width="7.85546875" style="17" customWidth="1"/>
    <col min="6407" max="6407" width="1.85546875" style="17" customWidth="1"/>
    <col min="6408" max="6408" width="6.28515625" style="17" customWidth="1"/>
    <col min="6409" max="6409" width="7.85546875" style="17" customWidth="1"/>
    <col min="6410" max="6410" width="1.85546875" style="17" customWidth="1"/>
    <col min="6411" max="6411" width="6.28515625" style="17" customWidth="1"/>
    <col min="6412" max="6412" width="7.85546875" style="17" customWidth="1"/>
    <col min="6413" max="6413" width="1.85546875" style="17" customWidth="1"/>
    <col min="6414" max="6414" width="6.28515625" style="17" customWidth="1"/>
    <col min="6415" max="6415" width="7.85546875" style="17" customWidth="1"/>
    <col min="6416" max="6416" width="1.85546875" style="17" customWidth="1"/>
    <col min="6417" max="6417" width="6.28515625" style="17" customWidth="1"/>
    <col min="6418" max="6418" width="7.85546875" style="17" customWidth="1"/>
    <col min="6419" max="6419" width="1.85546875" style="17" customWidth="1"/>
    <col min="6420" max="6420" width="6.28515625" style="17" customWidth="1"/>
    <col min="6421" max="6421" width="7.85546875" style="17" customWidth="1"/>
    <col min="6422" max="6422" width="1.85546875" style="17" customWidth="1"/>
    <col min="6423" max="6423" width="6.28515625" style="17" customWidth="1"/>
    <col min="6424" max="6424" width="7.85546875" style="17" customWidth="1"/>
    <col min="6425" max="6425" width="1.85546875" style="17" customWidth="1"/>
    <col min="6426" max="6426" width="6.28515625" style="17" customWidth="1"/>
    <col min="6427" max="6427" width="7.85546875" style="17" customWidth="1"/>
    <col min="6428" max="6428" width="1.85546875" style="17" customWidth="1"/>
    <col min="6429" max="6656" width="9.140625" style="17"/>
    <col min="6657" max="6657" width="11.85546875" style="17" customWidth="1"/>
    <col min="6658" max="6659" width="7.85546875" style="17" customWidth="1"/>
    <col min="6660" max="6660" width="1.85546875" style="17" customWidth="1"/>
    <col min="6661" max="6661" width="6.5703125" style="17" customWidth="1"/>
    <col min="6662" max="6662" width="7.85546875" style="17" customWidth="1"/>
    <col min="6663" max="6663" width="1.85546875" style="17" customWidth="1"/>
    <col min="6664" max="6664" width="6.28515625" style="17" customWidth="1"/>
    <col min="6665" max="6665" width="7.85546875" style="17" customWidth="1"/>
    <col min="6666" max="6666" width="1.85546875" style="17" customWidth="1"/>
    <col min="6667" max="6667" width="6.28515625" style="17" customWidth="1"/>
    <col min="6668" max="6668" width="7.85546875" style="17" customWidth="1"/>
    <col min="6669" max="6669" width="1.85546875" style="17" customWidth="1"/>
    <col min="6670" max="6670" width="6.28515625" style="17" customWidth="1"/>
    <col min="6671" max="6671" width="7.85546875" style="17" customWidth="1"/>
    <col min="6672" max="6672" width="1.85546875" style="17" customWidth="1"/>
    <col min="6673" max="6673" width="6.28515625" style="17" customWidth="1"/>
    <col min="6674" max="6674" width="7.85546875" style="17" customWidth="1"/>
    <col min="6675" max="6675" width="1.85546875" style="17" customWidth="1"/>
    <col min="6676" max="6676" width="6.28515625" style="17" customWidth="1"/>
    <col min="6677" max="6677" width="7.85546875" style="17" customWidth="1"/>
    <col min="6678" max="6678" width="1.85546875" style="17" customWidth="1"/>
    <col min="6679" max="6679" width="6.28515625" style="17" customWidth="1"/>
    <col min="6680" max="6680" width="7.85546875" style="17" customWidth="1"/>
    <col min="6681" max="6681" width="1.85546875" style="17" customWidth="1"/>
    <col min="6682" max="6682" width="6.28515625" style="17" customWidth="1"/>
    <col min="6683" max="6683" width="7.85546875" style="17" customWidth="1"/>
    <col min="6684" max="6684" width="1.85546875" style="17" customWidth="1"/>
    <col min="6685" max="6912" width="9.140625" style="17"/>
    <col min="6913" max="6913" width="11.85546875" style="17" customWidth="1"/>
    <col min="6914" max="6915" width="7.85546875" style="17" customWidth="1"/>
    <col min="6916" max="6916" width="1.85546875" style="17" customWidth="1"/>
    <col min="6917" max="6917" width="6.5703125" style="17" customWidth="1"/>
    <col min="6918" max="6918" width="7.85546875" style="17" customWidth="1"/>
    <col min="6919" max="6919" width="1.85546875" style="17" customWidth="1"/>
    <col min="6920" max="6920" width="6.28515625" style="17" customWidth="1"/>
    <col min="6921" max="6921" width="7.85546875" style="17" customWidth="1"/>
    <col min="6922" max="6922" width="1.85546875" style="17" customWidth="1"/>
    <col min="6923" max="6923" width="6.28515625" style="17" customWidth="1"/>
    <col min="6924" max="6924" width="7.85546875" style="17" customWidth="1"/>
    <col min="6925" max="6925" width="1.85546875" style="17" customWidth="1"/>
    <col min="6926" max="6926" width="6.28515625" style="17" customWidth="1"/>
    <col min="6927" max="6927" width="7.85546875" style="17" customWidth="1"/>
    <col min="6928" max="6928" width="1.85546875" style="17" customWidth="1"/>
    <col min="6929" max="6929" width="6.28515625" style="17" customWidth="1"/>
    <col min="6930" max="6930" width="7.85546875" style="17" customWidth="1"/>
    <col min="6931" max="6931" width="1.85546875" style="17" customWidth="1"/>
    <col min="6932" max="6932" width="6.28515625" style="17" customWidth="1"/>
    <col min="6933" max="6933" width="7.85546875" style="17" customWidth="1"/>
    <col min="6934" max="6934" width="1.85546875" style="17" customWidth="1"/>
    <col min="6935" max="6935" width="6.28515625" style="17" customWidth="1"/>
    <col min="6936" max="6936" width="7.85546875" style="17" customWidth="1"/>
    <col min="6937" max="6937" width="1.85546875" style="17" customWidth="1"/>
    <col min="6938" max="6938" width="6.28515625" style="17" customWidth="1"/>
    <col min="6939" max="6939" width="7.85546875" style="17" customWidth="1"/>
    <col min="6940" max="6940" width="1.85546875" style="17" customWidth="1"/>
    <col min="6941" max="7168" width="9.140625" style="17"/>
    <col min="7169" max="7169" width="11.85546875" style="17" customWidth="1"/>
    <col min="7170" max="7171" width="7.85546875" style="17" customWidth="1"/>
    <col min="7172" max="7172" width="1.85546875" style="17" customWidth="1"/>
    <col min="7173" max="7173" width="6.5703125" style="17" customWidth="1"/>
    <col min="7174" max="7174" width="7.85546875" style="17" customWidth="1"/>
    <col min="7175" max="7175" width="1.85546875" style="17" customWidth="1"/>
    <col min="7176" max="7176" width="6.28515625" style="17" customWidth="1"/>
    <col min="7177" max="7177" width="7.85546875" style="17" customWidth="1"/>
    <col min="7178" max="7178" width="1.85546875" style="17" customWidth="1"/>
    <col min="7179" max="7179" width="6.28515625" style="17" customWidth="1"/>
    <col min="7180" max="7180" width="7.85546875" style="17" customWidth="1"/>
    <col min="7181" max="7181" width="1.85546875" style="17" customWidth="1"/>
    <col min="7182" max="7182" width="6.28515625" style="17" customWidth="1"/>
    <col min="7183" max="7183" width="7.85546875" style="17" customWidth="1"/>
    <col min="7184" max="7184" width="1.85546875" style="17" customWidth="1"/>
    <col min="7185" max="7185" width="6.28515625" style="17" customWidth="1"/>
    <col min="7186" max="7186" width="7.85546875" style="17" customWidth="1"/>
    <col min="7187" max="7187" width="1.85546875" style="17" customWidth="1"/>
    <col min="7188" max="7188" width="6.28515625" style="17" customWidth="1"/>
    <col min="7189" max="7189" width="7.85546875" style="17" customWidth="1"/>
    <col min="7190" max="7190" width="1.85546875" style="17" customWidth="1"/>
    <col min="7191" max="7191" width="6.28515625" style="17" customWidth="1"/>
    <col min="7192" max="7192" width="7.85546875" style="17" customWidth="1"/>
    <col min="7193" max="7193" width="1.85546875" style="17" customWidth="1"/>
    <col min="7194" max="7194" width="6.28515625" style="17" customWidth="1"/>
    <col min="7195" max="7195" width="7.85546875" style="17" customWidth="1"/>
    <col min="7196" max="7196" width="1.85546875" style="17" customWidth="1"/>
    <col min="7197" max="7424" width="9.140625" style="17"/>
    <col min="7425" max="7425" width="11.85546875" style="17" customWidth="1"/>
    <col min="7426" max="7427" width="7.85546875" style="17" customWidth="1"/>
    <col min="7428" max="7428" width="1.85546875" style="17" customWidth="1"/>
    <col min="7429" max="7429" width="6.5703125" style="17" customWidth="1"/>
    <col min="7430" max="7430" width="7.85546875" style="17" customWidth="1"/>
    <col min="7431" max="7431" width="1.85546875" style="17" customWidth="1"/>
    <col min="7432" max="7432" width="6.28515625" style="17" customWidth="1"/>
    <col min="7433" max="7433" width="7.85546875" style="17" customWidth="1"/>
    <col min="7434" max="7434" width="1.85546875" style="17" customWidth="1"/>
    <col min="7435" max="7435" width="6.28515625" style="17" customWidth="1"/>
    <col min="7436" max="7436" width="7.85546875" style="17" customWidth="1"/>
    <col min="7437" max="7437" width="1.85546875" style="17" customWidth="1"/>
    <col min="7438" max="7438" width="6.28515625" style="17" customWidth="1"/>
    <col min="7439" max="7439" width="7.85546875" style="17" customWidth="1"/>
    <col min="7440" max="7440" width="1.85546875" style="17" customWidth="1"/>
    <col min="7441" max="7441" width="6.28515625" style="17" customWidth="1"/>
    <col min="7442" max="7442" width="7.85546875" style="17" customWidth="1"/>
    <col min="7443" max="7443" width="1.85546875" style="17" customWidth="1"/>
    <col min="7444" max="7444" width="6.28515625" style="17" customWidth="1"/>
    <col min="7445" max="7445" width="7.85546875" style="17" customWidth="1"/>
    <col min="7446" max="7446" width="1.85546875" style="17" customWidth="1"/>
    <col min="7447" max="7447" width="6.28515625" style="17" customWidth="1"/>
    <col min="7448" max="7448" width="7.85546875" style="17" customWidth="1"/>
    <col min="7449" max="7449" width="1.85546875" style="17" customWidth="1"/>
    <col min="7450" max="7450" width="6.28515625" style="17" customWidth="1"/>
    <col min="7451" max="7451" width="7.85546875" style="17" customWidth="1"/>
    <col min="7452" max="7452" width="1.85546875" style="17" customWidth="1"/>
    <col min="7453" max="7680" width="9.140625" style="17"/>
    <col min="7681" max="7681" width="11.85546875" style="17" customWidth="1"/>
    <col min="7682" max="7683" width="7.85546875" style="17" customWidth="1"/>
    <col min="7684" max="7684" width="1.85546875" style="17" customWidth="1"/>
    <col min="7685" max="7685" width="6.5703125" style="17" customWidth="1"/>
    <col min="7686" max="7686" width="7.85546875" style="17" customWidth="1"/>
    <col min="7687" max="7687" width="1.85546875" style="17" customWidth="1"/>
    <col min="7688" max="7688" width="6.28515625" style="17" customWidth="1"/>
    <col min="7689" max="7689" width="7.85546875" style="17" customWidth="1"/>
    <col min="7690" max="7690" width="1.85546875" style="17" customWidth="1"/>
    <col min="7691" max="7691" width="6.28515625" style="17" customWidth="1"/>
    <col min="7692" max="7692" width="7.85546875" style="17" customWidth="1"/>
    <col min="7693" max="7693" width="1.85546875" style="17" customWidth="1"/>
    <col min="7694" max="7694" width="6.28515625" style="17" customWidth="1"/>
    <col min="7695" max="7695" width="7.85546875" style="17" customWidth="1"/>
    <col min="7696" max="7696" width="1.85546875" style="17" customWidth="1"/>
    <col min="7697" max="7697" width="6.28515625" style="17" customWidth="1"/>
    <col min="7698" max="7698" width="7.85546875" style="17" customWidth="1"/>
    <col min="7699" max="7699" width="1.85546875" style="17" customWidth="1"/>
    <col min="7700" max="7700" width="6.28515625" style="17" customWidth="1"/>
    <col min="7701" max="7701" width="7.85546875" style="17" customWidth="1"/>
    <col min="7702" max="7702" width="1.85546875" style="17" customWidth="1"/>
    <col min="7703" max="7703" width="6.28515625" style="17" customWidth="1"/>
    <col min="7704" max="7704" width="7.85546875" style="17" customWidth="1"/>
    <col min="7705" max="7705" width="1.85546875" style="17" customWidth="1"/>
    <col min="7706" max="7706" width="6.28515625" style="17" customWidth="1"/>
    <col min="7707" max="7707" width="7.85546875" style="17" customWidth="1"/>
    <col min="7708" max="7708" width="1.85546875" style="17" customWidth="1"/>
    <col min="7709" max="7936" width="9.140625" style="17"/>
    <col min="7937" max="7937" width="11.85546875" style="17" customWidth="1"/>
    <col min="7938" max="7939" width="7.85546875" style="17" customWidth="1"/>
    <col min="7940" max="7940" width="1.85546875" style="17" customWidth="1"/>
    <col min="7941" max="7941" width="6.5703125" style="17" customWidth="1"/>
    <col min="7942" max="7942" width="7.85546875" style="17" customWidth="1"/>
    <col min="7943" max="7943" width="1.85546875" style="17" customWidth="1"/>
    <col min="7944" max="7944" width="6.28515625" style="17" customWidth="1"/>
    <col min="7945" max="7945" width="7.85546875" style="17" customWidth="1"/>
    <col min="7946" max="7946" width="1.85546875" style="17" customWidth="1"/>
    <col min="7947" max="7947" width="6.28515625" style="17" customWidth="1"/>
    <col min="7948" max="7948" width="7.85546875" style="17" customWidth="1"/>
    <col min="7949" max="7949" width="1.85546875" style="17" customWidth="1"/>
    <col min="7950" max="7950" width="6.28515625" style="17" customWidth="1"/>
    <col min="7951" max="7951" width="7.85546875" style="17" customWidth="1"/>
    <col min="7952" max="7952" width="1.85546875" style="17" customWidth="1"/>
    <col min="7953" max="7953" width="6.28515625" style="17" customWidth="1"/>
    <col min="7954" max="7954" width="7.85546875" style="17" customWidth="1"/>
    <col min="7955" max="7955" width="1.85546875" style="17" customWidth="1"/>
    <col min="7956" max="7956" width="6.28515625" style="17" customWidth="1"/>
    <col min="7957" max="7957" width="7.85546875" style="17" customWidth="1"/>
    <col min="7958" max="7958" width="1.85546875" style="17" customWidth="1"/>
    <col min="7959" max="7959" width="6.28515625" style="17" customWidth="1"/>
    <col min="7960" max="7960" width="7.85546875" style="17" customWidth="1"/>
    <col min="7961" max="7961" width="1.85546875" style="17" customWidth="1"/>
    <col min="7962" max="7962" width="6.28515625" style="17" customWidth="1"/>
    <col min="7963" max="7963" width="7.85546875" style="17" customWidth="1"/>
    <col min="7964" max="7964" width="1.85546875" style="17" customWidth="1"/>
    <col min="7965" max="8192" width="9.140625" style="17"/>
    <col min="8193" max="8193" width="11.85546875" style="17" customWidth="1"/>
    <col min="8194" max="8195" width="7.85546875" style="17" customWidth="1"/>
    <col min="8196" max="8196" width="1.85546875" style="17" customWidth="1"/>
    <col min="8197" max="8197" width="6.5703125" style="17" customWidth="1"/>
    <col min="8198" max="8198" width="7.85546875" style="17" customWidth="1"/>
    <col min="8199" max="8199" width="1.85546875" style="17" customWidth="1"/>
    <col min="8200" max="8200" width="6.28515625" style="17" customWidth="1"/>
    <col min="8201" max="8201" width="7.85546875" style="17" customWidth="1"/>
    <col min="8202" max="8202" width="1.85546875" style="17" customWidth="1"/>
    <col min="8203" max="8203" width="6.28515625" style="17" customWidth="1"/>
    <col min="8204" max="8204" width="7.85546875" style="17" customWidth="1"/>
    <col min="8205" max="8205" width="1.85546875" style="17" customWidth="1"/>
    <col min="8206" max="8206" width="6.28515625" style="17" customWidth="1"/>
    <col min="8207" max="8207" width="7.85546875" style="17" customWidth="1"/>
    <col min="8208" max="8208" width="1.85546875" style="17" customWidth="1"/>
    <col min="8209" max="8209" width="6.28515625" style="17" customWidth="1"/>
    <col min="8210" max="8210" width="7.85546875" style="17" customWidth="1"/>
    <col min="8211" max="8211" width="1.85546875" style="17" customWidth="1"/>
    <col min="8212" max="8212" width="6.28515625" style="17" customWidth="1"/>
    <col min="8213" max="8213" width="7.85546875" style="17" customWidth="1"/>
    <col min="8214" max="8214" width="1.85546875" style="17" customWidth="1"/>
    <col min="8215" max="8215" width="6.28515625" style="17" customWidth="1"/>
    <col min="8216" max="8216" width="7.85546875" style="17" customWidth="1"/>
    <col min="8217" max="8217" width="1.85546875" style="17" customWidth="1"/>
    <col min="8218" max="8218" width="6.28515625" style="17" customWidth="1"/>
    <col min="8219" max="8219" width="7.85546875" style="17" customWidth="1"/>
    <col min="8220" max="8220" width="1.85546875" style="17" customWidth="1"/>
    <col min="8221" max="8448" width="9.140625" style="17"/>
    <col min="8449" max="8449" width="11.85546875" style="17" customWidth="1"/>
    <col min="8450" max="8451" width="7.85546875" style="17" customWidth="1"/>
    <col min="8452" max="8452" width="1.85546875" style="17" customWidth="1"/>
    <col min="8453" max="8453" width="6.5703125" style="17" customWidth="1"/>
    <col min="8454" max="8454" width="7.85546875" style="17" customWidth="1"/>
    <col min="8455" max="8455" width="1.85546875" style="17" customWidth="1"/>
    <col min="8456" max="8456" width="6.28515625" style="17" customWidth="1"/>
    <col min="8457" max="8457" width="7.85546875" style="17" customWidth="1"/>
    <col min="8458" max="8458" width="1.85546875" style="17" customWidth="1"/>
    <col min="8459" max="8459" width="6.28515625" style="17" customWidth="1"/>
    <col min="8460" max="8460" width="7.85546875" style="17" customWidth="1"/>
    <col min="8461" max="8461" width="1.85546875" style="17" customWidth="1"/>
    <col min="8462" max="8462" width="6.28515625" style="17" customWidth="1"/>
    <col min="8463" max="8463" width="7.85546875" style="17" customWidth="1"/>
    <col min="8464" max="8464" width="1.85546875" style="17" customWidth="1"/>
    <col min="8465" max="8465" width="6.28515625" style="17" customWidth="1"/>
    <col min="8466" max="8466" width="7.85546875" style="17" customWidth="1"/>
    <col min="8467" max="8467" width="1.85546875" style="17" customWidth="1"/>
    <col min="8468" max="8468" width="6.28515625" style="17" customWidth="1"/>
    <col min="8469" max="8469" width="7.85546875" style="17" customWidth="1"/>
    <col min="8470" max="8470" width="1.85546875" style="17" customWidth="1"/>
    <col min="8471" max="8471" width="6.28515625" style="17" customWidth="1"/>
    <col min="8472" max="8472" width="7.85546875" style="17" customWidth="1"/>
    <col min="8473" max="8473" width="1.85546875" style="17" customWidth="1"/>
    <col min="8474" max="8474" width="6.28515625" style="17" customWidth="1"/>
    <col min="8475" max="8475" width="7.85546875" style="17" customWidth="1"/>
    <col min="8476" max="8476" width="1.85546875" style="17" customWidth="1"/>
    <col min="8477" max="8704" width="9.140625" style="17"/>
    <col min="8705" max="8705" width="11.85546875" style="17" customWidth="1"/>
    <col min="8706" max="8707" width="7.85546875" style="17" customWidth="1"/>
    <col min="8708" max="8708" width="1.85546875" style="17" customWidth="1"/>
    <col min="8709" max="8709" width="6.5703125" style="17" customWidth="1"/>
    <col min="8710" max="8710" width="7.85546875" style="17" customWidth="1"/>
    <col min="8711" max="8711" width="1.85546875" style="17" customWidth="1"/>
    <col min="8712" max="8712" width="6.28515625" style="17" customWidth="1"/>
    <col min="8713" max="8713" width="7.85546875" style="17" customWidth="1"/>
    <col min="8714" max="8714" width="1.85546875" style="17" customWidth="1"/>
    <col min="8715" max="8715" width="6.28515625" style="17" customWidth="1"/>
    <col min="8716" max="8716" width="7.85546875" style="17" customWidth="1"/>
    <col min="8717" max="8717" width="1.85546875" style="17" customWidth="1"/>
    <col min="8718" max="8718" width="6.28515625" style="17" customWidth="1"/>
    <col min="8719" max="8719" width="7.85546875" style="17" customWidth="1"/>
    <col min="8720" max="8720" width="1.85546875" style="17" customWidth="1"/>
    <col min="8721" max="8721" width="6.28515625" style="17" customWidth="1"/>
    <col min="8722" max="8722" width="7.85546875" style="17" customWidth="1"/>
    <col min="8723" max="8723" width="1.85546875" style="17" customWidth="1"/>
    <col min="8724" max="8724" width="6.28515625" style="17" customWidth="1"/>
    <col min="8725" max="8725" width="7.85546875" style="17" customWidth="1"/>
    <col min="8726" max="8726" width="1.85546875" style="17" customWidth="1"/>
    <col min="8727" max="8727" width="6.28515625" style="17" customWidth="1"/>
    <col min="8728" max="8728" width="7.85546875" style="17" customWidth="1"/>
    <col min="8729" max="8729" width="1.85546875" style="17" customWidth="1"/>
    <col min="8730" max="8730" width="6.28515625" style="17" customWidth="1"/>
    <col min="8731" max="8731" width="7.85546875" style="17" customWidth="1"/>
    <col min="8732" max="8732" width="1.85546875" style="17" customWidth="1"/>
    <col min="8733" max="8960" width="9.140625" style="17"/>
    <col min="8961" max="8961" width="11.85546875" style="17" customWidth="1"/>
    <col min="8962" max="8963" width="7.85546875" style="17" customWidth="1"/>
    <col min="8964" max="8964" width="1.85546875" style="17" customWidth="1"/>
    <col min="8965" max="8965" width="6.5703125" style="17" customWidth="1"/>
    <col min="8966" max="8966" width="7.85546875" style="17" customWidth="1"/>
    <col min="8967" max="8967" width="1.85546875" style="17" customWidth="1"/>
    <col min="8968" max="8968" width="6.28515625" style="17" customWidth="1"/>
    <col min="8969" max="8969" width="7.85546875" style="17" customWidth="1"/>
    <col min="8970" max="8970" width="1.85546875" style="17" customWidth="1"/>
    <col min="8971" max="8971" width="6.28515625" style="17" customWidth="1"/>
    <col min="8972" max="8972" width="7.85546875" style="17" customWidth="1"/>
    <col min="8973" max="8973" width="1.85546875" style="17" customWidth="1"/>
    <col min="8974" max="8974" width="6.28515625" style="17" customWidth="1"/>
    <col min="8975" max="8975" width="7.85546875" style="17" customWidth="1"/>
    <col min="8976" max="8976" width="1.85546875" style="17" customWidth="1"/>
    <col min="8977" max="8977" width="6.28515625" style="17" customWidth="1"/>
    <col min="8978" max="8978" width="7.85546875" style="17" customWidth="1"/>
    <col min="8979" max="8979" width="1.85546875" style="17" customWidth="1"/>
    <col min="8980" max="8980" width="6.28515625" style="17" customWidth="1"/>
    <col min="8981" max="8981" width="7.85546875" style="17" customWidth="1"/>
    <col min="8982" max="8982" width="1.85546875" style="17" customWidth="1"/>
    <col min="8983" max="8983" width="6.28515625" style="17" customWidth="1"/>
    <col min="8984" max="8984" width="7.85546875" style="17" customWidth="1"/>
    <col min="8985" max="8985" width="1.85546875" style="17" customWidth="1"/>
    <col min="8986" max="8986" width="6.28515625" style="17" customWidth="1"/>
    <col min="8987" max="8987" width="7.85546875" style="17" customWidth="1"/>
    <col min="8988" max="8988" width="1.85546875" style="17" customWidth="1"/>
    <col min="8989" max="9216" width="9.140625" style="17"/>
    <col min="9217" max="9217" width="11.85546875" style="17" customWidth="1"/>
    <col min="9218" max="9219" width="7.85546875" style="17" customWidth="1"/>
    <col min="9220" max="9220" width="1.85546875" style="17" customWidth="1"/>
    <col min="9221" max="9221" width="6.5703125" style="17" customWidth="1"/>
    <col min="9222" max="9222" width="7.85546875" style="17" customWidth="1"/>
    <col min="9223" max="9223" width="1.85546875" style="17" customWidth="1"/>
    <col min="9224" max="9224" width="6.28515625" style="17" customWidth="1"/>
    <col min="9225" max="9225" width="7.85546875" style="17" customWidth="1"/>
    <col min="9226" max="9226" width="1.85546875" style="17" customWidth="1"/>
    <col min="9227" max="9227" width="6.28515625" style="17" customWidth="1"/>
    <col min="9228" max="9228" width="7.85546875" style="17" customWidth="1"/>
    <col min="9229" max="9229" width="1.85546875" style="17" customWidth="1"/>
    <col min="9230" max="9230" width="6.28515625" style="17" customWidth="1"/>
    <col min="9231" max="9231" width="7.85546875" style="17" customWidth="1"/>
    <col min="9232" max="9232" width="1.85546875" style="17" customWidth="1"/>
    <col min="9233" max="9233" width="6.28515625" style="17" customWidth="1"/>
    <col min="9234" max="9234" width="7.85546875" style="17" customWidth="1"/>
    <col min="9235" max="9235" width="1.85546875" style="17" customWidth="1"/>
    <col min="9236" max="9236" width="6.28515625" style="17" customWidth="1"/>
    <col min="9237" max="9237" width="7.85546875" style="17" customWidth="1"/>
    <col min="9238" max="9238" width="1.85546875" style="17" customWidth="1"/>
    <col min="9239" max="9239" width="6.28515625" style="17" customWidth="1"/>
    <col min="9240" max="9240" width="7.85546875" style="17" customWidth="1"/>
    <col min="9241" max="9241" width="1.85546875" style="17" customWidth="1"/>
    <col min="9242" max="9242" width="6.28515625" style="17" customWidth="1"/>
    <col min="9243" max="9243" width="7.85546875" style="17" customWidth="1"/>
    <col min="9244" max="9244" width="1.85546875" style="17" customWidth="1"/>
    <col min="9245" max="9472" width="9.140625" style="17"/>
    <col min="9473" max="9473" width="11.85546875" style="17" customWidth="1"/>
    <col min="9474" max="9475" width="7.85546875" style="17" customWidth="1"/>
    <col min="9476" max="9476" width="1.85546875" style="17" customWidth="1"/>
    <col min="9477" max="9477" width="6.5703125" style="17" customWidth="1"/>
    <col min="9478" max="9478" width="7.85546875" style="17" customWidth="1"/>
    <col min="9479" max="9479" width="1.85546875" style="17" customWidth="1"/>
    <col min="9480" max="9480" width="6.28515625" style="17" customWidth="1"/>
    <col min="9481" max="9481" width="7.85546875" style="17" customWidth="1"/>
    <col min="9482" max="9482" width="1.85546875" style="17" customWidth="1"/>
    <col min="9483" max="9483" width="6.28515625" style="17" customWidth="1"/>
    <col min="9484" max="9484" width="7.85546875" style="17" customWidth="1"/>
    <col min="9485" max="9485" width="1.85546875" style="17" customWidth="1"/>
    <col min="9486" max="9486" width="6.28515625" style="17" customWidth="1"/>
    <col min="9487" max="9487" width="7.85546875" style="17" customWidth="1"/>
    <col min="9488" max="9488" width="1.85546875" style="17" customWidth="1"/>
    <col min="9489" max="9489" width="6.28515625" style="17" customWidth="1"/>
    <col min="9490" max="9490" width="7.85546875" style="17" customWidth="1"/>
    <col min="9491" max="9491" width="1.85546875" style="17" customWidth="1"/>
    <col min="9492" max="9492" width="6.28515625" style="17" customWidth="1"/>
    <col min="9493" max="9493" width="7.85546875" style="17" customWidth="1"/>
    <col min="9494" max="9494" width="1.85546875" style="17" customWidth="1"/>
    <col min="9495" max="9495" width="6.28515625" style="17" customWidth="1"/>
    <col min="9496" max="9496" width="7.85546875" style="17" customWidth="1"/>
    <col min="9497" max="9497" width="1.85546875" style="17" customWidth="1"/>
    <col min="9498" max="9498" width="6.28515625" style="17" customWidth="1"/>
    <col min="9499" max="9499" width="7.85546875" style="17" customWidth="1"/>
    <col min="9500" max="9500" width="1.85546875" style="17" customWidth="1"/>
    <col min="9501" max="9728" width="9.140625" style="17"/>
    <col min="9729" max="9729" width="11.85546875" style="17" customWidth="1"/>
    <col min="9730" max="9731" width="7.85546875" style="17" customWidth="1"/>
    <col min="9732" max="9732" width="1.85546875" style="17" customWidth="1"/>
    <col min="9733" max="9733" width="6.5703125" style="17" customWidth="1"/>
    <col min="9734" max="9734" width="7.85546875" style="17" customWidth="1"/>
    <col min="9735" max="9735" width="1.85546875" style="17" customWidth="1"/>
    <col min="9736" max="9736" width="6.28515625" style="17" customWidth="1"/>
    <col min="9737" max="9737" width="7.85546875" style="17" customWidth="1"/>
    <col min="9738" max="9738" width="1.85546875" style="17" customWidth="1"/>
    <col min="9739" max="9739" width="6.28515625" style="17" customWidth="1"/>
    <col min="9740" max="9740" width="7.85546875" style="17" customWidth="1"/>
    <col min="9741" max="9741" width="1.85546875" style="17" customWidth="1"/>
    <col min="9742" max="9742" width="6.28515625" style="17" customWidth="1"/>
    <col min="9743" max="9743" width="7.85546875" style="17" customWidth="1"/>
    <col min="9744" max="9744" width="1.85546875" style="17" customWidth="1"/>
    <col min="9745" max="9745" width="6.28515625" style="17" customWidth="1"/>
    <col min="9746" max="9746" width="7.85546875" style="17" customWidth="1"/>
    <col min="9747" max="9747" width="1.85546875" style="17" customWidth="1"/>
    <col min="9748" max="9748" width="6.28515625" style="17" customWidth="1"/>
    <col min="9749" max="9749" width="7.85546875" style="17" customWidth="1"/>
    <col min="9750" max="9750" width="1.85546875" style="17" customWidth="1"/>
    <col min="9751" max="9751" width="6.28515625" style="17" customWidth="1"/>
    <col min="9752" max="9752" width="7.85546875" style="17" customWidth="1"/>
    <col min="9753" max="9753" width="1.85546875" style="17" customWidth="1"/>
    <col min="9754" max="9754" width="6.28515625" style="17" customWidth="1"/>
    <col min="9755" max="9755" width="7.85546875" style="17" customWidth="1"/>
    <col min="9756" max="9756" width="1.85546875" style="17" customWidth="1"/>
    <col min="9757" max="9984" width="9.140625" style="17"/>
    <col min="9985" max="9985" width="11.85546875" style="17" customWidth="1"/>
    <col min="9986" max="9987" width="7.85546875" style="17" customWidth="1"/>
    <col min="9988" max="9988" width="1.85546875" style="17" customWidth="1"/>
    <col min="9989" max="9989" width="6.5703125" style="17" customWidth="1"/>
    <col min="9990" max="9990" width="7.85546875" style="17" customWidth="1"/>
    <col min="9991" max="9991" width="1.85546875" style="17" customWidth="1"/>
    <col min="9992" max="9992" width="6.28515625" style="17" customWidth="1"/>
    <col min="9993" max="9993" width="7.85546875" style="17" customWidth="1"/>
    <col min="9994" max="9994" width="1.85546875" style="17" customWidth="1"/>
    <col min="9995" max="9995" width="6.28515625" style="17" customWidth="1"/>
    <col min="9996" max="9996" width="7.85546875" style="17" customWidth="1"/>
    <col min="9997" max="9997" width="1.85546875" style="17" customWidth="1"/>
    <col min="9998" max="9998" width="6.28515625" style="17" customWidth="1"/>
    <col min="9999" max="9999" width="7.85546875" style="17" customWidth="1"/>
    <col min="10000" max="10000" width="1.85546875" style="17" customWidth="1"/>
    <col min="10001" max="10001" width="6.28515625" style="17" customWidth="1"/>
    <col min="10002" max="10002" width="7.85546875" style="17" customWidth="1"/>
    <col min="10003" max="10003" width="1.85546875" style="17" customWidth="1"/>
    <col min="10004" max="10004" width="6.28515625" style="17" customWidth="1"/>
    <col min="10005" max="10005" width="7.85546875" style="17" customWidth="1"/>
    <col min="10006" max="10006" width="1.85546875" style="17" customWidth="1"/>
    <col min="10007" max="10007" width="6.28515625" style="17" customWidth="1"/>
    <col min="10008" max="10008" width="7.85546875" style="17" customWidth="1"/>
    <col min="10009" max="10009" width="1.85546875" style="17" customWidth="1"/>
    <col min="10010" max="10010" width="6.28515625" style="17" customWidth="1"/>
    <col min="10011" max="10011" width="7.85546875" style="17" customWidth="1"/>
    <col min="10012" max="10012" width="1.85546875" style="17" customWidth="1"/>
    <col min="10013" max="10240" width="9.140625" style="17"/>
    <col min="10241" max="10241" width="11.85546875" style="17" customWidth="1"/>
    <col min="10242" max="10243" width="7.85546875" style="17" customWidth="1"/>
    <col min="10244" max="10244" width="1.85546875" style="17" customWidth="1"/>
    <col min="10245" max="10245" width="6.5703125" style="17" customWidth="1"/>
    <col min="10246" max="10246" width="7.85546875" style="17" customWidth="1"/>
    <col min="10247" max="10247" width="1.85546875" style="17" customWidth="1"/>
    <col min="10248" max="10248" width="6.28515625" style="17" customWidth="1"/>
    <col min="10249" max="10249" width="7.85546875" style="17" customWidth="1"/>
    <col min="10250" max="10250" width="1.85546875" style="17" customWidth="1"/>
    <col min="10251" max="10251" width="6.28515625" style="17" customWidth="1"/>
    <col min="10252" max="10252" width="7.85546875" style="17" customWidth="1"/>
    <col min="10253" max="10253" width="1.85546875" style="17" customWidth="1"/>
    <col min="10254" max="10254" width="6.28515625" style="17" customWidth="1"/>
    <col min="10255" max="10255" width="7.85546875" style="17" customWidth="1"/>
    <col min="10256" max="10256" width="1.85546875" style="17" customWidth="1"/>
    <col min="10257" max="10257" width="6.28515625" style="17" customWidth="1"/>
    <col min="10258" max="10258" width="7.85546875" style="17" customWidth="1"/>
    <col min="10259" max="10259" width="1.85546875" style="17" customWidth="1"/>
    <col min="10260" max="10260" width="6.28515625" style="17" customWidth="1"/>
    <col min="10261" max="10261" width="7.85546875" style="17" customWidth="1"/>
    <col min="10262" max="10262" width="1.85546875" style="17" customWidth="1"/>
    <col min="10263" max="10263" width="6.28515625" style="17" customWidth="1"/>
    <col min="10264" max="10264" width="7.85546875" style="17" customWidth="1"/>
    <col min="10265" max="10265" width="1.85546875" style="17" customWidth="1"/>
    <col min="10266" max="10266" width="6.28515625" style="17" customWidth="1"/>
    <col min="10267" max="10267" width="7.85546875" style="17" customWidth="1"/>
    <col min="10268" max="10268" width="1.85546875" style="17" customWidth="1"/>
    <col min="10269" max="10496" width="9.140625" style="17"/>
    <col min="10497" max="10497" width="11.85546875" style="17" customWidth="1"/>
    <col min="10498" max="10499" width="7.85546875" style="17" customWidth="1"/>
    <col min="10500" max="10500" width="1.85546875" style="17" customWidth="1"/>
    <col min="10501" max="10501" width="6.5703125" style="17" customWidth="1"/>
    <col min="10502" max="10502" width="7.85546875" style="17" customWidth="1"/>
    <col min="10503" max="10503" width="1.85546875" style="17" customWidth="1"/>
    <col min="10504" max="10504" width="6.28515625" style="17" customWidth="1"/>
    <col min="10505" max="10505" width="7.85546875" style="17" customWidth="1"/>
    <col min="10506" max="10506" width="1.85546875" style="17" customWidth="1"/>
    <col min="10507" max="10507" width="6.28515625" style="17" customWidth="1"/>
    <col min="10508" max="10508" width="7.85546875" style="17" customWidth="1"/>
    <col min="10509" max="10509" width="1.85546875" style="17" customWidth="1"/>
    <col min="10510" max="10510" width="6.28515625" style="17" customWidth="1"/>
    <col min="10511" max="10511" width="7.85546875" style="17" customWidth="1"/>
    <col min="10512" max="10512" width="1.85546875" style="17" customWidth="1"/>
    <col min="10513" max="10513" width="6.28515625" style="17" customWidth="1"/>
    <col min="10514" max="10514" width="7.85546875" style="17" customWidth="1"/>
    <col min="10515" max="10515" width="1.85546875" style="17" customWidth="1"/>
    <col min="10516" max="10516" width="6.28515625" style="17" customWidth="1"/>
    <col min="10517" max="10517" width="7.85546875" style="17" customWidth="1"/>
    <col min="10518" max="10518" width="1.85546875" style="17" customWidth="1"/>
    <col min="10519" max="10519" width="6.28515625" style="17" customWidth="1"/>
    <col min="10520" max="10520" width="7.85546875" style="17" customWidth="1"/>
    <col min="10521" max="10521" width="1.85546875" style="17" customWidth="1"/>
    <col min="10522" max="10522" width="6.28515625" style="17" customWidth="1"/>
    <col min="10523" max="10523" width="7.85546875" style="17" customWidth="1"/>
    <col min="10524" max="10524" width="1.85546875" style="17" customWidth="1"/>
    <col min="10525" max="10752" width="9.140625" style="17"/>
    <col min="10753" max="10753" width="11.85546875" style="17" customWidth="1"/>
    <col min="10754" max="10755" width="7.85546875" style="17" customWidth="1"/>
    <col min="10756" max="10756" width="1.85546875" style="17" customWidth="1"/>
    <col min="10757" max="10757" width="6.5703125" style="17" customWidth="1"/>
    <col min="10758" max="10758" width="7.85546875" style="17" customWidth="1"/>
    <col min="10759" max="10759" width="1.85546875" style="17" customWidth="1"/>
    <col min="10760" max="10760" width="6.28515625" style="17" customWidth="1"/>
    <col min="10761" max="10761" width="7.85546875" style="17" customWidth="1"/>
    <col min="10762" max="10762" width="1.85546875" style="17" customWidth="1"/>
    <col min="10763" max="10763" width="6.28515625" style="17" customWidth="1"/>
    <col min="10764" max="10764" width="7.85546875" style="17" customWidth="1"/>
    <col min="10765" max="10765" width="1.85546875" style="17" customWidth="1"/>
    <col min="10766" max="10766" width="6.28515625" style="17" customWidth="1"/>
    <col min="10767" max="10767" width="7.85546875" style="17" customWidth="1"/>
    <col min="10768" max="10768" width="1.85546875" style="17" customWidth="1"/>
    <col min="10769" max="10769" width="6.28515625" style="17" customWidth="1"/>
    <col min="10770" max="10770" width="7.85546875" style="17" customWidth="1"/>
    <col min="10771" max="10771" width="1.85546875" style="17" customWidth="1"/>
    <col min="10772" max="10772" width="6.28515625" style="17" customWidth="1"/>
    <col min="10773" max="10773" width="7.85546875" style="17" customWidth="1"/>
    <col min="10774" max="10774" width="1.85546875" style="17" customWidth="1"/>
    <col min="10775" max="10775" width="6.28515625" style="17" customWidth="1"/>
    <col min="10776" max="10776" width="7.85546875" style="17" customWidth="1"/>
    <col min="10777" max="10777" width="1.85546875" style="17" customWidth="1"/>
    <col min="10778" max="10778" width="6.28515625" style="17" customWidth="1"/>
    <col min="10779" max="10779" width="7.85546875" style="17" customWidth="1"/>
    <col min="10780" max="10780" width="1.85546875" style="17" customWidth="1"/>
    <col min="10781" max="11008" width="9.140625" style="17"/>
    <col min="11009" max="11009" width="11.85546875" style="17" customWidth="1"/>
    <col min="11010" max="11011" width="7.85546875" style="17" customWidth="1"/>
    <col min="11012" max="11012" width="1.85546875" style="17" customWidth="1"/>
    <col min="11013" max="11013" width="6.5703125" style="17" customWidth="1"/>
    <col min="11014" max="11014" width="7.85546875" style="17" customWidth="1"/>
    <col min="11015" max="11015" width="1.85546875" style="17" customWidth="1"/>
    <col min="11016" max="11016" width="6.28515625" style="17" customWidth="1"/>
    <col min="11017" max="11017" width="7.85546875" style="17" customWidth="1"/>
    <col min="11018" max="11018" width="1.85546875" style="17" customWidth="1"/>
    <col min="11019" max="11019" width="6.28515625" style="17" customWidth="1"/>
    <col min="11020" max="11020" width="7.85546875" style="17" customWidth="1"/>
    <col min="11021" max="11021" width="1.85546875" style="17" customWidth="1"/>
    <col min="11022" max="11022" width="6.28515625" style="17" customWidth="1"/>
    <col min="11023" max="11023" width="7.85546875" style="17" customWidth="1"/>
    <col min="11024" max="11024" width="1.85546875" style="17" customWidth="1"/>
    <col min="11025" max="11025" width="6.28515625" style="17" customWidth="1"/>
    <col min="11026" max="11026" width="7.85546875" style="17" customWidth="1"/>
    <col min="11027" max="11027" width="1.85546875" style="17" customWidth="1"/>
    <col min="11028" max="11028" width="6.28515625" style="17" customWidth="1"/>
    <col min="11029" max="11029" width="7.85546875" style="17" customWidth="1"/>
    <col min="11030" max="11030" width="1.85546875" style="17" customWidth="1"/>
    <col min="11031" max="11031" width="6.28515625" style="17" customWidth="1"/>
    <col min="11032" max="11032" width="7.85546875" style="17" customWidth="1"/>
    <col min="11033" max="11033" width="1.85546875" style="17" customWidth="1"/>
    <col min="11034" max="11034" width="6.28515625" style="17" customWidth="1"/>
    <col min="11035" max="11035" width="7.85546875" style="17" customWidth="1"/>
    <col min="11036" max="11036" width="1.85546875" style="17" customWidth="1"/>
    <col min="11037" max="11264" width="9.140625" style="17"/>
    <col min="11265" max="11265" width="11.85546875" style="17" customWidth="1"/>
    <col min="11266" max="11267" width="7.85546875" style="17" customWidth="1"/>
    <col min="11268" max="11268" width="1.85546875" style="17" customWidth="1"/>
    <col min="11269" max="11269" width="6.5703125" style="17" customWidth="1"/>
    <col min="11270" max="11270" width="7.85546875" style="17" customWidth="1"/>
    <col min="11271" max="11271" width="1.85546875" style="17" customWidth="1"/>
    <col min="11272" max="11272" width="6.28515625" style="17" customWidth="1"/>
    <col min="11273" max="11273" width="7.85546875" style="17" customWidth="1"/>
    <col min="11274" max="11274" width="1.85546875" style="17" customWidth="1"/>
    <col min="11275" max="11275" width="6.28515625" style="17" customWidth="1"/>
    <col min="11276" max="11276" width="7.85546875" style="17" customWidth="1"/>
    <col min="11277" max="11277" width="1.85546875" style="17" customWidth="1"/>
    <col min="11278" max="11278" width="6.28515625" style="17" customWidth="1"/>
    <col min="11279" max="11279" width="7.85546875" style="17" customWidth="1"/>
    <col min="11280" max="11280" width="1.85546875" style="17" customWidth="1"/>
    <col min="11281" max="11281" width="6.28515625" style="17" customWidth="1"/>
    <col min="11282" max="11282" width="7.85546875" style="17" customWidth="1"/>
    <col min="11283" max="11283" width="1.85546875" style="17" customWidth="1"/>
    <col min="11284" max="11284" width="6.28515625" style="17" customWidth="1"/>
    <col min="11285" max="11285" width="7.85546875" style="17" customWidth="1"/>
    <col min="11286" max="11286" width="1.85546875" style="17" customWidth="1"/>
    <col min="11287" max="11287" width="6.28515625" style="17" customWidth="1"/>
    <col min="11288" max="11288" width="7.85546875" style="17" customWidth="1"/>
    <col min="11289" max="11289" width="1.85546875" style="17" customWidth="1"/>
    <col min="11290" max="11290" width="6.28515625" style="17" customWidth="1"/>
    <col min="11291" max="11291" width="7.85546875" style="17" customWidth="1"/>
    <col min="11292" max="11292" width="1.85546875" style="17" customWidth="1"/>
    <col min="11293" max="11520" width="9.140625" style="17"/>
    <col min="11521" max="11521" width="11.85546875" style="17" customWidth="1"/>
    <col min="11522" max="11523" width="7.85546875" style="17" customWidth="1"/>
    <col min="11524" max="11524" width="1.85546875" style="17" customWidth="1"/>
    <col min="11525" max="11525" width="6.5703125" style="17" customWidth="1"/>
    <col min="11526" max="11526" width="7.85546875" style="17" customWidth="1"/>
    <col min="11527" max="11527" width="1.85546875" style="17" customWidth="1"/>
    <col min="11528" max="11528" width="6.28515625" style="17" customWidth="1"/>
    <col min="11529" max="11529" width="7.85546875" style="17" customWidth="1"/>
    <col min="11530" max="11530" width="1.85546875" style="17" customWidth="1"/>
    <col min="11531" max="11531" width="6.28515625" style="17" customWidth="1"/>
    <col min="11532" max="11532" width="7.85546875" style="17" customWidth="1"/>
    <col min="11533" max="11533" width="1.85546875" style="17" customWidth="1"/>
    <col min="11534" max="11534" width="6.28515625" style="17" customWidth="1"/>
    <col min="11535" max="11535" width="7.85546875" style="17" customWidth="1"/>
    <col min="11536" max="11536" width="1.85546875" style="17" customWidth="1"/>
    <col min="11537" max="11537" width="6.28515625" style="17" customWidth="1"/>
    <col min="11538" max="11538" width="7.85546875" style="17" customWidth="1"/>
    <col min="11539" max="11539" width="1.85546875" style="17" customWidth="1"/>
    <col min="11540" max="11540" width="6.28515625" style="17" customWidth="1"/>
    <col min="11541" max="11541" width="7.85546875" style="17" customWidth="1"/>
    <col min="11542" max="11542" width="1.85546875" style="17" customWidth="1"/>
    <col min="11543" max="11543" width="6.28515625" style="17" customWidth="1"/>
    <col min="11544" max="11544" width="7.85546875" style="17" customWidth="1"/>
    <col min="11545" max="11545" width="1.85546875" style="17" customWidth="1"/>
    <col min="11546" max="11546" width="6.28515625" style="17" customWidth="1"/>
    <col min="11547" max="11547" width="7.85546875" style="17" customWidth="1"/>
    <col min="11548" max="11548" width="1.85546875" style="17" customWidth="1"/>
    <col min="11549" max="11776" width="9.140625" style="17"/>
    <col min="11777" max="11777" width="11.85546875" style="17" customWidth="1"/>
    <col min="11778" max="11779" width="7.85546875" style="17" customWidth="1"/>
    <col min="11780" max="11780" width="1.85546875" style="17" customWidth="1"/>
    <col min="11781" max="11781" width="6.5703125" style="17" customWidth="1"/>
    <col min="11782" max="11782" width="7.85546875" style="17" customWidth="1"/>
    <col min="11783" max="11783" width="1.85546875" style="17" customWidth="1"/>
    <col min="11784" max="11784" width="6.28515625" style="17" customWidth="1"/>
    <col min="11785" max="11785" width="7.85546875" style="17" customWidth="1"/>
    <col min="11786" max="11786" width="1.85546875" style="17" customWidth="1"/>
    <col min="11787" max="11787" width="6.28515625" style="17" customWidth="1"/>
    <col min="11788" max="11788" width="7.85546875" style="17" customWidth="1"/>
    <col min="11789" max="11789" width="1.85546875" style="17" customWidth="1"/>
    <col min="11790" max="11790" width="6.28515625" style="17" customWidth="1"/>
    <col min="11791" max="11791" width="7.85546875" style="17" customWidth="1"/>
    <col min="11792" max="11792" width="1.85546875" style="17" customWidth="1"/>
    <col min="11793" max="11793" width="6.28515625" style="17" customWidth="1"/>
    <col min="11794" max="11794" width="7.85546875" style="17" customWidth="1"/>
    <col min="11795" max="11795" width="1.85546875" style="17" customWidth="1"/>
    <col min="11796" max="11796" width="6.28515625" style="17" customWidth="1"/>
    <col min="11797" max="11797" width="7.85546875" style="17" customWidth="1"/>
    <col min="11798" max="11798" width="1.85546875" style="17" customWidth="1"/>
    <col min="11799" max="11799" width="6.28515625" style="17" customWidth="1"/>
    <col min="11800" max="11800" width="7.85546875" style="17" customWidth="1"/>
    <col min="11801" max="11801" width="1.85546875" style="17" customWidth="1"/>
    <col min="11802" max="11802" width="6.28515625" style="17" customWidth="1"/>
    <col min="11803" max="11803" width="7.85546875" style="17" customWidth="1"/>
    <col min="11804" max="11804" width="1.85546875" style="17" customWidth="1"/>
    <col min="11805" max="12032" width="9.140625" style="17"/>
    <col min="12033" max="12033" width="11.85546875" style="17" customWidth="1"/>
    <col min="12034" max="12035" width="7.85546875" style="17" customWidth="1"/>
    <col min="12036" max="12036" width="1.85546875" style="17" customWidth="1"/>
    <col min="12037" max="12037" width="6.5703125" style="17" customWidth="1"/>
    <col min="12038" max="12038" width="7.85546875" style="17" customWidth="1"/>
    <col min="12039" max="12039" width="1.85546875" style="17" customWidth="1"/>
    <col min="12040" max="12040" width="6.28515625" style="17" customWidth="1"/>
    <col min="12041" max="12041" width="7.85546875" style="17" customWidth="1"/>
    <col min="12042" max="12042" width="1.85546875" style="17" customWidth="1"/>
    <col min="12043" max="12043" width="6.28515625" style="17" customWidth="1"/>
    <col min="12044" max="12044" width="7.85546875" style="17" customWidth="1"/>
    <col min="12045" max="12045" width="1.85546875" style="17" customWidth="1"/>
    <col min="12046" max="12046" width="6.28515625" style="17" customWidth="1"/>
    <col min="12047" max="12047" width="7.85546875" style="17" customWidth="1"/>
    <col min="12048" max="12048" width="1.85546875" style="17" customWidth="1"/>
    <col min="12049" max="12049" width="6.28515625" style="17" customWidth="1"/>
    <col min="12050" max="12050" width="7.85546875" style="17" customWidth="1"/>
    <col min="12051" max="12051" width="1.85546875" style="17" customWidth="1"/>
    <col min="12052" max="12052" width="6.28515625" style="17" customWidth="1"/>
    <col min="12053" max="12053" width="7.85546875" style="17" customWidth="1"/>
    <col min="12054" max="12054" width="1.85546875" style="17" customWidth="1"/>
    <col min="12055" max="12055" width="6.28515625" style="17" customWidth="1"/>
    <col min="12056" max="12056" width="7.85546875" style="17" customWidth="1"/>
    <col min="12057" max="12057" width="1.85546875" style="17" customWidth="1"/>
    <col min="12058" max="12058" width="6.28515625" style="17" customWidth="1"/>
    <col min="12059" max="12059" width="7.85546875" style="17" customWidth="1"/>
    <col min="12060" max="12060" width="1.85546875" style="17" customWidth="1"/>
    <col min="12061" max="12288" width="9.140625" style="17"/>
    <col min="12289" max="12289" width="11.85546875" style="17" customWidth="1"/>
    <col min="12290" max="12291" width="7.85546875" style="17" customWidth="1"/>
    <col min="12292" max="12292" width="1.85546875" style="17" customWidth="1"/>
    <col min="12293" max="12293" width="6.5703125" style="17" customWidth="1"/>
    <col min="12294" max="12294" width="7.85546875" style="17" customWidth="1"/>
    <col min="12295" max="12295" width="1.85546875" style="17" customWidth="1"/>
    <col min="12296" max="12296" width="6.28515625" style="17" customWidth="1"/>
    <col min="12297" max="12297" width="7.85546875" style="17" customWidth="1"/>
    <col min="12298" max="12298" width="1.85546875" style="17" customWidth="1"/>
    <col min="12299" max="12299" width="6.28515625" style="17" customWidth="1"/>
    <col min="12300" max="12300" width="7.85546875" style="17" customWidth="1"/>
    <col min="12301" max="12301" width="1.85546875" style="17" customWidth="1"/>
    <col min="12302" max="12302" width="6.28515625" style="17" customWidth="1"/>
    <col min="12303" max="12303" width="7.85546875" style="17" customWidth="1"/>
    <col min="12304" max="12304" width="1.85546875" style="17" customWidth="1"/>
    <col min="12305" max="12305" width="6.28515625" style="17" customWidth="1"/>
    <col min="12306" max="12306" width="7.85546875" style="17" customWidth="1"/>
    <col min="12307" max="12307" width="1.85546875" style="17" customWidth="1"/>
    <col min="12308" max="12308" width="6.28515625" style="17" customWidth="1"/>
    <col min="12309" max="12309" width="7.85546875" style="17" customWidth="1"/>
    <col min="12310" max="12310" width="1.85546875" style="17" customWidth="1"/>
    <col min="12311" max="12311" width="6.28515625" style="17" customWidth="1"/>
    <col min="12312" max="12312" width="7.85546875" style="17" customWidth="1"/>
    <col min="12313" max="12313" width="1.85546875" style="17" customWidth="1"/>
    <col min="12314" max="12314" width="6.28515625" style="17" customWidth="1"/>
    <col min="12315" max="12315" width="7.85546875" style="17" customWidth="1"/>
    <col min="12316" max="12316" width="1.85546875" style="17" customWidth="1"/>
    <col min="12317" max="12544" width="9.140625" style="17"/>
    <col min="12545" max="12545" width="11.85546875" style="17" customWidth="1"/>
    <col min="12546" max="12547" width="7.85546875" style="17" customWidth="1"/>
    <col min="12548" max="12548" width="1.85546875" style="17" customWidth="1"/>
    <col min="12549" max="12549" width="6.5703125" style="17" customWidth="1"/>
    <col min="12550" max="12550" width="7.85546875" style="17" customWidth="1"/>
    <col min="12551" max="12551" width="1.85546875" style="17" customWidth="1"/>
    <col min="12552" max="12552" width="6.28515625" style="17" customWidth="1"/>
    <col min="12553" max="12553" width="7.85546875" style="17" customWidth="1"/>
    <col min="12554" max="12554" width="1.85546875" style="17" customWidth="1"/>
    <col min="12555" max="12555" width="6.28515625" style="17" customWidth="1"/>
    <col min="12556" max="12556" width="7.85546875" style="17" customWidth="1"/>
    <col min="12557" max="12557" width="1.85546875" style="17" customWidth="1"/>
    <col min="12558" max="12558" width="6.28515625" style="17" customWidth="1"/>
    <col min="12559" max="12559" width="7.85546875" style="17" customWidth="1"/>
    <col min="12560" max="12560" width="1.85546875" style="17" customWidth="1"/>
    <col min="12561" max="12561" width="6.28515625" style="17" customWidth="1"/>
    <col min="12562" max="12562" width="7.85546875" style="17" customWidth="1"/>
    <col min="12563" max="12563" width="1.85546875" style="17" customWidth="1"/>
    <col min="12564" max="12564" width="6.28515625" style="17" customWidth="1"/>
    <col min="12565" max="12565" width="7.85546875" style="17" customWidth="1"/>
    <col min="12566" max="12566" width="1.85546875" style="17" customWidth="1"/>
    <col min="12567" max="12567" width="6.28515625" style="17" customWidth="1"/>
    <col min="12568" max="12568" width="7.85546875" style="17" customWidth="1"/>
    <col min="12569" max="12569" width="1.85546875" style="17" customWidth="1"/>
    <col min="12570" max="12570" width="6.28515625" style="17" customWidth="1"/>
    <col min="12571" max="12571" width="7.85546875" style="17" customWidth="1"/>
    <col min="12572" max="12572" width="1.85546875" style="17" customWidth="1"/>
    <col min="12573" max="12800" width="9.140625" style="17"/>
    <col min="12801" max="12801" width="11.85546875" style="17" customWidth="1"/>
    <col min="12802" max="12803" width="7.85546875" style="17" customWidth="1"/>
    <col min="12804" max="12804" width="1.85546875" style="17" customWidth="1"/>
    <col min="12805" max="12805" width="6.5703125" style="17" customWidth="1"/>
    <col min="12806" max="12806" width="7.85546875" style="17" customWidth="1"/>
    <col min="12807" max="12807" width="1.85546875" style="17" customWidth="1"/>
    <col min="12808" max="12808" width="6.28515625" style="17" customWidth="1"/>
    <col min="12809" max="12809" width="7.85546875" style="17" customWidth="1"/>
    <col min="12810" max="12810" width="1.85546875" style="17" customWidth="1"/>
    <col min="12811" max="12811" width="6.28515625" style="17" customWidth="1"/>
    <col min="12812" max="12812" width="7.85546875" style="17" customWidth="1"/>
    <col min="12813" max="12813" width="1.85546875" style="17" customWidth="1"/>
    <col min="12814" max="12814" width="6.28515625" style="17" customWidth="1"/>
    <col min="12815" max="12815" width="7.85546875" style="17" customWidth="1"/>
    <col min="12816" max="12816" width="1.85546875" style="17" customWidth="1"/>
    <col min="12817" max="12817" width="6.28515625" style="17" customWidth="1"/>
    <col min="12818" max="12818" width="7.85546875" style="17" customWidth="1"/>
    <col min="12819" max="12819" width="1.85546875" style="17" customWidth="1"/>
    <col min="12820" max="12820" width="6.28515625" style="17" customWidth="1"/>
    <col min="12821" max="12821" width="7.85546875" style="17" customWidth="1"/>
    <col min="12822" max="12822" width="1.85546875" style="17" customWidth="1"/>
    <col min="12823" max="12823" width="6.28515625" style="17" customWidth="1"/>
    <col min="12824" max="12824" width="7.85546875" style="17" customWidth="1"/>
    <col min="12825" max="12825" width="1.85546875" style="17" customWidth="1"/>
    <col min="12826" max="12826" width="6.28515625" style="17" customWidth="1"/>
    <col min="12827" max="12827" width="7.85546875" style="17" customWidth="1"/>
    <col min="12828" max="12828" width="1.85546875" style="17" customWidth="1"/>
    <col min="12829" max="13056" width="9.140625" style="17"/>
    <col min="13057" max="13057" width="11.85546875" style="17" customWidth="1"/>
    <col min="13058" max="13059" width="7.85546875" style="17" customWidth="1"/>
    <col min="13060" max="13060" width="1.85546875" style="17" customWidth="1"/>
    <col min="13061" max="13061" width="6.5703125" style="17" customWidth="1"/>
    <col min="13062" max="13062" width="7.85546875" style="17" customWidth="1"/>
    <col min="13063" max="13063" width="1.85546875" style="17" customWidth="1"/>
    <col min="13064" max="13064" width="6.28515625" style="17" customWidth="1"/>
    <col min="13065" max="13065" width="7.85546875" style="17" customWidth="1"/>
    <col min="13066" max="13066" width="1.85546875" style="17" customWidth="1"/>
    <col min="13067" max="13067" width="6.28515625" style="17" customWidth="1"/>
    <col min="13068" max="13068" width="7.85546875" style="17" customWidth="1"/>
    <col min="13069" max="13069" width="1.85546875" style="17" customWidth="1"/>
    <col min="13070" max="13070" width="6.28515625" style="17" customWidth="1"/>
    <col min="13071" max="13071" width="7.85546875" style="17" customWidth="1"/>
    <col min="13072" max="13072" width="1.85546875" style="17" customWidth="1"/>
    <col min="13073" max="13073" width="6.28515625" style="17" customWidth="1"/>
    <col min="13074" max="13074" width="7.85546875" style="17" customWidth="1"/>
    <col min="13075" max="13075" width="1.85546875" style="17" customWidth="1"/>
    <col min="13076" max="13076" width="6.28515625" style="17" customWidth="1"/>
    <col min="13077" max="13077" width="7.85546875" style="17" customWidth="1"/>
    <col min="13078" max="13078" width="1.85546875" style="17" customWidth="1"/>
    <col min="13079" max="13079" width="6.28515625" style="17" customWidth="1"/>
    <col min="13080" max="13080" width="7.85546875" style="17" customWidth="1"/>
    <col min="13081" max="13081" width="1.85546875" style="17" customWidth="1"/>
    <col min="13082" max="13082" width="6.28515625" style="17" customWidth="1"/>
    <col min="13083" max="13083" width="7.85546875" style="17" customWidth="1"/>
    <col min="13084" max="13084" width="1.85546875" style="17" customWidth="1"/>
    <col min="13085" max="13312" width="9.140625" style="17"/>
    <col min="13313" max="13313" width="11.85546875" style="17" customWidth="1"/>
    <col min="13314" max="13315" width="7.85546875" style="17" customWidth="1"/>
    <col min="13316" max="13316" width="1.85546875" style="17" customWidth="1"/>
    <col min="13317" max="13317" width="6.5703125" style="17" customWidth="1"/>
    <col min="13318" max="13318" width="7.85546875" style="17" customWidth="1"/>
    <col min="13319" max="13319" width="1.85546875" style="17" customWidth="1"/>
    <col min="13320" max="13320" width="6.28515625" style="17" customWidth="1"/>
    <col min="13321" max="13321" width="7.85546875" style="17" customWidth="1"/>
    <col min="13322" max="13322" width="1.85546875" style="17" customWidth="1"/>
    <col min="13323" max="13323" width="6.28515625" style="17" customWidth="1"/>
    <col min="13324" max="13324" width="7.85546875" style="17" customWidth="1"/>
    <col min="13325" max="13325" width="1.85546875" style="17" customWidth="1"/>
    <col min="13326" max="13326" width="6.28515625" style="17" customWidth="1"/>
    <col min="13327" max="13327" width="7.85546875" style="17" customWidth="1"/>
    <col min="13328" max="13328" width="1.85546875" style="17" customWidth="1"/>
    <col min="13329" max="13329" width="6.28515625" style="17" customWidth="1"/>
    <col min="13330" max="13330" width="7.85546875" style="17" customWidth="1"/>
    <col min="13331" max="13331" width="1.85546875" style="17" customWidth="1"/>
    <col min="13332" max="13332" width="6.28515625" style="17" customWidth="1"/>
    <col min="13333" max="13333" width="7.85546875" style="17" customWidth="1"/>
    <col min="13334" max="13334" width="1.85546875" style="17" customWidth="1"/>
    <col min="13335" max="13335" width="6.28515625" style="17" customWidth="1"/>
    <col min="13336" max="13336" width="7.85546875" style="17" customWidth="1"/>
    <col min="13337" max="13337" width="1.85546875" style="17" customWidth="1"/>
    <col min="13338" max="13338" width="6.28515625" style="17" customWidth="1"/>
    <col min="13339" max="13339" width="7.85546875" style="17" customWidth="1"/>
    <col min="13340" max="13340" width="1.85546875" style="17" customWidth="1"/>
    <col min="13341" max="13568" width="9.140625" style="17"/>
    <col min="13569" max="13569" width="11.85546875" style="17" customWidth="1"/>
    <col min="13570" max="13571" width="7.85546875" style="17" customWidth="1"/>
    <col min="13572" max="13572" width="1.85546875" style="17" customWidth="1"/>
    <col min="13573" max="13573" width="6.5703125" style="17" customWidth="1"/>
    <col min="13574" max="13574" width="7.85546875" style="17" customWidth="1"/>
    <col min="13575" max="13575" width="1.85546875" style="17" customWidth="1"/>
    <col min="13576" max="13576" width="6.28515625" style="17" customWidth="1"/>
    <col min="13577" max="13577" width="7.85546875" style="17" customWidth="1"/>
    <col min="13578" max="13578" width="1.85546875" style="17" customWidth="1"/>
    <col min="13579" max="13579" width="6.28515625" style="17" customWidth="1"/>
    <col min="13580" max="13580" width="7.85546875" style="17" customWidth="1"/>
    <col min="13581" max="13581" width="1.85546875" style="17" customWidth="1"/>
    <col min="13582" max="13582" width="6.28515625" style="17" customWidth="1"/>
    <col min="13583" max="13583" width="7.85546875" style="17" customWidth="1"/>
    <col min="13584" max="13584" width="1.85546875" style="17" customWidth="1"/>
    <col min="13585" max="13585" width="6.28515625" style="17" customWidth="1"/>
    <col min="13586" max="13586" width="7.85546875" style="17" customWidth="1"/>
    <col min="13587" max="13587" width="1.85546875" style="17" customWidth="1"/>
    <col min="13588" max="13588" width="6.28515625" style="17" customWidth="1"/>
    <col min="13589" max="13589" width="7.85546875" style="17" customWidth="1"/>
    <col min="13590" max="13590" width="1.85546875" style="17" customWidth="1"/>
    <col min="13591" max="13591" width="6.28515625" style="17" customWidth="1"/>
    <col min="13592" max="13592" width="7.85546875" style="17" customWidth="1"/>
    <col min="13593" max="13593" width="1.85546875" style="17" customWidth="1"/>
    <col min="13594" max="13594" width="6.28515625" style="17" customWidth="1"/>
    <col min="13595" max="13595" width="7.85546875" style="17" customWidth="1"/>
    <col min="13596" max="13596" width="1.85546875" style="17" customWidth="1"/>
    <col min="13597" max="13824" width="9.140625" style="17"/>
    <col min="13825" max="13825" width="11.85546875" style="17" customWidth="1"/>
    <col min="13826" max="13827" width="7.85546875" style="17" customWidth="1"/>
    <col min="13828" max="13828" width="1.85546875" style="17" customWidth="1"/>
    <col min="13829" max="13829" width="6.5703125" style="17" customWidth="1"/>
    <col min="13830" max="13830" width="7.85546875" style="17" customWidth="1"/>
    <col min="13831" max="13831" width="1.85546875" style="17" customWidth="1"/>
    <col min="13832" max="13832" width="6.28515625" style="17" customWidth="1"/>
    <col min="13833" max="13833" width="7.85546875" style="17" customWidth="1"/>
    <col min="13834" max="13834" width="1.85546875" style="17" customWidth="1"/>
    <col min="13835" max="13835" width="6.28515625" style="17" customWidth="1"/>
    <col min="13836" max="13836" width="7.85546875" style="17" customWidth="1"/>
    <col min="13837" max="13837" width="1.85546875" style="17" customWidth="1"/>
    <col min="13838" max="13838" width="6.28515625" style="17" customWidth="1"/>
    <col min="13839" max="13839" width="7.85546875" style="17" customWidth="1"/>
    <col min="13840" max="13840" width="1.85546875" style="17" customWidth="1"/>
    <col min="13841" max="13841" width="6.28515625" style="17" customWidth="1"/>
    <col min="13842" max="13842" width="7.85546875" style="17" customWidth="1"/>
    <col min="13843" max="13843" width="1.85546875" style="17" customWidth="1"/>
    <col min="13844" max="13844" width="6.28515625" style="17" customWidth="1"/>
    <col min="13845" max="13845" width="7.85546875" style="17" customWidth="1"/>
    <col min="13846" max="13846" width="1.85546875" style="17" customWidth="1"/>
    <col min="13847" max="13847" width="6.28515625" style="17" customWidth="1"/>
    <col min="13848" max="13848" width="7.85546875" style="17" customWidth="1"/>
    <col min="13849" max="13849" width="1.85546875" style="17" customWidth="1"/>
    <col min="13850" max="13850" width="6.28515625" style="17" customWidth="1"/>
    <col min="13851" max="13851" width="7.85546875" style="17" customWidth="1"/>
    <col min="13852" max="13852" width="1.85546875" style="17" customWidth="1"/>
    <col min="13853" max="14080" width="9.140625" style="17"/>
    <col min="14081" max="14081" width="11.85546875" style="17" customWidth="1"/>
    <col min="14082" max="14083" width="7.85546875" style="17" customWidth="1"/>
    <col min="14084" max="14084" width="1.85546875" style="17" customWidth="1"/>
    <col min="14085" max="14085" width="6.5703125" style="17" customWidth="1"/>
    <col min="14086" max="14086" width="7.85546875" style="17" customWidth="1"/>
    <col min="14087" max="14087" width="1.85546875" style="17" customWidth="1"/>
    <col min="14088" max="14088" width="6.28515625" style="17" customWidth="1"/>
    <col min="14089" max="14089" width="7.85546875" style="17" customWidth="1"/>
    <col min="14090" max="14090" width="1.85546875" style="17" customWidth="1"/>
    <col min="14091" max="14091" width="6.28515625" style="17" customWidth="1"/>
    <col min="14092" max="14092" width="7.85546875" style="17" customWidth="1"/>
    <col min="14093" max="14093" width="1.85546875" style="17" customWidth="1"/>
    <col min="14094" max="14094" width="6.28515625" style="17" customWidth="1"/>
    <col min="14095" max="14095" width="7.85546875" style="17" customWidth="1"/>
    <col min="14096" max="14096" width="1.85546875" style="17" customWidth="1"/>
    <col min="14097" max="14097" width="6.28515625" style="17" customWidth="1"/>
    <col min="14098" max="14098" width="7.85546875" style="17" customWidth="1"/>
    <col min="14099" max="14099" width="1.85546875" style="17" customWidth="1"/>
    <col min="14100" max="14100" width="6.28515625" style="17" customWidth="1"/>
    <col min="14101" max="14101" width="7.85546875" style="17" customWidth="1"/>
    <col min="14102" max="14102" width="1.85546875" style="17" customWidth="1"/>
    <col min="14103" max="14103" width="6.28515625" style="17" customWidth="1"/>
    <col min="14104" max="14104" width="7.85546875" style="17" customWidth="1"/>
    <col min="14105" max="14105" width="1.85546875" style="17" customWidth="1"/>
    <col min="14106" max="14106" width="6.28515625" style="17" customWidth="1"/>
    <col min="14107" max="14107" width="7.85546875" style="17" customWidth="1"/>
    <col min="14108" max="14108" width="1.85546875" style="17" customWidth="1"/>
    <col min="14109" max="14336" width="9.140625" style="17"/>
    <col min="14337" max="14337" width="11.85546875" style="17" customWidth="1"/>
    <col min="14338" max="14339" width="7.85546875" style="17" customWidth="1"/>
    <col min="14340" max="14340" width="1.85546875" style="17" customWidth="1"/>
    <col min="14341" max="14341" width="6.5703125" style="17" customWidth="1"/>
    <col min="14342" max="14342" width="7.85546875" style="17" customWidth="1"/>
    <col min="14343" max="14343" width="1.85546875" style="17" customWidth="1"/>
    <col min="14344" max="14344" width="6.28515625" style="17" customWidth="1"/>
    <col min="14345" max="14345" width="7.85546875" style="17" customWidth="1"/>
    <col min="14346" max="14346" width="1.85546875" style="17" customWidth="1"/>
    <col min="14347" max="14347" width="6.28515625" style="17" customWidth="1"/>
    <col min="14348" max="14348" width="7.85546875" style="17" customWidth="1"/>
    <col min="14349" max="14349" width="1.85546875" style="17" customWidth="1"/>
    <col min="14350" max="14350" width="6.28515625" style="17" customWidth="1"/>
    <col min="14351" max="14351" width="7.85546875" style="17" customWidth="1"/>
    <col min="14352" max="14352" width="1.85546875" style="17" customWidth="1"/>
    <col min="14353" max="14353" width="6.28515625" style="17" customWidth="1"/>
    <col min="14354" max="14354" width="7.85546875" style="17" customWidth="1"/>
    <col min="14355" max="14355" width="1.85546875" style="17" customWidth="1"/>
    <col min="14356" max="14356" width="6.28515625" style="17" customWidth="1"/>
    <col min="14357" max="14357" width="7.85546875" style="17" customWidth="1"/>
    <col min="14358" max="14358" width="1.85546875" style="17" customWidth="1"/>
    <col min="14359" max="14359" width="6.28515625" style="17" customWidth="1"/>
    <col min="14360" max="14360" width="7.85546875" style="17" customWidth="1"/>
    <col min="14361" max="14361" width="1.85546875" style="17" customWidth="1"/>
    <col min="14362" max="14362" width="6.28515625" style="17" customWidth="1"/>
    <col min="14363" max="14363" width="7.85546875" style="17" customWidth="1"/>
    <col min="14364" max="14364" width="1.85546875" style="17" customWidth="1"/>
    <col min="14365" max="14592" width="9.140625" style="17"/>
    <col min="14593" max="14593" width="11.85546875" style="17" customWidth="1"/>
    <col min="14594" max="14595" width="7.85546875" style="17" customWidth="1"/>
    <col min="14596" max="14596" width="1.85546875" style="17" customWidth="1"/>
    <col min="14597" max="14597" width="6.5703125" style="17" customWidth="1"/>
    <col min="14598" max="14598" width="7.85546875" style="17" customWidth="1"/>
    <col min="14599" max="14599" width="1.85546875" style="17" customWidth="1"/>
    <col min="14600" max="14600" width="6.28515625" style="17" customWidth="1"/>
    <col min="14601" max="14601" width="7.85546875" style="17" customWidth="1"/>
    <col min="14602" max="14602" width="1.85546875" style="17" customWidth="1"/>
    <col min="14603" max="14603" width="6.28515625" style="17" customWidth="1"/>
    <col min="14604" max="14604" width="7.85546875" style="17" customWidth="1"/>
    <col min="14605" max="14605" width="1.85546875" style="17" customWidth="1"/>
    <col min="14606" max="14606" width="6.28515625" style="17" customWidth="1"/>
    <col min="14607" max="14607" width="7.85546875" style="17" customWidth="1"/>
    <col min="14608" max="14608" width="1.85546875" style="17" customWidth="1"/>
    <col min="14609" max="14609" width="6.28515625" style="17" customWidth="1"/>
    <col min="14610" max="14610" width="7.85546875" style="17" customWidth="1"/>
    <col min="14611" max="14611" width="1.85546875" style="17" customWidth="1"/>
    <col min="14612" max="14612" width="6.28515625" style="17" customWidth="1"/>
    <col min="14613" max="14613" width="7.85546875" style="17" customWidth="1"/>
    <col min="14614" max="14614" width="1.85546875" style="17" customWidth="1"/>
    <col min="14615" max="14615" width="6.28515625" style="17" customWidth="1"/>
    <col min="14616" max="14616" width="7.85546875" style="17" customWidth="1"/>
    <col min="14617" max="14617" width="1.85546875" style="17" customWidth="1"/>
    <col min="14618" max="14618" width="6.28515625" style="17" customWidth="1"/>
    <col min="14619" max="14619" width="7.85546875" style="17" customWidth="1"/>
    <col min="14620" max="14620" width="1.85546875" style="17" customWidth="1"/>
    <col min="14621" max="14848" width="9.140625" style="17"/>
    <col min="14849" max="14849" width="11.85546875" style="17" customWidth="1"/>
    <col min="14850" max="14851" width="7.85546875" style="17" customWidth="1"/>
    <col min="14852" max="14852" width="1.85546875" style="17" customWidth="1"/>
    <col min="14853" max="14853" width="6.5703125" style="17" customWidth="1"/>
    <col min="14854" max="14854" width="7.85546875" style="17" customWidth="1"/>
    <col min="14855" max="14855" width="1.85546875" style="17" customWidth="1"/>
    <col min="14856" max="14856" width="6.28515625" style="17" customWidth="1"/>
    <col min="14857" max="14857" width="7.85546875" style="17" customWidth="1"/>
    <col min="14858" max="14858" width="1.85546875" style="17" customWidth="1"/>
    <col min="14859" max="14859" width="6.28515625" style="17" customWidth="1"/>
    <col min="14860" max="14860" width="7.85546875" style="17" customWidth="1"/>
    <col min="14861" max="14861" width="1.85546875" style="17" customWidth="1"/>
    <col min="14862" max="14862" width="6.28515625" style="17" customWidth="1"/>
    <col min="14863" max="14863" width="7.85546875" style="17" customWidth="1"/>
    <col min="14864" max="14864" width="1.85546875" style="17" customWidth="1"/>
    <col min="14865" max="14865" width="6.28515625" style="17" customWidth="1"/>
    <col min="14866" max="14866" width="7.85546875" style="17" customWidth="1"/>
    <col min="14867" max="14867" width="1.85546875" style="17" customWidth="1"/>
    <col min="14868" max="14868" width="6.28515625" style="17" customWidth="1"/>
    <col min="14869" max="14869" width="7.85546875" style="17" customWidth="1"/>
    <col min="14870" max="14870" width="1.85546875" style="17" customWidth="1"/>
    <col min="14871" max="14871" width="6.28515625" style="17" customWidth="1"/>
    <col min="14872" max="14872" width="7.85546875" style="17" customWidth="1"/>
    <col min="14873" max="14873" width="1.85546875" style="17" customWidth="1"/>
    <col min="14874" max="14874" width="6.28515625" style="17" customWidth="1"/>
    <col min="14875" max="14875" width="7.85546875" style="17" customWidth="1"/>
    <col min="14876" max="14876" width="1.85546875" style="17" customWidth="1"/>
    <col min="14877" max="15104" width="9.140625" style="17"/>
    <col min="15105" max="15105" width="11.85546875" style="17" customWidth="1"/>
    <col min="15106" max="15107" width="7.85546875" style="17" customWidth="1"/>
    <col min="15108" max="15108" width="1.85546875" style="17" customWidth="1"/>
    <col min="15109" max="15109" width="6.5703125" style="17" customWidth="1"/>
    <col min="15110" max="15110" width="7.85546875" style="17" customWidth="1"/>
    <col min="15111" max="15111" width="1.85546875" style="17" customWidth="1"/>
    <col min="15112" max="15112" width="6.28515625" style="17" customWidth="1"/>
    <col min="15113" max="15113" width="7.85546875" style="17" customWidth="1"/>
    <col min="15114" max="15114" width="1.85546875" style="17" customWidth="1"/>
    <col min="15115" max="15115" width="6.28515625" style="17" customWidth="1"/>
    <col min="15116" max="15116" width="7.85546875" style="17" customWidth="1"/>
    <col min="15117" max="15117" width="1.85546875" style="17" customWidth="1"/>
    <col min="15118" max="15118" width="6.28515625" style="17" customWidth="1"/>
    <col min="15119" max="15119" width="7.85546875" style="17" customWidth="1"/>
    <col min="15120" max="15120" width="1.85546875" style="17" customWidth="1"/>
    <col min="15121" max="15121" width="6.28515625" style="17" customWidth="1"/>
    <col min="15122" max="15122" width="7.85546875" style="17" customWidth="1"/>
    <col min="15123" max="15123" width="1.85546875" style="17" customWidth="1"/>
    <col min="15124" max="15124" width="6.28515625" style="17" customWidth="1"/>
    <col min="15125" max="15125" width="7.85546875" style="17" customWidth="1"/>
    <col min="15126" max="15126" width="1.85546875" style="17" customWidth="1"/>
    <col min="15127" max="15127" width="6.28515625" style="17" customWidth="1"/>
    <col min="15128" max="15128" width="7.85546875" style="17" customWidth="1"/>
    <col min="15129" max="15129" width="1.85546875" style="17" customWidth="1"/>
    <col min="15130" max="15130" width="6.28515625" style="17" customWidth="1"/>
    <col min="15131" max="15131" width="7.85546875" style="17" customWidth="1"/>
    <col min="15132" max="15132" width="1.85546875" style="17" customWidth="1"/>
    <col min="15133" max="15360" width="9.140625" style="17"/>
    <col min="15361" max="15361" width="11.85546875" style="17" customWidth="1"/>
    <col min="15362" max="15363" width="7.85546875" style="17" customWidth="1"/>
    <col min="15364" max="15364" width="1.85546875" style="17" customWidth="1"/>
    <col min="15365" max="15365" width="6.5703125" style="17" customWidth="1"/>
    <col min="15366" max="15366" width="7.85546875" style="17" customWidth="1"/>
    <col min="15367" max="15367" width="1.85546875" style="17" customWidth="1"/>
    <col min="15368" max="15368" width="6.28515625" style="17" customWidth="1"/>
    <col min="15369" max="15369" width="7.85546875" style="17" customWidth="1"/>
    <col min="15370" max="15370" width="1.85546875" style="17" customWidth="1"/>
    <col min="15371" max="15371" width="6.28515625" style="17" customWidth="1"/>
    <col min="15372" max="15372" width="7.85546875" style="17" customWidth="1"/>
    <col min="15373" max="15373" width="1.85546875" style="17" customWidth="1"/>
    <col min="15374" max="15374" width="6.28515625" style="17" customWidth="1"/>
    <col min="15375" max="15375" width="7.85546875" style="17" customWidth="1"/>
    <col min="15376" max="15376" width="1.85546875" style="17" customWidth="1"/>
    <col min="15377" max="15377" width="6.28515625" style="17" customWidth="1"/>
    <col min="15378" max="15378" width="7.85546875" style="17" customWidth="1"/>
    <col min="15379" max="15379" width="1.85546875" style="17" customWidth="1"/>
    <col min="15380" max="15380" width="6.28515625" style="17" customWidth="1"/>
    <col min="15381" max="15381" width="7.85546875" style="17" customWidth="1"/>
    <col min="15382" max="15382" width="1.85546875" style="17" customWidth="1"/>
    <col min="15383" max="15383" width="6.28515625" style="17" customWidth="1"/>
    <col min="15384" max="15384" width="7.85546875" style="17" customWidth="1"/>
    <col min="15385" max="15385" width="1.85546875" style="17" customWidth="1"/>
    <col min="15386" max="15386" width="6.28515625" style="17" customWidth="1"/>
    <col min="15387" max="15387" width="7.85546875" style="17" customWidth="1"/>
    <col min="15388" max="15388" width="1.85546875" style="17" customWidth="1"/>
    <col min="15389" max="15616" width="9.140625" style="17"/>
    <col min="15617" max="15617" width="11.85546875" style="17" customWidth="1"/>
    <col min="15618" max="15619" width="7.85546875" style="17" customWidth="1"/>
    <col min="15620" max="15620" width="1.85546875" style="17" customWidth="1"/>
    <col min="15621" max="15621" width="6.5703125" style="17" customWidth="1"/>
    <col min="15622" max="15622" width="7.85546875" style="17" customWidth="1"/>
    <col min="15623" max="15623" width="1.85546875" style="17" customWidth="1"/>
    <col min="15624" max="15624" width="6.28515625" style="17" customWidth="1"/>
    <col min="15625" max="15625" width="7.85546875" style="17" customWidth="1"/>
    <col min="15626" max="15626" width="1.85546875" style="17" customWidth="1"/>
    <col min="15627" max="15627" width="6.28515625" style="17" customWidth="1"/>
    <col min="15628" max="15628" width="7.85546875" style="17" customWidth="1"/>
    <col min="15629" max="15629" width="1.85546875" style="17" customWidth="1"/>
    <col min="15630" max="15630" width="6.28515625" style="17" customWidth="1"/>
    <col min="15631" max="15631" width="7.85546875" style="17" customWidth="1"/>
    <col min="15632" max="15632" width="1.85546875" style="17" customWidth="1"/>
    <col min="15633" max="15633" width="6.28515625" style="17" customWidth="1"/>
    <col min="15634" max="15634" width="7.85546875" style="17" customWidth="1"/>
    <col min="15635" max="15635" width="1.85546875" style="17" customWidth="1"/>
    <col min="15636" max="15636" width="6.28515625" style="17" customWidth="1"/>
    <col min="15637" max="15637" width="7.85546875" style="17" customWidth="1"/>
    <col min="15638" max="15638" width="1.85546875" style="17" customWidth="1"/>
    <col min="15639" max="15639" width="6.28515625" style="17" customWidth="1"/>
    <col min="15640" max="15640" width="7.85546875" style="17" customWidth="1"/>
    <col min="15641" max="15641" width="1.85546875" style="17" customWidth="1"/>
    <col min="15642" max="15642" width="6.28515625" style="17" customWidth="1"/>
    <col min="15643" max="15643" width="7.85546875" style="17" customWidth="1"/>
    <col min="15644" max="15644" width="1.85546875" style="17" customWidth="1"/>
    <col min="15645" max="15872" width="9.140625" style="17"/>
    <col min="15873" max="15873" width="11.85546875" style="17" customWidth="1"/>
    <col min="15874" max="15875" width="7.85546875" style="17" customWidth="1"/>
    <col min="15876" max="15876" width="1.85546875" style="17" customWidth="1"/>
    <col min="15877" max="15877" width="6.5703125" style="17" customWidth="1"/>
    <col min="15878" max="15878" width="7.85546875" style="17" customWidth="1"/>
    <col min="15879" max="15879" width="1.85546875" style="17" customWidth="1"/>
    <col min="15880" max="15880" width="6.28515625" style="17" customWidth="1"/>
    <col min="15881" max="15881" width="7.85546875" style="17" customWidth="1"/>
    <col min="15882" max="15882" width="1.85546875" style="17" customWidth="1"/>
    <col min="15883" max="15883" width="6.28515625" style="17" customWidth="1"/>
    <col min="15884" max="15884" width="7.85546875" style="17" customWidth="1"/>
    <col min="15885" max="15885" width="1.85546875" style="17" customWidth="1"/>
    <col min="15886" max="15886" width="6.28515625" style="17" customWidth="1"/>
    <col min="15887" max="15887" width="7.85546875" style="17" customWidth="1"/>
    <col min="15888" max="15888" width="1.85546875" style="17" customWidth="1"/>
    <col min="15889" max="15889" width="6.28515625" style="17" customWidth="1"/>
    <col min="15890" max="15890" width="7.85546875" style="17" customWidth="1"/>
    <col min="15891" max="15891" width="1.85546875" style="17" customWidth="1"/>
    <col min="15892" max="15892" width="6.28515625" style="17" customWidth="1"/>
    <col min="15893" max="15893" width="7.85546875" style="17" customWidth="1"/>
    <col min="15894" max="15894" width="1.85546875" style="17" customWidth="1"/>
    <col min="15895" max="15895" width="6.28515625" style="17" customWidth="1"/>
    <col min="15896" max="15896" width="7.85546875" style="17" customWidth="1"/>
    <col min="15897" max="15897" width="1.85546875" style="17" customWidth="1"/>
    <col min="15898" max="15898" width="6.28515625" style="17" customWidth="1"/>
    <col min="15899" max="15899" width="7.85546875" style="17" customWidth="1"/>
    <col min="15900" max="15900" width="1.85546875" style="17" customWidth="1"/>
    <col min="15901" max="16128" width="9.140625" style="17"/>
    <col min="16129" max="16129" width="11.85546875" style="17" customWidth="1"/>
    <col min="16130" max="16131" width="7.85546875" style="17" customWidth="1"/>
    <col min="16132" max="16132" width="1.85546875" style="17" customWidth="1"/>
    <col min="16133" max="16133" width="6.5703125" style="17" customWidth="1"/>
    <col min="16134" max="16134" width="7.85546875" style="17" customWidth="1"/>
    <col min="16135" max="16135" width="1.85546875" style="17" customWidth="1"/>
    <col min="16136" max="16136" width="6.28515625" style="17" customWidth="1"/>
    <col min="16137" max="16137" width="7.85546875" style="17" customWidth="1"/>
    <col min="16138" max="16138" width="1.85546875" style="17" customWidth="1"/>
    <col min="16139" max="16139" width="6.28515625" style="17" customWidth="1"/>
    <col min="16140" max="16140" width="7.85546875" style="17" customWidth="1"/>
    <col min="16141" max="16141" width="1.85546875" style="17" customWidth="1"/>
    <col min="16142" max="16142" width="6.28515625" style="17" customWidth="1"/>
    <col min="16143" max="16143" width="7.85546875" style="17" customWidth="1"/>
    <col min="16144" max="16144" width="1.85546875" style="17" customWidth="1"/>
    <col min="16145" max="16145" width="6.28515625" style="17" customWidth="1"/>
    <col min="16146" max="16146" width="7.85546875" style="17" customWidth="1"/>
    <col min="16147" max="16147" width="1.85546875" style="17" customWidth="1"/>
    <col min="16148" max="16148" width="6.28515625" style="17" customWidth="1"/>
    <col min="16149" max="16149" width="7.85546875" style="17" customWidth="1"/>
    <col min="16150" max="16150" width="1.85546875" style="17" customWidth="1"/>
    <col min="16151" max="16151" width="6.28515625" style="17" customWidth="1"/>
    <col min="16152" max="16152" width="7.85546875" style="17" customWidth="1"/>
    <col min="16153" max="16153" width="1.85546875" style="17" customWidth="1"/>
    <col min="16154" max="16154" width="6.28515625" style="17" customWidth="1"/>
    <col min="16155" max="16155" width="7.85546875" style="17" customWidth="1"/>
    <col min="16156" max="16156" width="1.85546875" style="17" customWidth="1"/>
    <col min="16157" max="16384" width="9.140625" style="17"/>
  </cols>
  <sheetData>
    <row r="1" spans="1:28">
      <c r="A1" s="17" t="s">
        <v>450</v>
      </c>
    </row>
    <row r="2" spans="1:28">
      <c r="A2" s="17" t="s">
        <v>451</v>
      </c>
    </row>
    <row r="3" spans="1:28" ht="10.5" customHeight="1"/>
    <row r="4" spans="1:28" ht="13.15" customHeight="1">
      <c r="A4" s="19" t="s">
        <v>541</v>
      </c>
    </row>
    <row r="5" spans="1:28" ht="6.75" customHeight="1" thickBot="1">
      <c r="L5" s="31"/>
      <c r="O5" s="31"/>
      <c r="P5" s="31"/>
      <c r="R5" s="31"/>
      <c r="S5" s="31"/>
    </row>
    <row r="6" spans="1:28" ht="13.15" customHeight="1">
      <c r="A6" s="20"/>
      <c r="B6" s="43"/>
      <c r="C6" s="44"/>
      <c r="D6" s="20"/>
      <c r="E6" s="43"/>
      <c r="F6" s="44"/>
      <c r="G6" s="20"/>
      <c r="H6" s="43"/>
      <c r="I6" s="44"/>
      <c r="J6" s="44"/>
      <c r="K6" s="43"/>
      <c r="L6" s="44"/>
      <c r="M6" s="20"/>
      <c r="N6" s="43"/>
      <c r="O6" s="44"/>
      <c r="P6" s="44"/>
      <c r="Q6" s="43"/>
      <c r="R6" s="44"/>
      <c r="S6" s="44"/>
      <c r="T6" s="44"/>
      <c r="U6" s="44"/>
      <c r="V6" s="44"/>
      <c r="W6" s="44"/>
      <c r="X6" s="44"/>
      <c r="Y6" s="44"/>
      <c r="Z6" s="44"/>
      <c r="AA6" s="44"/>
      <c r="AB6" s="44"/>
    </row>
    <row r="7" spans="1:28" ht="13.15" customHeight="1">
      <c r="A7" s="17" t="s">
        <v>521</v>
      </c>
      <c r="B7" s="47" t="s">
        <v>522</v>
      </c>
      <c r="C7" s="47"/>
      <c r="E7" s="47" t="s">
        <v>523</v>
      </c>
      <c r="F7" s="47"/>
      <c r="H7" s="47" t="s">
        <v>524</v>
      </c>
      <c r="I7" s="47"/>
      <c r="K7" s="47" t="s">
        <v>525</v>
      </c>
      <c r="L7" s="47"/>
      <c r="N7" s="47" t="s">
        <v>526</v>
      </c>
      <c r="O7" s="47"/>
      <c r="Q7" s="62" t="s">
        <v>527</v>
      </c>
      <c r="R7" s="47"/>
      <c r="T7" s="47" t="s">
        <v>528</v>
      </c>
      <c r="U7" s="47"/>
      <c r="V7" s="51"/>
      <c r="W7" s="62" t="s">
        <v>529</v>
      </c>
      <c r="X7" s="47"/>
      <c r="Z7" s="47" t="s">
        <v>530</v>
      </c>
      <c r="AA7" s="47"/>
    </row>
    <row r="8" spans="1:28" ht="13.15" customHeight="1">
      <c r="A8" s="17" t="s">
        <v>531</v>
      </c>
      <c r="B8" s="48" t="s">
        <v>254</v>
      </c>
      <c r="C8" s="49" t="s">
        <v>255</v>
      </c>
      <c r="E8" s="48" t="s">
        <v>254</v>
      </c>
      <c r="F8" s="49" t="s">
        <v>255</v>
      </c>
      <c r="H8" s="48" t="s">
        <v>254</v>
      </c>
      <c r="I8" s="49" t="s">
        <v>255</v>
      </c>
      <c r="J8" s="49"/>
      <c r="K8" s="48" t="s">
        <v>254</v>
      </c>
      <c r="L8" s="49" t="s">
        <v>255</v>
      </c>
      <c r="N8" s="48" t="s">
        <v>254</v>
      </c>
      <c r="O8" s="49" t="s">
        <v>255</v>
      </c>
      <c r="Q8" s="48" t="s">
        <v>254</v>
      </c>
      <c r="R8" s="49" t="s">
        <v>255</v>
      </c>
      <c r="T8" s="48" t="s">
        <v>254</v>
      </c>
      <c r="U8" s="49" t="s">
        <v>255</v>
      </c>
      <c r="V8" s="98"/>
      <c r="W8" s="48" t="s">
        <v>254</v>
      </c>
      <c r="X8" s="49" t="s">
        <v>255</v>
      </c>
      <c r="Z8" s="48" t="s">
        <v>254</v>
      </c>
      <c r="AA8" s="49" t="s">
        <v>255</v>
      </c>
    </row>
    <row r="9" spans="1:28" ht="13.15" customHeight="1" thickBot="1">
      <c r="A9" s="29"/>
      <c r="B9" s="52"/>
      <c r="C9" s="53"/>
      <c r="D9" s="29"/>
      <c r="E9" s="52"/>
      <c r="F9" s="53"/>
      <c r="G9" s="29"/>
      <c r="H9" s="52"/>
      <c r="I9" s="53"/>
      <c r="J9" s="53"/>
      <c r="K9" s="52"/>
      <c r="L9" s="53"/>
      <c r="M9" s="29"/>
      <c r="N9" s="52"/>
      <c r="O9" s="53"/>
      <c r="P9" s="53"/>
      <c r="Q9" s="52"/>
      <c r="R9" s="53"/>
      <c r="S9" s="53"/>
      <c r="T9" s="53"/>
      <c r="U9" s="53"/>
      <c r="V9" s="53"/>
      <c r="W9" s="53"/>
      <c r="X9" s="53"/>
      <c r="Y9" s="53"/>
      <c r="Z9" s="53"/>
      <c r="AA9" s="53"/>
      <c r="AB9" s="53"/>
    </row>
    <row r="10" spans="1:28" ht="13.15" customHeight="1">
      <c r="L10" s="31"/>
      <c r="O10" s="31"/>
      <c r="R10" s="31"/>
    </row>
    <row r="11" spans="1:28" ht="13.15" customHeight="1">
      <c r="A11" s="164" t="s">
        <v>220</v>
      </c>
      <c r="B11" s="40">
        <f>IF($A11&lt;&gt;0,SUM(B13:B21),"")</f>
        <v>28505</v>
      </c>
      <c r="C11" s="18">
        <f>IF($A11&lt;&gt;0,SUM(C13:C21),"")</f>
        <v>100</v>
      </c>
      <c r="E11" s="40">
        <f>IF($A11&lt;&gt;0,SUM(E13:E21),"")</f>
        <v>18634</v>
      </c>
      <c r="F11" s="18">
        <f>IF($A11&lt;&gt;0,SUM(F13:F21),"")</f>
        <v>100</v>
      </c>
      <c r="H11" s="40">
        <f>IF($A11&lt;&gt;0,SUM(H13:H21),"")</f>
        <v>2503</v>
      </c>
      <c r="I11" s="18">
        <f>IF($A11&lt;&gt;0,SUM(I13:I21),"")</f>
        <v>100</v>
      </c>
      <c r="K11" s="40">
        <f>IF($A11&lt;&gt;0,SUM(K13:K21),"")</f>
        <v>1930</v>
      </c>
      <c r="L11" s="18">
        <f>IF($A11&lt;&gt;0,SUM(L13:L21),"")</f>
        <v>100</v>
      </c>
      <c r="N11" s="40">
        <f>IF($A11&lt;&gt;0,SUM(N13:N21),"")</f>
        <v>1891</v>
      </c>
      <c r="O11" s="18">
        <f>IF($A11&lt;&gt;0,SUM(O13:O21),"")</f>
        <v>100</v>
      </c>
      <c r="Q11" s="40">
        <f>IF($A11&lt;&gt;0,SUM(Q13:Q21),"")</f>
        <v>1286</v>
      </c>
      <c r="R11" s="18">
        <f>IF($A11&lt;&gt;0,SUM(R13:R21),"")</f>
        <v>100</v>
      </c>
      <c r="T11" s="40">
        <f>IF($A11&lt;&gt;0,SUM(T13:T21),"")</f>
        <v>1235</v>
      </c>
      <c r="U11" s="18">
        <f>IF($A11&lt;&gt;0,SUM(U13:U21),"")</f>
        <v>100</v>
      </c>
      <c r="V11" s="18"/>
      <c r="W11" s="40">
        <f>IF($A11&lt;&gt;0,SUM(W13:W21),"")</f>
        <v>609</v>
      </c>
      <c r="X11" s="18">
        <f>IF($A11&lt;&gt;0,SUM(X13:X21),"")</f>
        <v>100</v>
      </c>
      <c r="Z11" s="40">
        <f>IF($A11&lt;&gt;0,SUM(Z13:Z21),"")</f>
        <v>417</v>
      </c>
      <c r="AA11" s="18">
        <f>IF($A11&lt;&gt;0,SUM(AA13:AA21),"")</f>
        <v>100</v>
      </c>
    </row>
    <row r="12" spans="1:28" ht="13.15" customHeight="1">
      <c r="A12" s="11"/>
      <c r="B12" s="40" t="str">
        <f>IF(A12&lt;&gt;0,E12+H12+K12+N12+Q12+T12,"")</f>
        <v/>
      </c>
      <c r="C12" s="31" t="str">
        <f>IF($A12&lt;&gt;0,B12/$B$11*100,"")</f>
        <v/>
      </c>
      <c r="F12" s="40" t="str">
        <f>IF(E12&lt;&gt;0,I12+L12+O12+R12+U12,"")</f>
        <v/>
      </c>
      <c r="I12" s="31" t="str">
        <f>IF(A12&lt;&gt;0,H12/B12*100,"")</f>
        <v/>
      </c>
      <c r="L12" s="31" t="str">
        <f>IF(A12&lt;&gt;0,K12/B12*100,"")</f>
        <v/>
      </c>
      <c r="O12" s="31" t="str">
        <f>IF(A12&lt;&gt;0,N12/B12*100,"")</f>
        <v/>
      </c>
      <c r="R12" s="31" t="str">
        <f>IF(A12&lt;&gt;0,Q12/B12*100,"")</f>
        <v/>
      </c>
      <c r="T12" s="40"/>
      <c r="W12" s="40"/>
      <c r="Z12" s="40"/>
    </row>
    <row r="13" spans="1:28" ht="13.15" customHeight="1">
      <c r="A13" s="71">
        <v>1</v>
      </c>
      <c r="B13" s="40">
        <f>IF(A13&lt;&gt;"",E13+H13+K13+N13+Q13+T13+W13+Z13,"")</f>
        <v>804</v>
      </c>
      <c r="C13" s="31">
        <f>IF($A13&lt;&gt;"",B13/B$11*100,"")</f>
        <v>2.8205577968777407</v>
      </c>
      <c r="E13" s="233">
        <v>623</v>
      </c>
      <c r="F13" s="31">
        <f t="shared" ref="F13:F21" si="0">IF($A13&lt;&gt;"",E13/E$11*100,"")</f>
        <v>3.3433508640120206</v>
      </c>
      <c r="G13" s="233"/>
      <c r="H13" s="233">
        <v>44</v>
      </c>
      <c r="I13" s="31">
        <f t="shared" ref="I13:I21" si="1">IF($A13&lt;&gt;"",H13/H$11*100,"")</f>
        <v>1.7578905313623649</v>
      </c>
      <c r="J13" s="233"/>
      <c r="K13" s="233">
        <v>34</v>
      </c>
      <c r="L13" s="31">
        <f t="shared" ref="L13:L21" si="2">IF($A13&lt;&gt;"",K13/K$11*100,"")</f>
        <v>1.7616580310880827</v>
      </c>
      <c r="M13" s="233"/>
      <c r="N13" s="233">
        <v>38</v>
      </c>
      <c r="O13" s="31">
        <f t="shared" ref="O13:O21" si="3">IF($A13&lt;&gt;"",N13/N$11*100,"")</f>
        <v>2.0095187731359072</v>
      </c>
      <c r="P13" s="233"/>
      <c r="Q13" s="233">
        <v>24</v>
      </c>
      <c r="R13" s="31">
        <f t="shared" ref="R13:R21" si="4">IF($A13&lt;&gt;"",Q13/Q$11*100,"")</f>
        <v>1.8662519440124419</v>
      </c>
      <c r="S13" s="233"/>
      <c r="T13" s="233">
        <v>23</v>
      </c>
      <c r="U13" s="31">
        <f t="shared" ref="U13:U21" si="5">IF($A13&lt;&gt;"",T13/T$11*100,"")</f>
        <v>1.8623481781376521</v>
      </c>
      <c r="V13" s="233"/>
      <c r="W13" s="233">
        <v>4</v>
      </c>
      <c r="X13" s="31">
        <f t="shared" ref="X13:X21" si="6">IF($A13&lt;&gt;"",W13/W$11*100,"")</f>
        <v>0.65681444991789817</v>
      </c>
      <c r="Y13" s="233"/>
      <c r="Z13" s="233">
        <v>14</v>
      </c>
      <c r="AA13" s="31">
        <f>IF($A13&lt;&gt;"",Z13/$Z$11*100,"")</f>
        <v>3.3573141486810552</v>
      </c>
    </row>
    <row r="14" spans="1:28" ht="13.15" customHeight="1">
      <c r="A14" s="71"/>
      <c r="B14" s="40" t="str">
        <f t="shared" ref="B14:B25" si="7">IF(A14&lt;&gt;"",E14+H14+K14+N14+Q14+T14+W14+Z14,"")</f>
        <v/>
      </c>
      <c r="C14" s="31" t="str">
        <f t="shared" ref="C14:C21" si="8">IF($A14&lt;&gt;"",B14/$B$11*100,"")</f>
        <v/>
      </c>
      <c r="E14" s="233"/>
      <c r="F14" s="31" t="str">
        <f t="shared" si="0"/>
        <v/>
      </c>
      <c r="G14" s="233"/>
      <c r="H14" s="233"/>
      <c r="I14" s="31" t="str">
        <f t="shared" si="1"/>
        <v/>
      </c>
      <c r="J14" s="233"/>
      <c r="K14" s="233"/>
      <c r="L14" s="31" t="str">
        <f t="shared" si="2"/>
        <v/>
      </c>
      <c r="M14" s="233"/>
      <c r="N14" s="233"/>
      <c r="O14" s="31" t="str">
        <f t="shared" si="3"/>
        <v/>
      </c>
      <c r="P14" s="233"/>
      <c r="Q14" s="233"/>
      <c r="R14" s="31" t="str">
        <f t="shared" si="4"/>
        <v/>
      </c>
      <c r="S14" s="233"/>
      <c r="T14" s="233"/>
      <c r="U14" s="31" t="str">
        <f t="shared" si="5"/>
        <v/>
      </c>
      <c r="V14" s="233"/>
      <c r="W14" s="233"/>
      <c r="X14" s="31" t="str">
        <f t="shared" si="6"/>
        <v/>
      </c>
      <c r="Y14" s="233"/>
      <c r="Z14" s="233"/>
      <c r="AA14" s="31" t="str">
        <f t="shared" ref="AA14:AA21" si="9">IF($A14&lt;&gt;"",Z14/$Z$11*100,"")</f>
        <v/>
      </c>
    </row>
    <row r="15" spans="1:28" ht="13.15" customHeight="1">
      <c r="A15" s="71">
        <v>2</v>
      </c>
      <c r="B15" s="40">
        <f t="shared" si="7"/>
        <v>917</v>
      </c>
      <c r="C15" s="31">
        <f t="shared" si="8"/>
        <v>3.2169794772846871</v>
      </c>
      <c r="E15" s="233">
        <v>711</v>
      </c>
      <c r="F15" s="31">
        <f t="shared" si="0"/>
        <v>3.8156058817215843</v>
      </c>
      <c r="G15" s="233"/>
      <c r="H15" s="233">
        <v>74</v>
      </c>
      <c r="I15" s="31">
        <f t="shared" si="1"/>
        <v>2.9564522572912506</v>
      </c>
      <c r="J15" s="233"/>
      <c r="K15" s="233">
        <v>30</v>
      </c>
      <c r="L15" s="31">
        <f t="shared" si="2"/>
        <v>1.5544041450777202</v>
      </c>
      <c r="M15" s="233"/>
      <c r="N15" s="233">
        <v>30</v>
      </c>
      <c r="O15" s="31">
        <f t="shared" si="3"/>
        <v>1.5864621893178215</v>
      </c>
      <c r="P15" s="233"/>
      <c r="Q15" s="233">
        <v>17</v>
      </c>
      <c r="R15" s="31">
        <f t="shared" si="4"/>
        <v>1.3219284603421462</v>
      </c>
      <c r="S15" s="233"/>
      <c r="T15" s="233">
        <v>27</v>
      </c>
      <c r="U15" s="31">
        <f t="shared" si="5"/>
        <v>2.1862348178137649</v>
      </c>
      <c r="V15" s="233"/>
      <c r="W15" s="233">
        <v>2</v>
      </c>
      <c r="X15" s="31">
        <f t="shared" si="6"/>
        <v>0.32840722495894908</v>
      </c>
      <c r="Y15" s="233"/>
      <c r="Z15" s="233">
        <v>26</v>
      </c>
      <c r="AA15" s="31">
        <f t="shared" si="9"/>
        <v>6.2350119904076742</v>
      </c>
    </row>
    <row r="16" spans="1:28" ht="13.15" customHeight="1">
      <c r="A16" s="71"/>
      <c r="B16" s="40" t="str">
        <f t="shared" si="7"/>
        <v/>
      </c>
      <c r="C16" s="31" t="str">
        <f t="shared" si="8"/>
        <v/>
      </c>
      <c r="E16" s="233"/>
      <c r="F16" s="31" t="str">
        <f t="shared" si="0"/>
        <v/>
      </c>
      <c r="G16" s="233"/>
      <c r="H16" s="233"/>
      <c r="I16" s="31" t="str">
        <f t="shared" si="1"/>
        <v/>
      </c>
      <c r="J16" s="233"/>
      <c r="K16" s="233"/>
      <c r="L16" s="31" t="str">
        <f t="shared" si="2"/>
        <v/>
      </c>
      <c r="M16" s="233"/>
      <c r="N16" s="233"/>
      <c r="O16" s="31" t="str">
        <f t="shared" si="3"/>
        <v/>
      </c>
      <c r="P16" s="233"/>
      <c r="Q16" s="233"/>
      <c r="R16" s="31" t="str">
        <f t="shared" si="4"/>
        <v/>
      </c>
      <c r="S16" s="233"/>
      <c r="T16" s="233"/>
      <c r="U16" s="31" t="str">
        <f t="shared" si="5"/>
        <v/>
      </c>
      <c r="V16" s="233"/>
      <c r="W16" s="233"/>
      <c r="X16" s="31" t="str">
        <f t="shared" si="6"/>
        <v/>
      </c>
      <c r="Y16" s="233"/>
      <c r="Z16" s="233"/>
      <c r="AA16" s="31" t="str">
        <f t="shared" si="9"/>
        <v/>
      </c>
    </row>
    <row r="17" spans="1:28" ht="13.15" customHeight="1">
      <c r="A17" s="71">
        <v>3</v>
      </c>
      <c r="B17" s="40">
        <f t="shared" si="7"/>
        <v>1372</v>
      </c>
      <c r="C17" s="31">
        <f t="shared" si="8"/>
        <v>4.8131906683038066</v>
      </c>
      <c r="E17" s="233">
        <v>967</v>
      </c>
      <c r="F17" s="31">
        <f t="shared" si="0"/>
        <v>5.1894386605130407</v>
      </c>
      <c r="G17" s="233"/>
      <c r="H17" s="233">
        <v>124</v>
      </c>
      <c r="I17" s="31">
        <f t="shared" si="1"/>
        <v>4.9540551338393923</v>
      </c>
      <c r="J17" s="233"/>
      <c r="K17" s="233">
        <v>83</v>
      </c>
      <c r="L17" s="31">
        <f t="shared" si="2"/>
        <v>4.3005181347150252</v>
      </c>
      <c r="M17" s="233"/>
      <c r="N17" s="233">
        <v>70</v>
      </c>
      <c r="O17" s="31">
        <f t="shared" si="3"/>
        <v>3.7017451084082498</v>
      </c>
      <c r="P17" s="233"/>
      <c r="Q17" s="233">
        <v>44</v>
      </c>
      <c r="R17" s="31">
        <f t="shared" si="4"/>
        <v>3.421461897356143</v>
      </c>
      <c r="S17" s="233"/>
      <c r="T17" s="233">
        <v>48</v>
      </c>
      <c r="U17" s="31">
        <f t="shared" si="5"/>
        <v>3.8866396761133606</v>
      </c>
      <c r="V17" s="233"/>
      <c r="W17" s="233">
        <v>13</v>
      </c>
      <c r="X17" s="31">
        <f t="shared" si="6"/>
        <v>2.1346469622331692</v>
      </c>
      <c r="Y17" s="233"/>
      <c r="Z17" s="233">
        <v>23</v>
      </c>
      <c r="AA17" s="31">
        <f t="shared" si="9"/>
        <v>5.5155875299760186</v>
      </c>
    </row>
    <row r="18" spans="1:28" ht="13.15" customHeight="1">
      <c r="A18" s="71"/>
      <c r="B18" s="40" t="str">
        <f t="shared" si="7"/>
        <v/>
      </c>
      <c r="C18" s="31" t="str">
        <f t="shared" si="8"/>
        <v/>
      </c>
      <c r="E18" s="233"/>
      <c r="F18" s="31" t="str">
        <f t="shared" si="0"/>
        <v/>
      </c>
      <c r="G18" s="233"/>
      <c r="H18" s="233"/>
      <c r="I18" s="31" t="str">
        <f t="shared" si="1"/>
        <v/>
      </c>
      <c r="J18" s="233"/>
      <c r="K18" s="233"/>
      <c r="L18" s="31" t="str">
        <f t="shared" si="2"/>
        <v/>
      </c>
      <c r="M18" s="233"/>
      <c r="N18" s="233"/>
      <c r="O18" s="31" t="str">
        <f t="shared" si="3"/>
        <v/>
      </c>
      <c r="P18" s="233"/>
      <c r="Q18" s="233"/>
      <c r="R18" s="31" t="str">
        <f t="shared" si="4"/>
        <v/>
      </c>
      <c r="S18" s="233"/>
      <c r="T18" s="233"/>
      <c r="U18" s="31" t="str">
        <f t="shared" si="5"/>
        <v/>
      </c>
      <c r="V18" s="233"/>
      <c r="W18" s="233"/>
      <c r="X18" s="31" t="str">
        <f t="shared" si="6"/>
        <v/>
      </c>
      <c r="Y18" s="233"/>
      <c r="Z18" s="233"/>
      <c r="AA18" s="31" t="str">
        <f t="shared" si="9"/>
        <v/>
      </c>
    </row>
    <row r="19" spans="1:28" ht="13.15" customHeight="1">
      <c r="A19" s="71">
        <v>4</v>
      </c>
      <c r="B19" s="40">
        <f t="shared" si="7"/>
        <v>6997</v>
      </c>
      <c r="C19" s="31">
        <f t="shared" si="8"/>
        <v>24.546570777056655</v>
      </c>
      <c r="E19" s="233">
        <v>5697</v>
      </c>
      <c r="F19" s="31">
        <f t="shared" si="0"/>
        <v>30.573145862402061</v>
      </c>
      <c r="G19" s="233"/>
      <c r="H19" s="233">
        <v>411</v>
      </c>
      <c r="I19" s="31">
        <f t="shared" si="1"/>
        <v>16.420295645225728</v>
      </c>
      <c r="J19" s="233"/>
      <c r="K19" s="233">
        <v>212</v>
      </c>
      <c r="L19" s="31">
        <f t="shared" si="2"/>
        <v>10.984455958549223</v>
      </c>
      <c r="M19" s="233"/>
      <c r="N19" s="233">
        <v>247</v>
      </c>
      <c r="O19" s="31">
        <f t="shared" si="3"/>
        <v>13.061872025383394</v>
      </c>
      <c r="P19" s="233"/>
      <c r="Q19" s="233">
        <v>111</v>
      </c>
      <c r="R19" s="31">
        <f t="shared" si="4"/>
        <v>8.6314152410575424</v>
      </c>
      <c r="S19" s="233"/>
      <c r="T19" s="233">
        <v>170</v>
      </c>
      <c r="U19" s="31">
        <f t="shared" si="5"/>
        <v>13.765182186234817</v>
      </c>
      <c r="V19" s="233"/>
      <c r="W19" s="233">
        <v>32</v>
      </c>
      <c r="X19" s="31">
        <f t="shared" si="6"/>
        <v>5.2545155993431854</v>
      </c>
      <c r="Y19" s="233"/>
      <c r="Z19" s="233">
        <v>117</v>
      </c>
      <c r="AA19" s="31">
        <f t="shared" si="9"/>
        <v>28.057553956834528</v>
      </c>
    </row>
    <row r="20" spans="1:28" ht="13.15" customHeight="1">
      <c r="A20" s="71"/>
      <c r="B20" s="40" t="str">
        <f t="shared" si="7"/>
        <v/>
      </c>
      <c r="C20" s="31" t="str">
        <f t="shared" si="8"/>
        <v/>
      </c>
      <c r="E20" s="233"/>
      <c r="F20" s="31" t="str">
        <f t="shared" si="0"/>
        <v/>
      </c>
      <c r="G20" s="233"/>
      <c r="H20" s="233"/>
      <c r="I20" s="31" t="str">
        <f t="shared" si="1"/>
        <v/>
      </c>
      <c r="J20" s="233"/>
      <c r="K20" s="233"/>
      <c r="L20" s="31" t="str">
        <f t="shared" si="2"/>
        <v/>
      </c>
      <c r="M20" s="233"/>
      <c r="N20" s="233"/>
      <c r="O20" s="31" t="str">
        <f t="shared" si="3"/>
        <v/>
      </c>
      <c r="P20" s="233"/>
      <c r="Q20" s="233"/>
      <c r="R20" s="31" t="str">
        <f t="shared" si="4"/>
        <v/>
      </c>
      <c r="S20" s="233"/>
      <c r="T20" s="233"/>
      <c r="U20" s="31" t="str">
        <f t="shared" si="5"/>
        <v/>
      </c>
      <c r="V20" s="233"/>
      <c r="W20" s="233"/>
      <c r="X20" s="31" t="str">
        <f t="shared" si="6"/>
        <v/>
      </c>
      <c r="Y20" s="233"/>
      <c r="Z20" s="233"/>
      <c r="AA20" s="31" t="str">
        <f t="shared" si="9"/>
        <v/>
      </c>
    </row>
    <row r="21" spans="1:28" ht="13.15" customHeight="1">
      <c r="A21" s="71">
        <v>5</v>
      </c>
      <c r="B21" s="40">
        <f t="shared" si="7"/>
        <v>18415</v>
      </c>
      <c r="C21" s="31">
        <f t="shared" si="8"/>
        <v>64.602701280477106</v>
      </c>
      <c r="E21" s="233">
        <v>10636</v>
      </c>
      <c r="F21" s="31">
        <f t="shared" si="0"/>
        <v>57.07845873135129</v>
      </c>
      <c r="G21" s="233"/>
      <c r="H21" s="233">
        <v>1850</v>
      </c>
      <c r="I21" s="31">
        <f t="shared" si="1"/>
        <v>73.911306432281265</v>
      </c>
      <c r="J21" s="233"/>
      <c r="K21" s="233">
        <v>1571</v>
      </c>
      <c r="L21" s="31">
        <f t="shared" si="2"/>
        <v>81.398963730569946</v>
      </c>
      <c r="M21" s="233"/>
      <c r="N21" s="233">
        <v>1506</v>
      </c>
      <c r="O21" s="31">
        <f t="shared" si="3"/>
        <v>79.640401903754636</v>
      </c>
      <c r="P21" s="233"/>
      <c r="Q21" s="233">
        <v>1090</v>
      </c>
      <c r="R21" s="31">
        <f t="shared" si="4"/>
        <v>84.758942457231726</v>
      </c>
      <c r="S21" s="233"/>
      <c r="T21" s="233">
        <v>967</v>
      </c>
      <c r="U21" s="31">
        <f t="shared" si="5"/>
        <v>78.299595141700408</v>
      </c>
      <c r="V21" s="233"/>
      <c r="W21" s="233">
        <v>558</v>
      </c>
      <c r="X21" s="31">
        <f t="shared" si="6"/>
        <v>91.62561576354679</v>
      </c>
      <c r="Y21" s="233"/>
      <c r="Z21" s="233">
        <v>237</v>
      </c>
      <c r="AA21" s="31">
        <f t="shared" si="9"/>
        <v>56.834532374100718</v>
      </c>
    </row>
    <row r="22" spans="1:28" ht="13.15" customHeight="1">
      <c r="A22" s="71"/>
      <c r="B22" s="40" t="str">
        <f t="shared" si="7"/>
        <v/>
      </c>
      <c r="E22" s="241"/>
      <c r="H22" s="241"/>
      <c r="K22" s="232"/>
      <c r="L22" s="31"/>
      <c r="N22" s="232"/>
      <c r="O22" s="31"/>
      <c r="Q22" s="232"/>
      <c r="R22" s="31"/>
      <c r="T22" s="232"/>
      <c r="U22" s="31"/>
      <c r="V22" s="31"/>
      <c r="W22" s="232"/>
      <c r="X22" s="31"/>
      <c r="Z22" s="232"/>
      <c r="AA22" s="31"/>
    </row>
    <row r="23" spans="1:28" ht="13.15" customHeight="1">
      <c r="A23" s="71" t="s">
        <v>537</v>
      </c>
      <c r="B23" s="40">
        <f t="shared" si="7"/>
        <v>0</v>
      </c>
      <c r="C23" s="31">
        <f>F23+I23+L23+O23+R23+U23+X23+AA23</f>
        <v>100.00000000000001</v>
      </c>
      <c r="E23" s="234"/>
      <c r="F23" s="31">
        <f>E11/B11*100</f>
        <v>65.37098754604456</v>
      </c>
      <c r="H23" s="234"/>
      <c r="I23" s="31">
        <f>H11/B11*100</f>
        <v>8.7809156288370467</v>
      </c>
      <c r="K23" s="232"/>
      <c r="L23" s="31">
        <f>K11/B11*100</f>
        <v>6.770741975092089</v>
      </c>
      <c r="N23" s="232"/>
      <c r="O23" s="31">
        <f>N11/B11*100</f>
        <v>6.6339238730047363</v>
      </c>
      <c r="Q23" s="232"/>
      <c r="R23" s="31">
        <f>Q11/B11*100</f>
        <v>4.5114892124188737</v>
      </c>
      <c r="T23" s="232"/>
      <c r="U23" s="31">
        <f>T11/B11*100</f>
        <v>4.3325732327661814</v>
      </c>
      <c r="V23" s="31"/>
      <c r="W23" s="232"/>
      <c r="X23" s="31">
        <f>W11/B11*100</f>
        <v>2.1364672864409755</v>
      </c>
      <c r="Z23" s="232"/>
      <c r="AA23" s="31">
        <f>Z11/B11*100</f>
        <v>1.4629012453955446</v>
      </c>
    </row>
    <row r="24" spans="1:28" ht="13.15" customHeight="1">
      <c r="A24" s="71"/>
      <c r="B24" s="40" t="str">
        <f t="shared" si="7"/>
        <v/>
      </c>
      <c r="E24" s="242"/>
      <c r="H24" s="242"/>
      <c r="K24" s="240"/>
      <c r="L24" s="31"/>
      <c r="N24" s="240"/>
      <c r="O24" s="31"/>
      <c r="Q24" s="240"/>
      <c r="R24" s="31"/>
      <c r="T24" s="240"/>
      <c r="U24" s="31"/>
      <c r="V24" s="31"/>
      <c r="W24" s="240"/>
      <c r="X24" s="31"/>
      <c r="Z24" s="240"/>
      <c r="AA24" s="31"/>
    </row>
    <row r="25" spans="1:28" ht="13.15" customHeight="1">
      <c r="A25" s="71" t="s">
        <v>542</v>
      </c>
      <c r="B25" s="40">
        <f t="shared" si="7"/>
        <v>0</v>
      </c>
      <c r="E25" s="242"/>
      <c r="H25" s="242"/>
      <c r="K25" s="240"/>
      <c r="L25" s="31"/>
      <c r="N25" s="240"/>
      <c r="O25" s="31"/>
      <c r="Q25" s="240"/>
      <c r="R25" s="31"/>
      <c r="T25" s="240"/>
      <c r="U25" s="31"/>
      <c r="V25" s="31"/>
      <c r="W25" s="240"/>
      <c r="X25" s="31"/>
      <c r="Z25" s="240"/>
      <c r="AA25" s="31"/>
    </row>
    <row r="26" spans="1:28" ht="13.15" customHeight="1">
      <c r="A26" s="71" t="s">
        <v>543</v>
      </c>
      <c r="B26" s="40">
        <v>46177</v>
      </c>
      <c r="C26" s="31">
        <f>B11/B26*100</f>
        <v>61.729865517465413</v>
      </c>
      <c r="E26" s="232">
        <v>34046</v>
      </c>
      <c r="F26" s="31">
        <f>E11/E26*100</f>
        <v>54.731833401868059</v>
      </c>
      <c r="H26" s="232">
        <v>3114</v>
      </c>
      <c r="I26" s="31">
        <f>H11/H26*100</f>
        <v>80.378933847141937</v>
      </c>
      <c r="K26" s="232">
        <v>2307</v>
      </c>
      <c r="L26" s="31">
        <f>K11/K26*100</f>
        <v>83.658430862592112</v>
      </c>
      <c r="N26" s="232">
        <v>2383</v>
      </c>
      <c r="O26" s="31">
        <f>N11/N26*100</f>
        <v>79.353755770037765</v>
      </c>
      <c r="Q26" s="232">
        <v>1475</v>
      </c>
      <c r="R26" s="31">
        <f>Q11/Q26*100</f>
        <v>87.186440677966104</v>
      </c>
      <c r="T26" s="232">
        <v>1514</v>
      </c>
      <c r="U26" s="31">
        <f>T11/T26*100</f>
        <v>81.571994715984147</v>
      </c>
      <c r="V26" s="31"/>
      <c r="W26" s="232">
        <v>669</v>
      </c>
      <c r="X26" s="31">
        <f>W11/W26*100</f>
        <v>91.031390134529147</v>
      </c>
      <c r="Z26" s="232">
        <v>669</v>
      </c>
      <c r="AA26" s="31">
        <f>Z11/Z26*100</f>
        <v>62.331838565022423</v>
      </c>
    </row>
    <row r="27" spans="1:28" ht="7.5" customHeight="1" thickBot="1"/>
    <row r="28" spans="1:28" ht="7.5" customHeight="1">
      <c r="A28" s="20"/>
      <c r="B28" s="43"/>
      <c r="C28" s="44"/>
      <c r="D28" s="20"/>
      <c r="E28" s="43"/>
      <c r="F28" s="44"/>
      <c r="G28" s="20"/>
      <c r="H28" s="43"/>
      <c r="I28" s="44"/>
      <c r="J28" s="44"/>
      <c r="K28" s="43"/>
      <c r="L28" s="20"/>
      <c r="M28" s="20"/>
      <c r="N28" s="43"/>
      <c r="O28" s="20"/>
      <c r="P28" s="20"/>
      <c r="Q28" s="43"/>
      <c r="R28" s="20"/>
      <c r="S28" s="20"/>
      <c r="T28" s="20"/>
      <c r="U28" s="20"/>
      <c r="V28" s="20"/>
      <c r="W28" s="20"/>
      <c r="X28" s="20"/>
      <c r="Y28" s="20"/>
      <c r="Z28" s="20"/>
      <c r="AA28" s="20"/>
      <c r="AB28" s="20"/>
    </row>
    <row r="29" spans="1:28" ht="13.15" customHeight="1">
      <c r="A29" s="19" t="s">
        <v>544</v>
      </c>
      <c r="Q29" s="17"/>
    </row>
    <row r="30" spans="1:28" ht="10.5" customHeight="1"/>
    <row r="31" spans="1:28" ht="13.15" customHeight="1">
      <c r="A31" s="17" t="s">
        <v>464</v>
      </c>
    </row>
    <row r="32" spans="1:28" ht="13.15" customHeight="1">
      <c r="A32" s="17" t="s">
        <v>540</v>
      </c>
    </row>
    <row r="34" spans="2:27">
      <c r="B34" s="243"/>
      <c r="C34" s="244"/>
      <c r="D34" s="245"/>
      <c r="E34" s="243"/>
      <c r="F34" s="244"/>
      <c r="G34" s="245"/>
      <c r="H34" s="245"/>
      <c r="I34" s="244"/>
      <c r="J34" s="245"/>
      <c r="K34" s="245"/>
      <c r="L34" s="244"/>
      <c r="M34" s="245"/>
      <c r="N34" s="245"/>
      <c r="O34" s="244"/>
      <c r="P34" s="245"/>
      <c r="Q34" s="245"/>
      <c r="R34" s="244"/>
      <c r="S34" s="244"/>
      <c r="T34" s="245"/>
      <c r="U34" s="244"/>
      <c r="V34" s="245"/>
      <c r="W34" s="245"/>
      <c r="X34" s="244"/>
      <c r="Y34" s="245"/>
      <c r="Z34" s="245"/>
      <c r="AA34" s="244"/>
    </row>
    <row r="35" spans="2:27">
      <c r="C35" s="246"/>
    </row>
    <row r="36" spans="2:27">
      <c r="C36" s="246"/>
    </row>
    <row r="37" spans="2:27">
      <c r="C37" s="246"/>
    </row>
    <row r="38" spans="2:27">
      <c r="C38" s="246"/>
    </row>
    <row r="39" spans="2:27">
      <c r="C39" s="246"/>
    </row>
    <row r="40" spans="2:27">
      <c r="C40" s="246"/>
    </row>
    <row r="41" spans="2:27">
      <c r="C41" s="246"/>
    </row>
    <row r="42" spans="2:27">
      <c r="C42" s="246"/>
    </row>
  </sheetData>
  <mergeCells count="9">
    <mergeCell ref="T7:U7"/>
    <mergeCell ref="W7:X7"/>
    <mergeCell ref="Z7:AA7"/>
    <mergeCell ref="B7:C7"/>
    <mergeCell ref="E7:F7"/>
    <mergeCell ref="H7:I7"/>
    <mergeCell ref="K7:L7"/>
    <mergeCell ref="N7:O7"/>
    <mergeCell ref="Q7:R7"/>
  </mergeCells>
  <printOptions horizontalCentered="1" verticalCentered="1"/>
  <pageMargins left="0" right="0" top="0" bottom="0" header="0" footer="0"/>
  <pageSetup scale="75" orientation="landscape" horizontalDpi="4294967293" vertic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516CB-92EC-4E21-B73D-570374B0A212}">
  <sheetPr>
    <tabColor rgb="FFFFC000"/>
  </sheetPr>
  <dimension ref="A2:M43"/>
  <sheetViews>
    <sheetView workbookViewId="0">
      <selection activeCell="J7" sqref="J7"/>
    </sheetView>
  </sheetViews>
  <sheetFormatPr baseColWidth="10" defaultRowHeight="15"/>
  <sheetData>
    <row r="2" spans="2:13">
      <c r="C2" s="19" t="s">
        <v>545</v>
      </c>
      <c r="D2" s="19" t="s">
        <v>546</v>
      </c>
      <c r="E2" s="19"/>
    </row>
    <row r="3" spans="2:13">
      <c r="B3" t="s">
        <v>530</v>
      </c>
      <c r="C3" s="247">
        <v>458</v>
      </c>
      <c r="D3" s="247">
        <v>483</v>
      </c>
      <c r="E3" s="112"/>
      <c r="F3" s="112"/>
      <c r="G3" s="112"/>
      <c r="H3" s="112"/>
      <c r="I3" s="112"/>
      <c r="J3" s="112"/>
      <c r="K3" s="112"/>
      <c r="L3" s="112"/>
      <c r="M3" s="112"/>
    </row>
    <row r="4" spans="2:13">
      <c r="B4" t="s">
        <v>529</v>
      </c>
      <c r="C4" s="247">
        <v>615</v>
      </c>
      <c r="D4" s="247">
        <v>662</v>
      </c>
      <c r="E4" s="112"/>
      <c r="F4" s="112"/>
      <c r="G4" s="112"/>
      <c r="H4" s="112"/>
      <c r="I4" s="112"/>
      <c r="J4" s="112"/>
      <c r="K4" s="112"/>
      <c r="L4" s="112"/>
      <c r="M4" s="112"/>
    </row>
    <row r="5" spans="2:13">
      <c r="B5" s="19" t="s">
        <v>528</v>
      </c>
      <c r="C5" s="247">
        <v>1305</v>
      </c>
      <c r="D5" s="247">
        <v>1446</v>
      </c>
      <c r="E5" s="112"/>
      <c r="F5" s="112"/>
      <c r="G5" s="112"/>
      <c r="H5" s="112"/>
      <c r="I5" s="112"/>
      <c r="J5" s="112"/>
      <c r="K5" s="112"/>
      <c r="L5" s="112"/>
      <c r="M5" s="112"/>
    </row>
    <row r="6" spans="2:13">
      <c r="B6" s="19" t="s">
        <v>527</v>
      </c>
      <c r="C6" s="247">
        <v>1323</v>
      </c>
      <c r="D6" s="247">
        <v>1454</v>
      </c>
      <c r="E6" s="112"/>
      <c r="F6" s="112"/>
      <c r="G6" s="112"/>
      <c r="H6" s="112"/>
    </row>
    <row r="7" spans="2:13">
      <c r="B7" s="19" t="s">
        <v>525</v>
      </c>
      <c r="C7" s="247">
        <v>1954</v>
      </c>
      <c r="D7" s="112">
        <v>2124</v>
      </c>
      <c r="E7" s="112"/>
      <c r="F7" s="112"/>
      <c r="G7" s="112"/>
      <c r="H7" s="112"/>
    </row>
    <row r="8" spans="2:13">
      <c r="B8" s="19" t="s">
        <v>526</v>
      </c>
      <c r="C8" s="247">
        <v>1990</v>
      </c>
      <c r="D8" s="112">
        <v>2191</v>
      </c>
      <c r="E8" s="112"/>
      <c r="F8" s="112"/>
      <c r="G8" s="112"/>
      <c r="H8" s="112"/>
    </row>
    <row r="9" spans="2:13">
      <c r="B9" s="19" t="s">
        <v>524</v>
      </c>
      <c r="C9" s="247">
        <v>2599</v>
      </c>
      <c r="D9">
        <v>2824</v>
      </c>
      <c r="E9" s="112"/>
      <c r="F9" s="112"/>
      <c r="G9" s="112"/>
      <c r="H9" s="112"/>
    </row>
    <row r="10" spans="2:13">
      <c r="B10" s="19" t="s">
        <v>547</v>
      </c>
      <c r="C10" s="247">
        <v>19324</v>
      </c>
      <c r="D10" s="112">
        <v>20660</v>
      </c>
      <c r="E10" s="112"/>
      <c r="F10" s="112"/>
      <c r="G10" s="112"/>
      <c r="H10" s="112"/>
    </row>
    <row r="14" spans="2:13">
      <c r="B14" s="19"/>
      <c r="C14" s="247"/>
      <c r="D14" s="112"/>
    </row>
    <row r="15" spans="2:13">
      <c r="C15" s="247"/>
      <c r="D15" s="112"/>
    </row>
    <row r="16" spans="2:13">
      <c r="C16" s="247"/>
      <c r="D16" s="112"/>
    </row>
    <row r="17" spans="2:4">
      <c r="C17" s="247"/>
      <c r="D17" s="112"/>
    </row>
    <row r="18" spans="2:4">
      <c r="C18" s="247"/>
      <c r="D18" s="112"/>
    </row>
    <row r="19" spans="2:4">
      <c r="C19" s="247"/>
      <c r="D19" s="112"/>
    </row>
    <row r="20" spans="2:4">
      <c r="C20" s="247"/>
      <c r="D20" s="112"/>
    </row>
    <row r="21" spans="2:4">
      <c r="C21" s="247"/>
      <c r="D21" s="112"/>
    </row>
    <row r="22" spans="2:4">
      <c r="C22" s="247"/>
      <c r="D22" s="112"/>
    </row>
    <row r="23" spans="2:4">
      <c r="C23" s="112"/>
      <c r="D23" s="112"/>
    </row>
    <row r="24" spans="2:4">
      <c r="B24" s="112"/>
      <c r="C24" s="112"/>
      <c r="D24" s="112"/>
    </row>
    <row r="25" spans="2:4">
      <c r="B25" s="112"/>
    </row>
    <row r="26" spans="2:4">
      <c r="B26" s="112"/>
      <c r="C26" s="112"/>
    </row>
    <row r="42" spans="1:8">
      <c r="A42" s="112"/>
      <c r="B42" s="112"/>
      <c r="C42" s="112"/>
      <c r="D42" s="112"/>
      <c r="E42" s="112"/>
      <c r="F42" s="112"/>
      <c r="G42" s="112"/>
      <c r="H42" s="112"/>
    </row>
    <row r="43" spans="1:8">
      <c r="A43" s="112"/>
      <c r="B43" s="112"/>
      <c r="C43" s="112"/>
      <c r="D43" s="112"/>
      <c r="E43" s="112"/>
      <c r="F43" s="112"/>
      <c r="G43" s="112"/>
      <c r="H43" s="112"/>
    </row>
  </sheetData>
  <printOptions horizontalCentered="1" verticalCentered="1"/>
  <pageMargins left="0.9055118110236221"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50C53-7049-4870-9731-FC726C59F675}">
  <sheetPr>
    <tabColor theme="9" tint="0.39997558519241921"/>
  </sheetPr>
  <dimension ref="A1:B63"/>
  <sheetViews>
    <sheetView tabSelected="1" workbookViewId="0">
      <selection activeCell="A2" sqref="A2"/>
    </sheetView>
  </sheetViews>
  <sheetFormatPr baseColWidth="10" defaultColWidth="11.42578125" defaultRowHeight="14.25"/>
  <cols>
    <col min="1" max="1" width="14.28515625" style="2" customWidth="1"/>
    <col min="2" max="2" width="117.5703125" style="2" customWidth="1"/>
    <col min="3" max="16384" width="11.42578125" style="2"/>
  </cols>
  <sheetData>
    <row r="1" spans="1:2" ht="15">
      <c r="A1" s="1" t="s">
        <v>0</v>
      </c>
    </row>
    <row r="2" spans="1:2" ht="15">
      <c r="A2" s="3" t="s">
        <v>1</v>
      </c>
    </row>
    <row r="3" spans="1:2">
      <c r="A3" s="4"/>
    </row>
    <row r="4" spans="1:2" ht="15">
      <c r="A4" s="3" t="s">
        <v>2</v>
      </c>
    </row>
    <row r="5" spans="1:2">
      <c r="A5" s="5" t="s">
        <v>3</v>
      </c>
      <c r="B5" s="6" t="s">
        <v>4</v>
      </c>
    </row>
    <row r="6" spans="1:2">
      <c r="A6" s="5"/>
      <c r="B6" s="6"/>
    </row>
    <row r="7" spans="1:2">
      <c r="A7" s="4"/>
    </row>
    <row r="8" spans="1:2" ht="15">
      <c r="A8" s="3" t="s">
        <v>5</v>
      </c>
    </row>
    <row r="9" spans="1:2">
      <c r="A9" s="5" t="s">
        <v>6</v>
      </c>
      <c r="B9" s="6" t="s">
        <v>7</v>
      </c>
    </row>
    <row r="10" spans="1:2">
      <c r="A10" s="5"/>
      <c r="B10" s="6"/>
    </row>
    <row r="11" spans="1:2">
      <c r="A11" s="5" t="s">
        <v>8</v>
      </c>
      <c r="B11" s="6" t="s">
        <v>9</v>
      </c>
    </row>
    <row r="12" spans="1:2">
      <c r="A12" s="5"/>
      <c r="B12" s="6"/>
    </row>
    <row r="13" spans="1:2">
      <c r="A13" s="5" t="s">
        <v>10</v>
      </c>
      <c r="B13" s="6" t="s">
        <v>11</v>
      </c>
    </row>
    <row r="14" spans="1:2">
      <c r="A14" s="5"/>
      <c r="B14" s="6"/>
    </row>
    <row r="15" spans="1:2">
      <c r="A15" s="5" t="s">
        <v>12</v>
      </c>
      <c r="B15" s="6" t="s">
        <v>13</v>
      </c>
    </row>
    <row r="16" spans="1:2">
      <c r="A16" s="5"/>
      <c r="B16" s="6"/>
    </row>
    <row r="17" spans="1:2">
      <c r="A17" s="5" t="s">
        <v>14</v>
      </c>
      <c r="B17" s="6" t="s">
        <v>15</v>
      </c>
    </row>
    <row r="18" spans="1:2">
      <c r="A18" s="5"/>
      <c r="B18" s="6"/>
    </row>
    <row r="19" spans="1:2">
      <c r="A19" s="5" t="s">
        <v>16</v>
      </c>
      <c r="B19" s="6" t="s">
        <v>17</v>
      </c>
    </row>
    <row r="20" spans="1:2">
      <c r="A20" s="5"/>
      <c r="B20" s="6"/>
    </row>
    <row r="21" spans="1:2">
      <c r="A21" s="5" t="s">
        <v>18</v>
      </c>
      <c r="B21" s="6" t="s">
        <v>19</v>
      </c>
    </row>
    <row r="22" spans="1:2">
      <c r="A22" s="5"/>
      <c r="B22" s="6"/>
    </row>
    <row r="23" spans="1:2">
      <c r="A23" s="5" t="s">
        <v>20</v>
      </c>
      <c r="B23" s="6" t="s">
        <v>21</v>
      </c>
    </row>
    <row r="24" spans="1:2">
      <c r="A24" s="5"/>
      <c r="B24" s="6"/>
    </row>
    <row r="25" spans="1:2" ht="17.45" customHeight="1">
      <c r="A25" s="5" t="s">
        <v>22</v>
      </c>
      <c r="B25" s="6" t="s">
        <v>23</v>
      </c>
    </row>
    <row r="26" spans="1:2">
      <c r="A26" s="5"/>
      <c r="B26" s="6"/>
    </row>
    <row r="27" spans="1:2" ht="17.45" customHeight="1">
      <c r="A27" s="5" t="s">
        <v>24</v>
      </c>
      <c r="B27" s="6" t="s">
        <v>25</v>
      </c>
    </row>
    <row r="28" spans="1:2">
      <c r="A28" s="5"/>
      <c r="B28" s="6"/>
    </row>
    <row r="29" spans="1:2">
      <c r="A29" s="5" t="s">
        <v>26</v>
      </c>
      <c r="B29" s="6" t="s">
        <v>27</v>
      </c>
    </row>
    <row r="30" spans="1:2">
      <c r="A30" s="5"/>
      <c r="B30" s="6"/>
    </row>
    <row r="31" spans="1:2">
      <c r="A31" s="5" t="s">
        <v>28</v>
      </c>
      <c r="B31" s="6" t="s">
        <v>29</v>
      </c>
    </row>
    <row r="32" spans="1:2">
      <c r="A32" s="5"/>
      <c r="B32" s="6"/>
    </row>
    <row r="33" spans="1:2">
      <c r="A33" s="4"/>
    </row>
    <row r="34" spans="1:2">
      <c r="A34" s="4"/>
    </row>
    <row r="35" spans="1:2" ht="15">
      <c r="A35" s="3" t="s">
        <v>30</v>
      </c>
    </row>
    <row r="36" spans="1:2" ht="17.45" customHeight="1">
      <c r="A36" s="5" t="s">
        <v>31</v>
      </c>
      <c r="B36" s="6" t="s">
        <v>32</v>
      </c>
    </row>
    <row r="37" spans="1:2">
      <c r="A37" s="5"/>
      <c r="B37" s="6"/>
    </row>
    <row r="38" spans="1:2">
      <c r="A38" s="5" t="s">
        <v>33</v>
      </c>
      <c r="B38" s="6" t="s">
        <v>34</v>
      </c>
    </row>
    <row r="39" spans="1:2">
      <c r="A39" s="5"/>
      <c r="B39" s="6"/>
    </row>
    <row r="40" spans="1:2">
      <c r="A40" s="5" t="s">
        <v>35</v>
      </c>
      <c r="B40" s="6" t="s">
        <v>36</v>
      </c>
    </row>
    <row r="41" spans="1:2">
      <c r="A41" s="5"/>
      <c r="B41" s="6"/>
    </row>
    <row r="42" spans="1:2" ht="17.45" customHeight="1">
      <c r="A42" s="5" t="s">
        <v>37</v>
      </c>
      <c r="B42" s="6" t="s">
        <v>38</v>
      </c>
    </row>
    <row r="43" spans="1:2">
      <c r="A43" s="5"/>
      <c r="B43" s="6"/>
    </row>
    <row r="44" spans="1:2">
      <c r="A44" s="5" t="s">
        <v>39</v>
      </c>
      <c r="B44" s="6" t="s">
        <v>40</v>
      </c>
    </row>
    <row r="45" spans="1:2">
      <c r="A45" s="5"/>
      <c r="B45" s="6"/>
    </row>
    <row r="46" spans="1:2" ht="17.45" customHeight="1">
      <c r="A46" s="5" t="s">
        <v>41</v>
      </c>
      <c r="B46" s="6" t="s">
        <v>42</v>
      </c>
    </row>
    <row r="47" spans="1:2">
      <c r="A47" s="5"/>
      <c r="B47" s="6"/>
    </row>
    <row r="48" spans="1:2" ht="17.45" customHeight="1">
      <c r="A48" s="5" t="s">
        <v>43</v>
      </c>
      <c r="B48" s="6" t="s">
        <v>44</v>
      </c>
    </row>
    <row r="49" spans="1:2">
      <c r="A49" s="5"/>
      <c r="B49" s="6"/>
    </row>
    <row r="50" spans="1:2">
      <c r="A50" s="5" t="s">
        <v>45</v>
      </c>
      <c r="B50" s="6" t="s">
        <v>46</v>
      </c>
    </row>
    <row r="51" spans="1:2">
      <c r="A51" s="5"/>
      <c r="B51" s="6"/>
    </row>
    <row r="52" spans="1:2">
      <c r="A52" s="7" t="s">
        <v>47</v>
      </c>
      <c r="B52" s="8" t="s">
        <v>48</v>
      </c>
    </row>
    <row r="53" spans="1:2">
      <c r="A53" s="4"/>
    </row>
    <row r="54" spans="1:2" ht="15">
      <c r="A54" s="3" t="s">
        <v>49</v>
      </c>
    </row>
    <row r="55" spans="1:2">
      <c r="A55" s="5" t="s">
        <v>50</v>
      </c>
      <c r="B55" s="6" t="s">
        <v>51</v>
      </c>
    </row>
    <row r="56" spans="1:2">
      <c r="A56" s="5"/>
      <c r="B56" s="6"/>
    </row>
    <row r="57" spans="1:2">
      <c r="A57" s="5" t="s">
        <v>52</v>
      </c>
      <c r="B57" s="6" t="s">
        <v>53</v>
      </c>
    </row>
    <row r="58" spans="1:2">
      <c r="A58" s="5"/>
      <c r="B58" s="6"/>
    </row>
    <row r="59" spans="1:2">
      <c r="A59" s="5" t="s">
        <v>54</v>
      </c>
      <c r="B59" s="6" t="s">
        <v>55</v>
      </c>
    </row>
    <row r="60" spans="1:2">
      <c r="A60" s="5"/>
      <c r="B60" s="6"/>
    </row>
    <row r="61" spans="1:2">
      <c r="A61" s="5" t="s">
        <v>56</v>
      </c>
      <c r="B61" s="6" t="s">
        <v>57</v>
      </c>
    </row>
    <row r="62" spans="1:2">
      <c r="A62" s="5"/>
      <c r="B62" s="6"/>
    </row>
    <row r="63" spans="1:2">
      <c r="A63" s="4"/>
    </row>
  </sheetData>
  <mergeCells count="50">
    <mergeCell ref="A61:A62"/>
    <mergeCell ref="B61:B62"/>
    <mergeCell ref="A55:A56"/>
    <mergeCell ref="B55:B56"/>
    <mergeCell ref="A57:A58"/>
    <mergeCell ref="B57:B58"/>
    <mergeCell ref="A59:A60"/>
    <mergeCell ref="B59:B60"/>
    <mergeCell ref="A46:A47"/>
    <mergeCell ref="B46:B47"/>
    <mergeCell ref="A48:A49"/>
    <mergeCell ref="B48:B49"/>
    <mergeCell ref="A50:A51"/>
    <mergeCell ref="B50:B51"/>
    <mergeCell ref="A40:A41"/>
    <mergeCell ref="B40:B41"/>
    <mergeCell ref="A42:A43"/>
    <mergeCell ref="B42:B43"/>
    <mergeCell ref="A44:A45"/>
    <mergeCell ref="B44:B45"/>
    <mergeCell ref="A31:A32"/>
    <mergeCell ref="B31:B32"/>
    <mergeCell ref="A36:A37"/>
    <mergeCell ref="B36:B37"/>
    <mergeCell ref="A38:A39"/>
    <mergeCell ref="B38:B39"/>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A5:A6"/>
    <mergeCell ref="B5:B6"/>
    <mergeCell ref="A9:A10"/>
    <mergeCell ref="B9:B10"/>
    <mergeCell ref="A11:A12"/>
    <mergeCell ref="B11:B12"/>
  </mergeCells>
  <pageMargins left="0.70866141732283472" right="0.70866141732283472" top="0.55118110236220474" bottom="0.55118110236220474" header="0.31496062992125984" footer="0.31496062992125984"/>
  <pageSetup scale="7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526E-B34C-4B15-A404-E1373B39B293}">
  <sheetPr>
    <tabColor theme="4" tint="-0.249977111117893"/>
  </sheetPr>
  <dimension ref="A1:S46"/>
  <sheetViews>
    <sheetView workbookViewId="0">
      <selection activeCell="A3" sqref="A3"/>
    </sheetView>
  </sheetViews>
  <sheetFormatPr baseColWidth="10" defaultColWidth="9.140625" defaultRowHeight="12.75"/>
  <cols>
    <col min="1" max="1" width="16.140625" style="17" customWidth="1"/>
    <col min="2" max="2" width="7.85546875" style="40" customWidth="1"/>
    <col min="3" max="3" width="9" style="31" customWidth="1"/>
    <col min="4" max="4" width="2.140625" style="17" customWidth="1"/>
    <col min="5" max="5" width="7.85546875" style="40" customWidth="1"/>
    <col min="6" max="6" width="7.85546875" style="31" customWidth="1"/>
    <col min="7" max="7" width="2.42578125" style="31" customWidth="1"/>
    <col min="8" max="8" width="7.85546875" style="40" customWidth="1"/>
    <col min="9" max="9" width="7.85546875" style="17" customWidth="1"/>
    <col min="10" max="10" width="1.85546875" style="17" customWidth="1"/>
    <col min="11" max="11" width="7.85546875" style="40" customWidth="1"/>
    <col min="12" max="12" width="7.85546875" style="17" customWidth="1"/>
    <col min="13" max="13" width="2.140625" style="17" customWidth="1"/>
    <col min="14" max="14" width="7.85546875" style="40" customWidth="1"/>
    <col min="15" max="15" width="7.85546875" style="17" customWidth="1"/>
    <col min="16" max="16" width="2.42578125" style="17" customWidth="1"/>
    <col min="17" max="17" width="8.140625" style="17" customWidth="1"/>
    <col min="18" max="18" width="8.85546875" style="17" customWidth="1"/>
    <col min="19" max="19" width="2.5703125" style="17" customWidth="1"/>
    <col min="20" max="256" width="9.140625" style="17"/>
    <col min="257" max="257" width="16.140625" style="17" customWidth="1"/>
    <col min="258" max="258" width="7.85546875" style="17" customWidth="1"/>
    <col min="259" max="259" width="9" style="17" customWidth="1"/>
    <col min="260" max="260" width="2.140625" style="17" customWidth="1"/>
    <col min="261" max="262" width="7.85546875" style="17" customWidth="1"/>
    <col min="263" max="263" width="2.42578125" style="17" customWidth="1"/>
    <col min="264" max="265" width="7.85546875" style="17" customWidth="1"/>
    <col min="266" max="266" width="1.85546875" style="17" customWidth="1"/>
    <col min="267" max="268" width="7.85546875" style="17" customWidth="1"/>
    <col min="269" max="269" width="2.140625" style="17" customWidth="1"/>
    <col min="270" max="271" width="7.85546875" style="17" customWidth="1"/>
    <col min="272" max="272" width="2.42578125" style="17" customWidth="1"/>
    <col min="273" max="273" width="8.140625" style="17" customWidth="1"/>
    <col min="274" max="274" width="8.85546875" style="17" customWidth="1"/>
    <col min="275" max="275" width="2.5703125" style="17" customWidth="1"/>
    <col min="276" max="512" width="9.140625" style="17"/>
    <col min="513" max="513" width="16.140625" style="17" customWidth="1"/>
    <col min="514" max="514" width="7.85546875" style="17" customWidth="1"/>
    <col min="515" max="515" width="9" style="17" customWidth="1"/>
    <col min="516" max="516" width="2.140625" style="17" customWidth="1"/>
    <col min="517" max="518" width="7.85546875" style="17" customWidth="1"/>
    <col min="519" max="519" width="2.42578125" style="17" customWidth="1"/>
    <col min="520" max="521" width="7.85546875" style="17" customWidth="1"/>
    <col min="522" max="522" width="1.85546875" style="17" customWidth="1"/>
    <col min="523" max="524" width="7.85546875" style="17" customWidth="1"/>
    <col min="525" max="525" width="2.140625" style="17" customWidth="1"/>
    <col min="526" max="527" width="7.85546875" style="17" customWidth="1"/>
    <col min="528" max="528" width="2.42578125" style="17" customWidth="1"/>
    <col min="529" max="529" width="8.140625" style="17" customWidth="1"/>
    <col min="530" max="530" width="8.85546875" style="17" customWidth="1"/>
    <col min="531" max="531" width="2.5703125" style="17" customWidth="1"/>
    <col min="532" max="768" width="9.140625" style="17"/>
    <col min="769" max="769" width="16.140625" style="17" customWidth="1"/>
    <col min="770" max="770" width="7.85546875" style="17" customWidth="1"/>
    <col min="771" max="771" width="9" style="17" customWidth="1"/>
    <col min="772" max="772" width="2.140625" style="17" customWidth="1"/>
    <col min="773" max="774" width="7.85546875" style="17" customWidth="1"/>
    <col min="775" max="775" width="2.42578125" style="17" customWidth="1"/>
    <col min="776" max="777" width="7.85546875" style="17" customWidth="1"/>
    <col min="778" max="778" width="1.85546875" style="17" customWidth="1"/>
    <col min="779" max="780" width="7.85546875" style="17" customWidth="1"/>
    <col min="781" max="781" width="2.140625" style="17" customWidth="1"/>
    <col min="782" max="783" width="7.85546875" style="17" customWidth="1"/>
    <col min="784" max="784" width="2.42578125" style="17" customWidth="1"/>
    <col min="785" max="785" width="8.140625" style="17" customWidth="1"/>
    <col min="786" max="786" width="8.85546875" style="17" customWidth="1"/>
    <col min="787" max="787" width="2.5703125" style="17" customWidth="1"/>
    <col min="788" max="1024" width="9.140625" style="17"/>
    <col min="1025" max="1025" width="16.140625" style="17" customWidth="1"/>
    <col min="1026" max="1026" width="7.85546875" style="17" customWidth="1"/>
    <col min="1027" max="1027" width="9" style="17" customWidth="1"/>
    <col min="1028" max="1028" width="2.140625" style="17" customWidth="1"/>
    <col min="1029" max="1030" width="7.85546875" style="17" customWidth="1"/>
    <col min="1031" max="1031" width="2.42578125" style="17" customWidth="1"/>
    <col min="1032" max="1033" width="7.85546875" style="17" customWidth="1"/>
    <col min="1034" max="1034" width="1.85546875" style="17" customWidth="1"/>
    <col min="1035" max="1036" width="7.85546875" style="17" customWidth="1"/>
    <col min="1037" max="1037" width="2.140625" style="17" customWidth="1"/>
    <col min="1038" max="1039" width="7.85546875" style="17" customWidth="1"/>
    <col min="1040" max="1040" width="2.42578125" style="17" customWidth="1"/>
    <col min="1041" max="1041" width="8.140625" style="17" customWidth="1"/>
    <col min="1042" max="1042" width="8.85546875" style="17" customWidth="1"/>
    <col min="1043" max="1043" width="2.5703125" style="17" customWidth="1"/>
    <col min="1044" max="1280" width="9.140625" style="17"/>
    <col min="1281" max="1281" width="16.140625" style="17" customWidth="1"/>
    <col min="1282" max="1282" width="7.85546875" style="17" customWidth="1"/>
    <col min="1283" max="1283" width="9" style="17" customWidth="1"/>
    <col min="1284" max="1284" width="2.140625" style="17" customWidth="1"/>
    <col min="1285" max="1286" width="7.85546875" style="17" customWidth="1"/>
    <col min="1287" max="1287" width="2.42578125" style="17" customWidth="1"/>
    <col min="1288" max="1289" width="7.85546875" style="17" customWidth="1"/>
    <col min="1290" max="1290" width="1.85546875" style="17" customWidth="1"/>
    <col min="1291" max="1292" width="7.85546875" style="17" customWidth="1"/>
    <col min="1293" max="1293" width="2.140625" style="17" customWidth="1"/>
    <col min="1294" max="1295" width="7.85546875" style="17" customWidth="1"/>
    <col min="1296" max="1296" width="2.42578125" style="17" customWidth="1"/>
    <col min="1297" max="1297" width="8.140625" style="17" customWidth="1"/>
    <col min="1298" max="1298" width="8.85546875" style="17" customWidth="1"/>
    <col min="1299" max="1299" width="2.5703125" style="17" customWidth="1"/>
    <col min="1300" max="1536" width="9.140625" style="17"/>
    <col min="1537" max="1537" width="16.140625" style="17" customWidth="1"/>
    <col min="1538" max="1538" width="7.85546875" style="17" customWidth="1"/>
    <col min="1539" max="1539" width="9" style="17" customWidth="1"/>
    <col min="1540" max="1540" width="2.140625" style="17" customWidth="1"/>
    <col min="1541" max="1542" width="7.85546875" style="17" customWidth="1"/>
    <col min="1543" max="1543" width="2.42578125" style="17" customWidth="1"/>
    <col min="1544" max="1545" width="7.85546875" style="17" customWidth="1"/>
    <col min="1546" max="1546" width="1.85546875" style="17" customWidth="1"/>
    <col min="1547" max="1548" width="7.85546875" style="17" customWidth="1"/>
    <col min="1549" max="1549" width="2.140625" style="17" customWidth="1"/>
    <col min="1550" max="1551" width="7.85546875" style="17" customWidth="1"/>
    <col min="1552" max="1552" width="2.42578125" style="17" customWidth="1"/>
    <col min="1553" max="1553" width="8.140625" style="17" customWidth="1"/>
    <col min="1554" max="1554" width="8.85546875" style="17" customWidth="1"/>
    <col min="1555" max="1555" width="2.5703125" style="17" customWidth="1"/>
    <col min="1556" max="1792" width="9.140625" style="17"/>
    <col min="1793" max="1793" width="16.140625" style="17" customWidth="1"/>
    <col min="1794" max="1794" width="7.85546875" style="17" customWidth="1"/>
    <col min="1795" max="1795" width="9" style="17" customWidth="1"/>
    <col min="1796" max="1796" width="2.140625" style="17" customWidth="1"/>
    <col min="1797" max="1798" width="7.85546875" style="17" customWidth="1"/>
    <col min="1799" max="1799" width="2.42578125" style="17" customWidth="1"/>
    <col min="1800" max="1801" width="7.85546875" style="17" customWidth="1"/>
    <col min="1802" max="1802" width="1.85546875" style="17" customWidth="1"/>
    <col min="1803" max="1804" width="7.85546875" style="17" customWidth="1"/>
    <col min="1805" max="1805" width="2.140625" style="17" customWidth="1"/>
    <col min="1806" max="1807" width="7.85546875" style="17" customWidth="1"/>
    <col min="1808" max="1808" width="2.42578125" style="17" customWidth="1"/>
    <col min="1809" max="1809" width="8.140625" style="17" customWidth="1"/>
    <col min="1810" max="1810" width="8.85546875" style="17" customWidth="1"/>
    <col min="1811" max="1811" width="2.5703125" style="17" customWidth="1"/>
    <col min="1812" max="2048" width="9.140625" style="17"/>
    <col min="2049" max="2049" width="16.140625" style="17" customWidth="1"/>
    <col min="2050" max="2050" width="7.85546875" style="17" customWidth="1"/>
    <col min="2051" max="2051" width="9" style="17" customWidth="1"/>
    <col min="2052" max="2052" width="2.140625" style="17" customWidth="1"/>
    <col min="2053" max="2054" width="7.85546875" style="17" customWidth="1"/>
    <col min="2055" max="2055" width="2.42578125" style="17" customWidth="1"/>
    <col min="2056" max="2057" width="7.85546875" style="17" customWidth="1"/>
    <col min="2058" max="2058" width="1.85546875" style="17" customWidth="1"/>
    <col min="2059" max="2060" width="7.85546875" style="17" customWidth="1"/>
    <col min="2061" max="2061" width="2.140625" style="17" customWidth="1"/>
    <col min="2062" max="2063" width="7.85546875" style="17" customWidth="1"/>
    <col min="2064" max="2064" width="2.42578125" style="17" customWidth="1"/>
    <col min="2065" max="2065" width="8.140625" style="17" customWidth="1"/>
    <col min="2066" max="2066" width="8.85546875" style="17" customWidth="1"/>
    <col min="2067" max="2067" width="2.5703125" style="17" customWidth="1"/>
    <col min="2068" max="2304" width="9.140625" style="17"/>
    <col min="2305" max="2305" width="16.140625" style="17" customWidth="1"/>
    <col min="2306" max="2306" width="7.85546875" style="17" customWidth="1"/>
    <col min="2307" max="2307" width="9" style="17" customWidth="1"/>
    <col min="2308" max="2308" width="2.140625" style="17" customWidth="1"/>
    <col min="2309" max="2310" width="7.85546875" style="17" customWidth="1"/>
    <col min="2311" max="2311" width="2.42578125" style="17" customWidth="1"/>
    <col min="2312" max="2313" width="7.85546875" style="17" customWidth="1"/>
    <col min="2314" max="2314" width="1.85546875" style="17" customWidth="1"/>
    <col min="2315" max="2316" width="7.85546875" style="17" customWidth="1"/>
    <col min="2317" max="2317" width="2.140625" style="17" customWidth="1"/>
    <col min="2318" max="2319" width="7.85546875" style="17" customWidth="1"/>
    <col min="2320" max="2320" width="2.42578125" style="17" customWidth="1"/>
    <col min="2321" max="2321" width="8.140625" style="17" customWidth="1"/>
    <col min="2322" max="2322" width="8.85546875" style="17" customWidth="1"/>
    <col min="2323" max="2323" width="2.5703125" style="17" customWidth="1"/>
    <col min="2324" max="2560" width="9.140625" style="17"/>
    <col min="2561" max="2561" width="16.140625" style="17" customWidth="1"/>
    <col min="2562" max="2562" width="7.85546875" style="17" customWidth="1"/>
    <col min="2563" max="2563" width="9" style="17" customWidth="1"/>
    <col min="2564" max="2564" width="2.140625" style="17" customWidth="1"/>
    <col min="2565" max="2566" width="7.85546875" style="17" customWidth="1"/>
    <col min="2567" max="2567" width="2.42578125" style="17" customWidth="1"/>
    <col min="2568" max="2569" width="7.85546875" style="17" customWidth="1"/>
    <col min="2570" max="2570" width="1.85546875" style="17" customWidth="1"/>
    <col min="2571" max="2572" width="7.85546875" style="17" customWidth="1"/>
    <col min="2573" max="2573" width="2.140625" style="17" customWidth="1"/>
    <col min="2574" max="2575" width="7.85546875" style="17" customWidth="1"/>
    <col min="2576" max="2576" width="2.42578125" style="17" customWidth="1"/>
    <col min="2577" max="2577" width="8.140625" style="17" customWidth="1"/>
    <col min="2578" max="2578" width="8.85546875" style="17" customWidth="1"/>
    <col min="2579" max="2579" width="2.5703125" style="17" customWidth="1"/>
    <col min="2580" max="2816" width="9.140625" style="17"/>
    <col min="2817" max="2817" width="16.140625" style="17" customWidth="1"/>
    <col min="2818" max="2818" width="7.85546875" style="17" customWidth="1"/>
    <col min="2819" max="2819" width="9" style="17" customWidth="1"/>
    <col min="2820" max="2820" width="2.140625" style="17" customWidth="1"/>
    <col min="2821" max="2822" width="7.85546875" style="17" customWidth="1"/>
    <col min="2823" max="2823" width="2.42578125" style="17" customWidth="1"/>
    <col min="2824" max="2825" width="7.85546875" style="17" customWidth="1"/>
    <col min="2826" max="2826" width="1.85546875" style="17" customWidth="1"/>
    <col min="2827" max="2828" width="7.85546875" style="17" customWidth="1"/>
    <col min="2829" max="2829" width="2.140625" style="17" customWidth="1"/>
    <col min="2830" max="2831" width="7.85546875" style="17" customWidth="1"/>
    <col min="2832" max="2832" width="2.42578125" style="17" customWidth="1"/>
    <col min="2833" max="2833" width="8.140625" style="17" customWidth="1"/>
    <col min="2834" max="2834" width="8.85546875" style="17" customWidth="1"/>
    <col min="2835" max="2835" width="2.5703125" style="17" customWidth="1"/>
    <col min="2836" max="3072" width="9.140625" style="17"/>
    <col min="3073" max="3073" width="16.140625" style="17" customWidth="1"/>
    <col min="3074" max="3074" width="7.85546875" style="17" customWidth="1"/>
    <col min="3075" max="3075" width="9" style="17" customWidth="1"/>
    <col min="3076" max="3076" width="2.140625" style="17" customWidth="1"/>
    <col min="3077" max="3078" width="7.85546875" style="17" customWidth="1"/>
    <col min="3079" max="3079" width="2.42578125" style="17" customWidth="1"/>
    <col min="3080" max="3081" width="7.85546875" style="17" customWidth="1"/>
    <col min="3082" max="3082" width="1.85546875" style="17" customWidth="1"/>
    <col min="3083" max="3084" width="7.85546875" style="17" customWidth="1"/>
    <col min="3085" max="3085" width="2.140625" style="17" customWidth="1"/>
    <col min="3086" max="3087" width="7.85546875" style="17" customWidth="1"/>
    <col min="3088" max="3088" width="2.42578125" style="17" customWidth="1"/>
    <col min="3089" max="3089" width="8.140625" style="17" customWidth="1"/>
    <col min="3090" max="3090" width="8.85546875" style="17" customWidth="1"/>
    <col min="3091" max="3091" width="2.5703125" style="17" customWidth="1"/>
    <col min="3092" max="3328" width="9.140625" style="17"/>
    <col min="3329" max="3329" width="16.140625" style="17" customWidth="1"/>
    <col min="3330" max="3330" width="7.85546875" style="17" customWidth="1"/>
    <col min="3331" max="3331" width="9" style="17" customWidth="1"/>
    <col min="3332" max="3332" width="2.140625" style="17" customWidth="1"/>
    <col min="3333" max="3334" width="7.85546875" style="17" customWidth="1"/>
    <col min="3335" max="3335" width="2.42578125" style="17" customWidth="1"/>
    <col min="3336" max="3337" width="7.85546875" style="17" customWidth="1"/>
    <col min="3338" max="3338" width="1.85546875" style="17" customWidth="1"/>
    <col min="3339" max="3340" width="7.85546875" style="17" customWidth="1"/>
    <col min="3341" max="3341" width="2.140625" style="17" customWidth="1"/>
    <col min="3342" max="3343" width="7.85546875" style="17" customWidth="1"/>
    <col min="3344" max="3344" width="2.42578125" style="17" customWidth="1"/>
    <col min="3345" max="3345" width="8.140625" style="17" customWidth="1"/>
    <col min="3346" max="3346" width="8.85546875" style="17" customWidth="1"/>
    <col min="3347" max="3347" width="2.5703125" style="17" customWidth="1"/>
    <col min="3348" max="3584" width="9.140625" style="17"/>
    <col min="3585" max="3585" width="16.140625" style="17" customWidth="1"/>
    <col min="3586" max="3586" width="7.85546875" style="17" customWidth="1"/>
    <col min="3587" max="3587" width="9" style="17" customWidth="1"/>
    <col min="3588" max="3588" width="2.140625" style="17" customWidth="1"/>
    <col min="3589" max="3590" width="7.85546875" style="17" customWidth="1"/>
    <col min="3591" max="3591" width="2.42578125" style="17" customWidth="1"/>
    <col min="3592" max="3593" width="7.85546875" style="17" customWidth="1"/>
    <col min="3594" max="3594" width="1.85546875" style="17" customWidth="1"/>
    <col min="3595" max="3596" width="7.85546875" style="17" customWidth="1"/>
    <col min="3597" max="3597" width="2.140625" style="17" customWidth="1"/>
    <col min="3598" max="3599" width="7.85546875" style="17" customWidth="1"/>
    <col min="3600" max="3600" width="2.42578125" style="17" customWidth="1"/>
    <col min="3601" max="3601" width="8.140625" style="17" customWidth="1"/>
    <col min="3602" max="3602" width="8.85546875" style="17" customWidth="1"/>
    <col min="3603" max="3603" width="2.5703125" style="17" customWidth="1"/>
    <col min="3604" max="3840" width="9.140625" style="17"/>
    <col min="3841" max="3841" width="16.140625" style="17" customWidth="1"/>
    <col min="3842" max="3842" width="7.85546875" style="17" customWidth="1"/>
    <col min="3843" max="3843" width="9" style="17" customWidth="1"/>
    <col min="3844" max="3844" width="2.140625" style="17" customWidth="1"/>
    <col min="3845" max="3846" width="7.85546875" style="17" customWidth="1"/>
    <col min="3847" max="3847" width="2.42578125" style="17" customWidth="1"/>
    <col min="3848" max="3849" width="7.85546875" style="17" customWidth="1"/>
    <col min="3850" max="3850" width="1.85546875" style="17" customWidth="1"/>
    <col min="3851" max="3852" width="7.85546875" style="17" customWidth="1"/>
    <col min="3853" max="3853" width="2.140625" style="17" customWidth="1"/>
    <col min="3854" max="3855" width="7.85546875" style="17" customWidth="1"/>
    <col min="3856" max="3856" width="2.42578125" style="17" customWidth="1"/>
    <col min="3857" max="3857" width="8.140625" style="17" customWidth="1"/>
    <col min="3858" max="3858" width="8.85546875" style="17" customWidth="1"/>
    <col min="3859" max="3859" width="2.5703125" style="17" customWidth="1"/>
    <col min="3860" max="4096" width="9.140625" style="17"/>
    <col min="4097" max="4097" width="16.140625" style="17" customWidth="1"/>
    <col min="4098" max="4098" width="7.85546875" style="17" customWidth="1"/>
    <col min="4099" max="4099" width="9" style="17" customWidth="1"/>
    <col min="4100" max="4100" width="2.140625" style="17" customWidth="1"/>
    <col min="4101" max="4102" width="7.85546875" style="17" customWidth="1"/>
    <col min="4103" max="4103" width="2.42578125" style="17" customWidth="1"/>
    <col min="4104" max="4105" width="7.85546875" style="17" customWidth="1"/>
    <col min="4106" max="4106" width="1.85546875" style="17" customWidth="1"/>
    <col min="4107" max="4108" width="7.85546875" style="17" customWidth="1"/>
    <col min="4109" max="4109" width="2.140625" style="17" customWidth="1"/>
    <col min="4110" max="4111" width="7.85546875" style="17" customWidth="1"/>
    <col min="4112" max="4112" width="2.42578125" style="17" customWidth="1"/>
    <col min="4113" max="4113" width="8.140625" style="17" customWidth="1"/>
    <col min="4114" max="4114" width="8.85546875" style="17" customWidth="1"/>
    <col min="4115" max="4115" width="2.5703125" style="17" customWidth="1"/>
    <col min="4116" max="4352" width="9.140625" style="17"/>
    <col min="4353" max="4353" width="16.140625" style="17" customWidth="1"/>
    <col min="4354" max="4354" width="7.85546875" style="17" customWidth="1"/>
    <col min="4355" max="4355" width="9" style="17" customWidth="1"/>
    <col min="4356" max="4356" width="2.140625" style="17" customWidth="1"/>
    <col min="4357" max="4358" width="7.85546875" style="17" customWidth="1"/>
    <col min="4359" max="4359" width="2.42578125" style="17" customWidth="1"/>
    <col min="4360" max="4361" width="7.85546875" style="17" customWidth="1"/>
    <col min="4362" max="4362" width="1.85546875" style="17" customWidth="1"/>
    <col min="4363" max="4364" width="7.85546875" style="17" customWidth="1"/>
    <col min="4365" max="4365" width="2.140625" style="17" customWidth="1"/>
    <col min="4366" max="4367" width="7.85546875" style="17" customWidth="1"/>
    <col min="4368" max="4368" width="2.42578125" style="17" customWidth="1"/>
    <col min="4369" max="4369" width="8.140625" style="17" customWidth="1"/>
    <col min="4370" max="4370" width="8.85546875" style="17" customWidth="1"/>
    <col min="4371" max="4371" width="2.5703125" style="17" customWidth="1"/>
    <col min="4372" max="4608" width="9.140625" style="17"/>
    <col min="4609" max="4609" width="16.140625" style="17" customWidth="1"/>
    <col min="4610" max="4610" width="7.85546875" style="17" customWidth="1"/>
    <col min="4611" max="4611" width="9" style="17" customWidth="1"/>
    <col min="4612" max="4612" width="2.140625" style="17" customWidth="1"/>
    <col min="4613" max="4614" width="7.85546875" style="17" customWidth="1"/>
    <col min="4615" max="4615" width="2.42578125" style="17" customWidth="1"/>
    <col min="4616" max="4617" width="7.85546875" style="17" customWidth="1"/>
    <col min="4618" max="4618" width="1.85546875" style="17" customWidth="1"/>
    <col min="4619" max="4620" width="7.85546875" style="17" customWidth="1"/>
    <col min="4621" max="4621" width="2.140625" style="17" customWidth="1"/>
    <col min="4622" max="4623" width="7.85546875" style="17" customWidth="1"/>
    <col min="4624" max="4624" width="2.42578125" style="17" customWidth="1"/>
    <col min="4625" max="4625" width="8.140625" style="17" customWidth="1"/>
    <col min="4626" max="4626" width="8.85546875" style="17" customWidth="1"/>
    <col min="4627" max="4627" width="2.5703125" style="17" customWidth="1"/>
    <col min="4628" max="4864" width="9.140625" style="17"/>
    <col min="4865" max="4865" width="16.140625" style="17" customWidth="1"/>
    <col min="4866" max="4866" width="7.85546875" style="17" customWidth="1"/>
    <col min="4867" max="4867" width="9" style="17" customWidth="1"/>
    <col min="4868" max="4868" width="2.140625" style="17" customWidth="1"/>
    <col min="4869" max="4870" width="7.85546875" style="17" customWidth="1"/>
    <col min="4871" max="4871" width="2.42578125" style="17" customWidth="1"/>
    <col min="4872" max="4873" width="7.85546875" style="17" customWidth="1"/>
    <col min="4874" max="4874" width="1.85546875" style="17" customWidth="1"/>
    <col min="4875" max="4876" width="7.85546875" style="17" customWidth="1"/>
    <col min="4877" max="4877" width="2.140625" style="17" customWidth="1"/>
    <col min="4878" max="4879" width="7.85546875" style="17" customWidth="1"/>
    <col min="4880" max="4880" width="2.42578125" style="17" customWidth="1"/>
    <col min="4881" max="4881" width="8.140625" style="17" customWidth="1"/>
    <col min="4882" max="4882" width="8.85546875" style="17" customWidth="1"/>
    <col min="4883" max="4883" width="2.5703125" style="17" customWidth="1"/>
    <col min="4884" max="5120" width="9.140625" style="17"/>
    <col min="5121" max="5121" width="16.140625" style="17" customWidth="1"/>
    <col min="5122" max="5122" width="7.85546875" style="17" customWidth="1"/>
    <col min="5123" max="5123" width="9" style="17" customWidth="1"/>
    <col min="5124" max="5124" width="2.140625" style="17" customWidth="1"/>
    <col min="5125" max="5126" width="7.85546875" style="17" customWidth="1"/>
    <col min="5127" max="5127" width="2.42578125" style="17" customWidth="1"/>
    <col min="5128" max="5129" width="7.85546875" style="17" customWidth="1"/>
    <col min="5130" max="5130" width="1.85546875" style="17" customWidth="1"/>
    <col min="5131" max="5132" width="7.85546875" style="17" customWidth="1"/>
    <col min="5133" max="5133" width="2.140625" style="17" customWidth="1"/>
    <col min="5134" max="5135" width="7.85546875" style="17" customWidth="1"/>
    <col min="5136" max="5136" width="2.42578125" style="17" customWidth="1"/>
    <col min="5137" max="5137" width="8.140625" style="17" customWidth="1"/>
    <col min="5138" max="5138" width="8.85546875" style="17" customWidth="1"/>
    <col min="5139" max="5139" width="2.5703125" style="17" customWidth="1"/>
    <col min="5140" max="5376" width="9.140625" style="17"/>
    <col min="5377" max="5377" width="16.140625" style="17" customWidth="1"/>
    <col min="5378" max="5378" width="7.85546875" style="17" customWidth="1"/>
    <col min="5379" max="5379" width="9" style="17" customWidth="1"/>
    <col min="5380" max="5380" width="2.140625" style="17" customWidth="1"/>
    <col min="5381" max="5382" width="7.85546875" style="17" customWidth="1"/>
    <col min="5383" max="5383" width="2.42578125" style="17" customWidth="1"/>
    <col min="5384" max="5385" width="7.85546875" style="17" customWidth="1"/>
    <col min="5386" max="5386" width="1.85546875" style="17" customWidth="1"/>
    <col min="5387" max="5388" width="7.85546875" style="17" customWidth="1"/>
    <col min="5389" max="5389" width="2.140625" style="17" customWidth="1"/>
    <col min="5390" max="5391" width="7.85546875" style="17" customWidth="1"/>
    <col min="5392" max="5392" width="2.42578125" style="17" customWidth="1"/>
    <col min="5393" max="5393" width="8.140625" style="17" customWidth="1"/>
    <col min="5394" max="5394" width="8.85546875" style="17" customWidth="1"/>
    <col min="5395" max="5395" width="2.5703125" style="17" customWidth="1"/>
    <col min="5396" max="5632" width="9.140625" style="17"/>
    <col min="5633" max="5633" width="16.140625" style="17" customWidth="1"/>
    <col min="5634" max="5634" width="7.85546875" style="17" customWidth="1"/>
    <col min="5635" max="5635" width="9" style="17" customWidth="1"/>
    <col min="5636" max="5636" width="2.140625" style="17" customWidth="1"/>
    <col min="5637" max="5638" width="7.85546875" style="17" customWidth="1"/>
    <col min="5639" max="5639" width="2.42578125" style="17" customWidth="1"/>
    <col min="5640" max="5641" width="7.85546875" style="17" customWidth="1"/>
    <col min="5642" max="5642" width="1.85546875" style="17" customWidth="1"/>
    <col min="5643" max="5644" width="7.85546875" style="17" customWidth="1"/>
    <col min="5645" max="5645" width="2.140625" style="17" customWidth="1"/>
    <col min="5646" max="5647" width="7.85546875" style="17" customWidth="1"/>
    <col min="5648" max="5648" width="2.42578125" style="17" customWidth="1"/>
    <col min="5649" max="5649" width="8.140625" style="17" customWidth="1"/>
    <col min="5650" max="5650" width="8.85546875" style="17" customWidth="1"/>
    <col min="5651" max="5651" width="2.5703125" style="17" customWidth="1"/>
    <col min="5652" max="5888" width="9.140625" style="17"/>
    <col min="5889" max="5889" width="16.140625" style="17" customWidth="1"/>
    <col min="5890" max="5890" width="7.85546875" style="17" customWidth="1"/>
    <col min="5891" max="5891" width="9" style="17" customWidth="1"/>
    <col min="5892" max="5892" width="2.140625" style="17" customWidth="1"/>
    <col min="5893" max="5894" width="7.85546875" style="17" customWidth="1"/>
    <col min="5895" max="5895" width="2.42578125" style="17" customWidth="1"/>
    <col min="5896" max="5897" width="7.85546875" style="17" customWidth="1"/>
    <col min="5898" max="5898" width="1.85546875" style="17" customWidth="1"/>
    <col min="5899" max="5900" width="7.85546875" style="17" customWidth="1"/>
    <col min="5901" max="5901" width="2.140625" style="17" customWidth="1"/>
    <col min="5902" max="5903" width="7.85546875" style="17" customWidth="1"/>
    <col min="5904" max="5904" width="2.42578125" style="17" customWidth="1"/>
    <col min="5905" max="5905" width="8.140625" style="17" customWidth="1"/>
    <col min="5906" max="5906" width="8.85546875" style="17" customWidth="1"/>
    <col min="5907" max="5907" width="2.5703125" style="17" customWidth="1"/>
    <col min="5908" max="6144" width="9.140625" style="17"/>
    <col min="6145" max="6145" width="16.140625" style="17" customWidth="1"/>
    <col min="6146" max="6146" width="7.85546875" style="17" customWidth="1"/>
    <col min="6147" max="6147" width="9" style="17" customWidth="1"/>
    <col min="6148" max="6148" width="2.140625" style="17" customWidth="1"/>
    <col min="6149" max="6150" width="7.85546875" style="17" customWidth="1"/>
    <col min="6151" max="6151" width="2.42578125" style="17" customWidth="1"/>
    <col min="6152" max="6153" width="7.85546875" style="17" customWidth="1"/>
    <col min="6154" max="6154" width="1.85546875" style="17" customWidth="1"/>
    <col min="6155" max="6156" width="7.85546875" style="17" customWidth="1"/>
    <col min="6157" max="6157" width="2.140625" style="17" customWidth="1"/>
    <col min="6158" max="6159" width="7.85546875" style="17" customWidth="1"/>
    <col min="6160" max="6160" width="2.42578125" style="17" customWidth="1"/>
    <col min="6161" max="6161" width="8.140625" style="17" customWidth="1"/>
    <col min="6162" max="6162" width="8.85546875" style="17" customWidth="1"/>
    <col min="6163" max="6163" width="2.5703125" style="17" customWidth="1"/>
    <col min="6164" max="6400" width="9.140625" style="17"/>
    <col min="6401" max="6401" width="16.140625" style="17" customWidth="1"/>
    <col min="6402" max="6402" width="7.85546875" style="17" customWidth="1"/>
    <col min="6403" max="6403" width="9" style="17" customWidth="1"/>
    <col min="6404" max="6404" width="2.140625" style="17" customWidth="1"/>
    <col min="6405" max="6406" width="7.85546875" style="17" customWidth="1"/>
    <col min="6407" max="6407" width="2.42578125" style="17" customWidth="1"/>
    <col min="6408" max="6409" width="7.85546875" style="17" customWidth="1"/>
    <col min="6410" max="6410" width="1.85546875" style="17" customWidth="1"/>
    <col min="6411" max="6412" width="7.85546875" style="17" customWidth="1"/>
    <col min="6413" max="6413" width="2.140625" style="17" customWidth="1"/>
    <col min="6414" max="6415" width="7.85546875" style="17" customWidth="1"/>
    <col min="6416" max="6416" width="2.42578125" style="17" customWidth="1"/>
    <col min="6417" max="6417" width="8.140625" style="17" customWidth="1"/>
    <col min="6418" max="6418" width="8.85546875" style="17" customWidth="1"/>
    <col min="6419" max="6419" width="2.5703125" style="17" customWidth="1"/>
    <col min="6420" max="6656" width="9.140625" style="17"/>
    <col min="6657" max="6657" width="16.140625" style="17" customWidth="1"/>
    <col min="6658" max="6658" width="7.85546875" style="17" customWidth="1"/>
    <col min="6659" max="6659" width="9" style="17" customWidth="1"/>
    <col min="6660" max="6660" width="2.140625" style="17" customWidth="1"/>
    <col min="6661" max="6662" width="7.85546875" style="17" customWidth="1"/>
    <col min="6663" max="6663" width="2.42578125" style="17" customWidth="1"/>
    <col min="6664" max="6665" width="7.85546875" style="17" customWidth="1"/>
    <col min="6666" max="6666" width="1.85546875" style="17" customWidth="1"/>
    <col min="6667" max="6668" width="7.85546875" style="17" customWidth="1"/>
    <col min="6669" max="6669" width="2.140625" style="17" customWidth="1"/>
    <col min="6670" max="6671" width="7.85546875" style="17" customWidth="1"/>
    <col min="6672" max="6672" width="2.42578125" style="17" customWidth="1"/>
    <col min="6673" max="6673" width="8.140625" style="17" customWidth="1"/>
    <col min="6674" max="6674" width="8.85546875" style="17" customWidth="1"/>
    <col min="6675" max="6675" width="2.5703125" style="17" customWidth="1"/>
    <col min="6676" max="6912" width="9.140625" style="17"/>
    <col min="6913" max="6913" width="16.140625" style="17" customWidth="1"/>
    <col min="6914" max="6914" width="7.85546875" style="17" customWidth="1"/>
    <col min="6915" max="6915" width="9" style="17" customWidth="1"/>
    <col min="6916" max="6916" width="2.140625" style="17" customWidth="1"/>
    <col min="6917" max="6918" width="7.85546875" style="17" customWidth="1"/>
    <col min="6919" max="6919" width="2.42578125" style="17" customWidth="1"/>
    <col min="6920" max="6921" width="7.85546875" style="17" customWidth="1"/>
    <col min="6922" max="6922" width="1.85546875" style="17" customWidth="1"/>
    <col min="6923" max="6924" width="7.85546875" style="17" customWidth="1"/>
    <col min="6925" max="6925" width="2.140625" style="17" customWidth="1"/>
    <col min="6926" max="6927" width="7.85546875" style="17" customWidth="1"/>
    <col min="6928" max="6928" width="2.42578125" style="17" customWidth="1"/>
    <col min="6929" max="6929" width="8.140625" style="17" customWidth="1"/>
    <col min="6930" max="6930" width="8.85546875" style="17" customWidth="1"/>
    <col min="6931" max="6931" width="2.5703125" style="17" customWidth="1"/>
    <col min="6932" max="7168" width="9.140625" style="17"/>
    <col min="7169" max="7169" width="16.140625" style="17" customWidth="1"/>
    <col min="7170" max="7170" width="7.85546875" style="17" customWidth="1"/>
    <col min="7171" max="7171" width="9" style="17" customWidth="1"/>
    <col min="7172" max="7172" width="2.140625" style="17" customWidth="1"/>
    <col min="7173" max="7174" width="7.85546875" style="17" customWidth="1"/>
    <col min="7175" max="7175" width="2.42578125" style="17" customWidth="1"/>
    <col min="7176" max="7177" width="7.85546875" style="17" customWidth="1"/>
    <col min="7178" max="7178" width="1.85546875" style="17" customWidth="1"/>
    <col min="7179" max="7180" width="7.85546875" style="17" customWidth="1"/>
    <col min="7181" max="7181" width="2.140625" style="17" customWidth="1"/>
    <col min="7182" max="7183" width="7.85546875" style="17" customWidth="1"/>
    <col min="7184" max="7184" width="2.42578125" style="17" customWidth="1"/>
    <col min="7185" max="7185" width="8.140625" style="17" customWidth="1"/>
    <col min="7186" max="7186" width="8.85546875" style="17" customWidth="1"/>
    <col min="7187" max="7187" width="2.5703125" style="17" customWidth="1"/>
    <col min="7188" max="7424" width="9.140625" style="17"/>
    <col min="7425" max="7425" width="16.140625" style="17" customWidth="1"/>
    <col min="7426" max="7426" width="7.85546875" style="17" customWidth="1"/>
    <col min="7427" max="7427" width="9" style="17" customWidth="1"/>
    <col min="7428" max="7428" width="2.140625" style="17" customWidth="1"/>
    <col min="7429" max="7430" width="7.85546875" style="17" customWidth="1"/>
    <col min="7431" max="7431" width="2.42578125" style="17" customWidth="1"/>
    <col min="7432" max="7433" width="7.85546875" style="17" customWidth="1"/>
    <col min="7434" max="7434" width="1.85546875" style="17" customWidth="1"/>
    <col min="7435" max="7436" width="7.85546875" style="17" customWidth="1"/>
    <col min="7437" max="7437" width="2.140625" style="17" customWidth="1"/>
    <col min="7438" max="7439" width="7.85546875" style="17" customWidth="1"/>
    <col min="7440" max="7440" width="2.42578125" style="17" customWidth="1"/>
    <col min="7441" max="7441" width="8.140625" style="17" customWidth="1"/>
    <col min="7442" max="7442" width="8.85546875" style="17" customWidth="1"/>
    <col min="7443" max="7443" width="2.5703125" style="17" customWidth="1"/>
    <col min="7444" max="7680" width="9.140625" style="17"/>
    <col min="7681" max="7681" width="16.140625" style="17" customWidth="1"/>
    <col min="7682" max="7682" width="7.85546875" style="17" customWidth="1"/>
    <col min="7683" max="7683" width="9" style="17" customWidth="1"/>
    <col min="7684" max="7684" width="2.140625" style="17" customWidth="1"/>
    <col min="7685" max="7686" width="7.85546875" style="17" customWidth="1"/>
    <col min="7687" max="7687" width="2.42578125" style="17" customWidth="1"/>
    <col min="7688" max="7689" width="7.85546875" style="17" customWidth="1"/>
    <col min="7690" max="7690" width="1.85546875" style="17" customWidth="1"/>
    <col min="7691" max="7692" width="7.85546875" style="17" customWidth="1"/>
    <col min="7693" max="7693" width="2.140625" style="17" customWidth="1"/>
    <col min="7694" max="7695" width="7.85546875" style="17" customWidth="1"/>
    <col min="7696" max="7696" width="2.42578125" style="17" customWidth="1"/>
    <col min="7697" max="7697" width="8.140625" style="17" customWidth="1"/>
    <col min="7698" max="7698" width="8.85546875" style="17" customWidth="1"/>
    <col min="7699" max="7699" width="2.5703125" style="17" customWidth="1"/>
    <col min="7700" max="7936" width="9.140625" style="17"/>
    <col min="7937" max="7937" width="16.140625" style="17" customWidth="1"/>
    <col min="7938" max="7938" width="7.85546875" style="17" customWidth="1"/>
    <col min="7939" max="7939" width="9" style="17" customWidth="1"/>
    <col min="7940" max="7940" width="2.140625" style="17" customWidth="1"/>
    <col min="7941" max="7942" width="7.85546875" style="17" customWidth="1"/>
    <col min="7943" max="7943" width="2.42578125" style="17" customWidth="1"/>
    <col min="7944" max="7945" width="7.85546875" style="17" customWidth="1"/>
    <col min="7946" max="7946" width="1.85546875" style="17" customWidth="1"/>
    <col min="7947" max="7948" width="7.85546875" style="17" customWidth="1"/>
    <col min="7949" max="7949" width="2.140625" style="17" customWidth="1"/>
    <col min="7950" max="7951" width="7.85546875" style="17" customWidth="1"/>
    <col min="7952" max="7952" width="2.42578125" style="17" customWidth="1"/>
    <col min="7953" max="7953" width="8.140625" style="17" customWidth="1"/>
    <col min="7954" max="7954" width="8.85546875" style="17" customWidth="1"/>
    <col min="7955" max="7955" width="2.5703125" style="17" customWidth="1"/>
    <col min="7956" max="8192" width="9.140625" style="17"/>
    <col min="8193" max="8193" width="16.140625" style="17" customWidth="1"/>
    <col min="8194" max="8194" width="7.85546875" style="17" customWidth="1"/>
    <col min="8195" max="8195" width="9" style="17" customWidth="1"/>
    <col min="8196" max="8196" width="2.140625" style="17" customWidth="1"/>
    <col min="8197" max="8198" width="7.85546875" style="17" customWidth="1"/>
    <col min="8199" max="8199" width="2.42578125" style="17" customWidth="1"/>
    <col min="8200" max="8201" width="7.85546875" style="17" customWidth="1"/>
    <col min="8202" max="8202" width="1.85546875" style="17" customWidth="1"/>
    <col min="8203" max="8204" width="7.85546875" style="17" customWidth="1"/>
    <col min="8205" max="8205" width="2.140625" style="17" customWidth="1"/>
    <col min="8206" max="8207" width="7.85546875" style="17" customWidth="1"/>
    <col min="8208" max="8208" width="2.42578125" style="17" customWidth="1"/>
    <col min="8209" max="8209" width="8.140625" style="17" customWidth="1"/>
    <col min="8210" max="8210" width="8.85546875" style="17" customWidth="1"/>
    <col min="8211" max="8211" width="2.5703125" style="17" customWidth="1"/>
    <col min="8212" max="8448" width="9.140625" style="17"/>
    <col min="8449" max="8449" width="16.140625" style="17" customWidth="1"/>
    <col min="8450" max="8450" width="7.85546875" style="17" customWidth="1"/>
    <col min="8451" max="8451" width="9" style="17" customWidth="1"/>
    <col min="8452" max="8452" width="2.140625" style="17" customWidth="1"/>
    <col min="8453" max="8454" width="7.85546875" style="17" customWidth="1"/>
    <col min="8455" max="8455" width="2.42578125" style="17" customWidth="1"/>
    <col min="8456" max="8457" width="7.85546875" style="17" customWidth="1"/>
    <col min="8458" max="8458" width="1.85546875" style="17" customWidth="1"/>
    <col min="8459" max="8460" width="7.85546875" style="17" customWidth="1"/>
    <col min="8461" max="8461" width="2.140625" style="17" customWidth="1"/>
    <col min="8462" max="8463" width="7.85546875" style="17" customWidth="1"/>
    <col min="8464" max="8464" width="2.42578125" style="17" customWidth="1"/>
    <col min="8465" max="8465" width="8.140625" style="17" customWidth="1"/>
    <col min="8466" max="8466" width="8.85546875" style="17" customWidth="1"/>
    <col min="8467" max="8467" width="2.5703125" style="17" customWidth="1"/>
    <col min="8468" max="8704" width="9.140625" style="17"/>
    <col min="8705" max="8705" width="16.140625" style="17" customWidth="1"/>
    <col min="8706" max="8706" width="7.85546875" style="17" customWidth="1"/>
    <col min="8707" max="8707" width="9" style="17" customWidth="1"/>
    <col min="8708" max="8708" width="2.140625" style="17" customWidth="1"/>
    <col min="8709" max="8710" width="7.85546875" style="17" customWidth="1"/>
    <col min="8711" max="8711" width="2.42578125" style="17" customWidth="1"/>
    <col min="8712" max="8713" width="7.85546875" style="17" customWidth="1"/>
    <col min="8714" max="8714" width="1.85546875" style="17" customWidth="1"/>
    <col min="8715" max="8716" width="7.85546875" style="17" customWidth="1"/>
    <col min="8717" max="8717" width="2.140625" style="17" customWidth="1"/>
    <col min="8718" max="8719" width="7.85546875" style="17" customWidth="1"/>
    <col min="8720" max="8720" width="2.42578125" style="17" customWidth="1"/>
    <col min="8721" max="8721" width="8.140625" style="17" customWidth="1"/>
    <col min="8722" max="8722" width="8.85546875" style="17" customWidth="1"/>
    <col min="8723" max="8723" width="2.5703125" style="17" customWidth="1"/>
    <col min="8724" max="8960" width="9.140625" style="17"/>
    <col min="8961" max="8961" width="16.140625" style="17" customWidth="1"/>
    <col min="8962" max="8962" width="7.85546875" style="17" customWidth="1"/>
    <col min="8963" max="8963" width="9" style="17" customWidth="1"/>
    <col min="8964" max="8964" width="2.140625" style="17" customWidth="1"/>
    <col min="8965" max="8966" width="7.85546875" style="17" customWidth="1"/>
    <col min="8967" max="8967" width="2.42578125" style="17" customWidth="1"/>
    <col min="8968" max="8969" width="7.85546875" style="17" customWidth="1"/>
    <col min="8970" max="8970" width="1.85546875" style="17" customWidth="1"/>
    <col min="8971" max="8972" width="7.85546875" style="17" customWidth="1"/>
    <col min="8973" max="8973" width="2.140625" style="17" customWidth="1"/>
    <col min="8974" max="8975" width="7.85546875" style="17" customWidth="1"/>
    <col min="8976" max="8976" width="2.42578125" style="17" customWidth="1"/>
    <col min="8977" max="8977" width="8.140625" style="17" customWidth="1"/>
    <col min="8978" max="8978" width="8.85546875" style="17" customWidth="1"/>
    <col min="8979" max="8979" width="2.5703125" style="17" customWidth="1"/>
    <col min="8980" max="9216" width="9.140625" style="17"/>
    <col min="9217" max="9217" width="16.140625" style="17" customWidth="1"/>
    <col min="9218" max="9218" width="7.85546875" style="17" customWidth="1"/>
    <col min="9219" max="9219" width="9" style="17" customWidth="1"/>
    <col min="9220" max="9220" width="2.140625" style="17" customWidth="1"/>
    <col min="9221" max="9222" width="7.85546875" style="17" customWidth="1"/>
    <col min="9223" max="9223" width="2.42578125" style="17" customWidth="1"/>
    <col min="9224" max="9225" width="7.85546875" style="17" customWidth="1"/>
    <col min="9226" max="9226" width="1.85546875" style="17" customWidth="1"/>
    <col min="9227" max="9228" width="7.85546875" style="17" customWidth="1"/>
    <col min="9229" max="9229" width="2.140625" style="17" customWidth="1"/>
    <col min="9230" max="9231" width="7.85546875" style="17" customWidth="1"/>
    <col min="9232" max="9232" width="2.42578125" style="17" customWidth="1"/>
    <col min="9233" max="9233" width="8.140625" style="17" customWidth="1"/>
    <col min="9234" max="9234" width="8.85546875" style="17" customWidth="1"/>
    <col min="9235" max="9235" width="2.5703125" style="17" customWidth="1"/>
    <col min="9236" max="9472" width="9.140625" style="17"/>
    <col min="9473" max="9473" width="16.140625" style="17" customWidth="1"/>
    <col min="9474" max="9474" width="7.85546875" style="17" customWidth="1"/>
    <col min="9475" max="9475" width="9" style="17" customWidth="1"/>
    <col min="9476" max="9476" width="2.140625" style="17" customWidth="1"/>
    <col min="9477" max="9478" width="7.85546875" style="17" customWidth="1"/>
    <col min="9479" max="9479" width="2.42578125" style="17" customWidth="1"/>
    <col min="9480" max="9481" width="7.85546875" style="17" customWidth="1"/>
    <col min="9482" max="9482" width="1.85546875" style="17" customWidth="1"/>
    <col min="9483" max="9484" width="7.85546875" style="17" customWidth="1"/>
    <col min="9485" max="9485" width="2.140625" style="17" customWidth="1"/>
    <col min="9486" max="9487" width="7.85546875" style="17" customWidth="1"/>
    <col min="9488" max="9488" width="2.42578125" style="17" customWidth="1"/>
    <col min="9489" max="9489" width="8.140625" style="17" customWidth="1"/>
    <col min="9490" max="9490" width="8.85546875" style="17" customWidth="1"/>
    <col min="9491" max="9491" width="2.5703125" style="17" customWidth="1"/>
    <col min="9492" max="9728" width="9.140625" style="17"/>
    <col min="9729" max="9729" width="16.140625" style="17" customWidth="1"/>
    <col min="9730" max="9730" width="7.85546875" style="17" customWidth="1"/>
    <col min="9731" max="9731" width="9" style="17" customWidth="1"/>
    <col min="9732" max="9732" width="2.140625" style="17" customWidth="1"/>
    <col min="9733" max="9734" width="7.85546875" style="17" customWidth="1"/>
    <col min="9735" max="9735" width="2.42578125" style="17" customWidth="1"/>
    <col min="9736" max="9737" width="7.85546875" style="17" customWidth="1"/>
    <col min="9738" max="9738" width="1.85546875" style="17" customWidth="1"/>
    <col min="9739" max="9740" width="7.85546875" style="17" customWidth="1"/>
    <col min="9741" max="9741" width="2.140625" style="17" customWidth="1"/>
    <col min="9742" max="9743" width="7.85546875" style="17" customWidth="1"/>
    <col min="9744" max="9744" width="2.42578125" style="17" customWidth="1"/>
    <col min="9745" max="9745" width="8.140625" style="17" customWidth="1"/>
    <col min="9746" max="9746" width="8.85546875" style="17" customWidth="1"/>
    <col min="9747" max="9747" width="2.5703125" style="17" customWidth="1"/>
    <col min="9748" max="9984" width="9.140625" style="17"/>
    <col min="9985" max="9985" width="16.140625" style="17" customWidth="1"/>
    <col min="9986" max="9986" width="7.85546875" style="17" customWidth="1"/>
    <col min="9987" max="9987" width="9" style="17" customWidth="1"/>
    <col min="9988" max="9988" width="2.140625" style="17" customWidth="1"/>
    <col min="9989" max="9990" width="7.85546875" style="17" customWidth="1"/>
    <col min="9991" max="9991" width="2.42578125" style="17" customWidth="1"/>
    <col min="9992" max="9993" width="7.85546875" style="17" customWidth="1"/>
    <col min="9994" max="9994" width="1.85546875" style="17" customWidth="1"/>
    <col min="9995" max="9996" width="7.85546875" style="17" customWidth="1"/>
    <col min="9997" max="9997" width="2.140625" style="17" customWidth="1"/>
    <col min="9998" max="9999" width="7.85546875" style="17" customWidth="1"/>
    <col min="10000" max="10000" width="2.42578125" style="17" customWidth="1"/>
    <col min="10001" max="10001" width="8.140625" style="17" customWidth="1"/>
    <col min="10002" max="10002" width="8.85546875" style="17" customWidth="1"/>
    <col min="10003" max="10003" width="2.5703125" style="17" customWidth="1"/>
    <col min="10004" max="10240" width="9.140625" style="17"/>
    <col min="10241" max="10241" width="16.140625" style="17" customWidth="1"/>
    <col min="10242" max="10242" width="7.85546875" style="17" customWidth="1"/>
    <col min="10243" max="10243" width="9" style="17" customWidth="1"/>
    <col min="10244" max="10244" width="2.140625" style="17" customWidth="1"/>
    <col min="10245" max="10246" width="7.85546875" style="17" customWidth="1"/>
    <col min="10247" max="10247" width="2.42578125" style="17" customWidth="1"/>
    <col min="10248" max="10249" width="7.85546875" style="17" customWidth="1"/>
    <col min="10250" max="10250" width="1.85546875" style="17" customWidth="1"/>
    <col min="10251" max="10252" width="7.85546875" style="17" customWidth="1"/>
    <col min="10253" max="10253" width="2.140625" style="17" customWidth="1"/>
    <col min="10254" max="10255" width="7.85546875" style="17" customWidth="1"/>
    <col min="10256" max="10256" width="2.42578125" style="17" customWidth="1"/>
    <col min="10257" max="10257" width="8.140625" style="17" customWidth="1"/>
    <col min="10258" max="10258" width="8.85546875" style="17" customWidth="1"/>
    <col min="10259" max="10259" width="2.5703125" style="17" customWidth="1"/>
    <col min="10260" max="10496" width="9.140625" style="17"/>
    <col min="10497" max="10497" width="16.140625" style="17" customWidth="1"/>
    <col min="10498" max="10498" width="7.85546875" style="17" customWidth="1"/>
    <col min="10499" max="10499" width="9" style="17" customWidth="1"/>
    <col min="10500" max="10500" width="2.140625" style="17" customWidth="1"/>
    <col min="10501" max="10502" width="7.85546875" style="17" customWidth="1"/>
    <col min="10503" max="10503" width="2.42578125" style="17" customWidth="1"/>
    <col min="10504" max="10505" width="7.85546875" style="17" customWidth="1"/>
    <col min="10506" max="10506" width="1.85546875" style="17" customWidth="1"/>
    <col min="10507" max="10508" width="7.85546875" style="17" customWidth="1"/>
    <col min="10509" max="10509" width="2.140625" style="17" customWidth="1"/>
    <col min="10510" max="10511" width="7.85546875" style="17" customWidth="1"/>
    <col min="10512" max="10512" width="2.42578125" style="17" customWidth="1"/>
    <col min="10513" max="10513" width="8.140625" style="17" customWidth="1"/>
    <col min="10514" max="10514" width="8.85546875" style="17" customWidth="1"/>
    <col min="10515" max="10515" width="2.5703125" style="17" customWidth="1"/>
    <col min="10516" max="10752" width="9.140625" style="17"/>
    <col min="10753" max="10753" width="16.140625" style="17" customWidth="1"/>
    <col min="10754" max="10754" width="7.85546875" style="17" customWidth="1"/>
    <col min="10755" max="10755" width="9" style="17" customWidth="1"/>
    <col min="10756" max="10756" width="2.140625" style="17" customWidth="1"/>
    <col min="10757" max="10758" width="7.85546875" style="17" customWidth="1"/>
    <col min="10759" max="10759" width="2.42578125" style="17" customWidth="1"/>
    <col min="10760" max="10761" width="7.85546875" style="17" customWidth="1"/>
    <col min="10762" max="10762" width="1.85546875" style="17" customWidth="1"/>
    <col min="10763" max="10764" width="7.85546875" style="17" customWidth="1"/>
    <col min="10765" max="10765" width="2.140625" style="17" customWidth="1"/>
    <col min="10766" max="10767" width="7.85546875" style="17" customWidth="1"/>
    <col min="10768" max="10768" width="2.42578125" style="17" customWidth="1"/>
    <col min="10769" max="10769" width="8.140625" style="17" customWidth="1"/>
    <col min="10770" max="10770" width="8.85546875" style="17" customWidth="1"/>
    <col min="10771" max="10771" width="2.5703125" style="17" customWidth="1"/>
    <col min="10772" max="11008" width="9.140625" style="17"/>
    <col min="11009" max="11009" width="16.140625" style="17" customWidth="1"/>
    <col min="11010" max="11010" width="7.85546875" style="17" customWidth="1"/>
    <col min="11011" max="11011" width="9" style="17" customWidth="1"/>
    <col min="11012" max="11012" width="2.140625" style="17" customWidth="1"/>
    <col min="11013" max="11014" width="7.85546875" style="17" customWidth="1"/>
    <col min="11015" max="11015" width="2.42578125" style="17" customWidth="1"/>
    <col min="11016" max="11017" width="7.85546875" style="17" customWidth="1"/>
    <col min="11018" max="11018" width="1.85546875" style="17" customWidth="1"/>
    <col min="11019" max="11020" width="7.85546875" style="17" customWidth="1"/>
    <col min="11021" max="11021" width="2.140625" style="17" customWidth="1"/>
    <col min="11022" max="11023" width="7.85546875" style="17" customWidth="1"/>
    <col min="11024" max="11024" width="2.42578125" style="17" customWidth="1"/>
    <col min="11025" max="11025" width="8.140625" style="17" customWidth="1"/>
    <col min="11026" max="11026" width="8.85546875" style="17" customWidth="1"/>
    <col min="11027" max="11027" width="2.5703125" style="17" customWidth="1"/>
    <col min="11028" max="11264" width="9.140625" style="17"/>
    <col min="11265" max="11265" width="16.140625" style="17" customWidth="1"/>
    <col min="11266" max="11266" width="7.85546875" style="17" customWidth="1"/>
    <col min="11267" max="11267" width="9" style="17" customWidth="1"/>
    <col min="11268" max="11268" width="2.140625" style="17" customWidth="1"/>
    <col min="11269" max="11270" width="7.85546875" style="17" customWidth="1"/>
    <col min="11271" max="11271" width="2.42578125" style="17" customWidth="1"/>
    <col min="11272" max="11273" width="7.85546875" style="17" customWidth="1"/>
    <col min="11274" max="11274" width="1.85546875" style="17" customWidth="1"/>
    <col min="11275" max="11276" width="7.85546875" style="17" customWidth="1"/>
    <col min="11277" max="11277" width="2.140625" style="17" customWidth="1"/>
    <col min="11278" max="11279" width="7.85546875" style="17" customWidth="1"/>
    <col min="11280" max="11280" width="2.42578125" style="17" customWidth="1"/>
    <col min="11281" max="11281" width="8.140625" style="17" customWidth="1"/>
    <col min="11282" max="11282" width="8.85546875" style="17" customWidth="1"/>
    <col min="11283" max="11283" width="2.5703125" style="17" customWidth="1"/>
    <col min="11284" max="11520" width="9.140625" style="17"/>
    <col min="11521" max="11521" width="16.140625" style="17" customWidth="1"/>
    <col min="11522" max="11522" width="7.85546875" style="17" customWidth="1"/>
    <col min="11523" max="11523" width="9" style="17" customWidth="1"/>
    <col min="11524" max="11524" width="2.140625" style="17" customWidth="1"/>
    <col min="11525" max="11526" width="7.85546875" style="17" customWidth="1"/>
    <col min="11527" max="11527" width="2.42578125" style="17" customWidth="1"/>
    <col min="11528" max="11529" width="7.85546875" style="17" customWidth="1"/>
    <col min="11530" max="11530" width="1.85546875" style="17" customWidth="1"/>
    <col min="11531" max="11532" width="7.85546875" style="17" customWidth="1"/>
    <col min="11533" max="11533" width="2.140625" style="17" customWidth="1"/>
    <col min="11534" max="11535" width="7.85546875" style="17" customWidth="1"/>
    <col min="11536" max="11536" width="2.42578125" style="17" customWidth="1"/>
    <col min="11537" max="11537" width="8.140625" style="17" customWidth="1"/>
    <col min="11538" max="11538" width="8.85546875" style="17" customWidth="1"/>
    <col min="11539" max="11539" width="2.5703125" style="17" customWidth="1"/>
    <col min="11540" max="11776" width="9.140625" style="17"/>
    <col min="11777" max="11777" width="16.140625" style="17" customWidth="1"/>
    <col min="11778" max="11778" width="7.85546875" style="17" customWidth="1"/>
    <col min="11779" max="11779" width="9" style="17" customWidth="1"/>
    <col min="11780" max="11780" width="2.140625" style="17" customWidth="1"/>
    <col min="11781" max="11782" width="7.85546875" style="17" customWidth="1"/>
    <col min="11783" max="11783" width="2.42578125" style="17" customWidth="1"/>
    <col min="11784" max="11785" width="7.85546875" style="17" customWidth="1"/>
    <col min="11786" max="11786" width="1.85546875" style="17" customWidth="1"/>
    <col min="11787" max="11788" width="7.85546875" style="17" customWidth="1"/>
    <col min="11789" max="11789" width="2.140625" style="17" customWidth="1"/>
    <col min="11790" max="11791" width="7.85546875" style="17" customWidth="1"/>
    <col min="11792" max="11792" width="2.42578125" style="17" customWidth="1"/>
    <col min="11793" max="11793" width="8.140625" style="17" customWidth="1"/>
    <col min="11794" max="11794" width="8.85546875" style="17" customWidth="1"/>
    <col min="11795" max="11795" width="2.5703125" style="17" customWidth="1"/>
    <col min="11796" max="12032" width="9.140625" style="17"/>
    <col min="12033" max="12033" width="16.140625" style="17" customWidth="1"/>
    <col min="12034" max="12034" width="7.85546875" style="17" customWidth="1"/>
    <col min="12035" max="12035" width="9" style="17" customWidth="1"/>
    <col min="12036" max="12036" width="2.140625" style="17" customWidth="1"/>
    <col min="12037" max="12038" width="7.85546875" style="17" customWidth="1"/>
    <col min="12039" max="12039" width="2.42578125" style="17" customWidth="1"/>
    <col min="12040" max="12041" width="7.85546875" style="17" customWidth="1"/>
    <col min="12042" max="12042" width="1.85546875" style="17" customWidth="1"/>
    <col min="12043" max="12044" width="7.85546875" style="17" customWidth="1"/>
    <col min="12045" max="12045" width="2.140625" style="17" customWidth="1"/>
    <col min="12046" max="12047" width="7.85546875" style="17" customWidth="1"/>
    <col min="12048" max="12048" width="2.42578125" style="17" customWidth="1"/>
    <col min="12049" max="12049" width="8.140625" style="17" customWidth="1"/>
    <col min="12050" max="12050" width="8.85546875" style="17" customWidth="1"/>
    <col min="12051" max="12051" width="2.5703125" style="17" customWidth="1"/>
    <col min="12052" max="12288" width="9.140625" style="17"/>
    <col min="12289" max="12289" width="16.140625" style="17" customWidth="1"/>
    <col min="12290" max="12290" width="7.85546875" style="17" customWidth="1"/>
    <col min="12291" max="12291" width="9" style="17" customWidth="1"/>
    <col min="12292" max="12292" width="2.140625" style="17" customWidth="1"/>
    <col min="12293" max="12294" width="7.85546875" style="17" customWidth="1"/>
    <col min="12295" max="12295" width="2.42578125" style="17" customWidth="1"/>
    <col min="12296" max="12297" width="7.85546875" style="17" customWidth="1"/>
    <col min="12298" max="12298" width="1.85546875" style="17" customWidth="1"/>
    <col min="12299" max="12300" width="7.85546875" style="17" customWidth="1"/>
    <col min="12301" max="12301" width="2.140625" style="17" customWidth="1"/>
    <col min="12302" max="12303" width="7.85546875" style="17" customWidth="1"/>
    <col min="12304" max="12304" width="2.42578125" style="17" customWidth="1"/>
    <col min="12305" max="12305" width="8.140625" style="17" customWidth="1"/>
    <col min="12306" max="12306" width="8.85546875" style="17" customWidth="1"/>
    <col min="12307" max="12307" width="2.5703125" style="17" customWidth="1"/>
    <col min="12308" max="12544" width="9.140625" style="17"/>
    <col min="12545" max="12545" width="16.140625" style="17" customWidth="1"/>
    <col min="12546" max="12546" width="7.85546875" style="17" customWidth="1"/>
    <col min="12547" max="12547" width="9" style="17" customWidth="1"/>
    <col min="12548" max="12548" width="2.140625" style="17" customWidth="1"/>
    <col min="12549" max="12550" width="7.85546875" style="17" customWidth="1"/>
    <col min="12551" max="12551" width="2.42578125" style="17" customWidth="1"/>
    <col min="12552" max="12553" width="7.85546875" style="17" customWidth="1"/>
    <col min="12554" max="12554" width="1.85546875" style="17" customWidth="1"/>
    <col min="12555" max="12556" width="7.85546875" style="17" customWidth="1"/>
    <col min="12557" max="12557" width="2.140625" style="17" customWidth="1"/>
    <col min="12558" max="12559" width="7.85546875" style="17" customWidth="1"/>
    <col min="12560" max="12560" width="2.42578125" style="17" customWidth="1"/>
    <col min="12561" max="12561" width="8.140625" style="17" customWidth="1"/>
    <col min="12562" max="12562" width="8.85546875" style="17" customWidth="1"/>
    <col min="12563" max="12563" width="2.5703125" style="17" customWidth="1"/>
    <col min="12564" max="12800" width="9.140625" style="17"/>
    <col min="12801" max="12801" width="16.140625" style="17" customWidth="1"/>
    <col min="12802" max="12802" width="7.85546875" style="17" customWidth="1"/>
    <col min="12803" max="12803" width="9" style="17" customWidth="1"/>
    <col min="12804" max="12804" width="2.140625" style="17" customWidth="1"/>
    <col min="12805" max="12806" width="7.85546875" style="17" customWidth="1"/>
    <col min="12807" max="12807" width="2.42578125" style="17" customWidth="1"/>
    <col min="12808" max="12809" width="7.85546875" style="17" customWidth="1"/>
    <col min="12810" max="12810" width="1.85546875" style="17" customWidth="1"/>
    <col min="12811" max="12812" width="7.85546875" style="17" customWidth="1"/>
    <col min="12813" max="12813" width="2.140625" style="17" customWidth="1"/>
    <col min="12814" max="12815" width="7.85546875" style="17" customWidth="1"/>
    <col min="12816" max="12816" width="2.42578125" style="17" customWidth="1"/>
    <col min="12817" max="12817" width="8.140625" style="17" customWidth="1"/>
    <col min="12818" max="12818" width="8.85546875" style="17" customWidth="1"/>
    <col min="12819" max="12819" width="2.5703125" style="17" customWidth="1"/>
    <col min="12820" max="13056" width="9.140625" style="17"/>
    <col min="13057" max="13057" width="16.140625" style="17" customWidth="1"/>
    <col min="13058" max="13058" width="7.85546875" style="17" customWidth="1"/>
    <col min="13059" max="13059" width="9" style="17" customWidth="1"/>
    <col min="13060" max="13060" width="2.140625" style="17" customWidth="1"/>
    <col min="13061" max="13062" width="7.85546875" style="17" customWidth="1"/>
    <col min="13063" max="13063" width="2.42578125" style="17" customWidth="1"/>
    <col min="13064" max="13065" width="7.85546875" style="17" customWidth="1"/>
    <col min="13066" max="13066" width="1.85546875" style="17" customWidth="1"/>
    <col min="13067" max="13068" width="7.85546875" style="17" customWidth="1"/>
    <col min="13069" max="13069" width="2.140625" style="17" customWidth="1"/>
    <col min="13070" max="13071" width="7.85546875" style="17" customWidth="1"/>
    <col min="13072" max="13072" width="2.42578125" style="17" customWidth="1"/>
    <col min="13073" max="13073" width="8.140625" style="17" customWidth="1"/>
    <col min="13074" max="13074" width="8.85546875" style="17" customWidth="1"/>
    <col min="13075" max="13075" width="2.5703125" style="17" customWidth="1"/>
    <col min="13076" max="13312" width="9.140625" style="17"/>
    <col min="13313" max="13313" width="16.140625" style="17" customWidth="1"/>
    <col min="13314" max="13314" width="7.85546875" style="17" customWidth="1"/>
    <col min="13315" max="13315" width="9" style="17" customWidth="1"/>
    <col min="13316" max="13316" width="2.140625" style="17" customWidth="1"/>
    <col min="13317" max="13318" width="7.85546875" style="17" customWidth="1"/>
    <col min="13319" max="13319" width="2.42578125" style="17" customWidth="1"/>
    <col min="13320" max="13321" width="7.85546875" style="17" customWidth="1"/>
    <col min="13322" max="13322" width="1.85546875" style="17" customWidth="1"/>
    <col min="13323" max="13324" width="7.85546875" style="17" customWidth="1"/>
    <col min="13325" max="13325" width="2.140625" style="17" customWidth="1"/>
    <col min="13326" max="13327" width="7.85546875" style="17" customWidth="1"/>
    <col min="13328" max="13328" width="2.42578125" style="17" customWidth="1"/>
    <col min="13329" max="13329" width="8.140625" style="17" customWidth="1"/>
    <col min="13330" max="13330" width="8.85546875" style="17" customWidth="1"/>
    <col min="13331" max="13331" width="2.5703125" style="17" customWidth="1"/>
    <col min="13332" max="13568" width="9.140625" style="17"/>
    <col min="13569" max="13569" width="16.140625" style="17" customWidth="1"/>
    <col min="13570" max="13570" width="7.85546875" style="17" customWidth="1"/>
    <col min="13571" max="13571" width="9" style="17" customWidth="1"/>
    <col min="13572" max="13572" width="2.140625" style="17" customWidth="1"/>
    <col min="13573" max="13574" width="7.85546875" style="17" customWidth="1"/>
    <col min="13575" max="13575" width="2.42578125" style="17" customWidth="1"/>
    <col min="13576" max="13577" width="7.85546875" style="17" customWidth="1"/>
    <col min="13578" max="13578" width="1.85546875" style="17" customWidth="1"/>
    <col min="13579" max="13580" width="7.85546875" style="17" customWidth="1"/>
    <col min="13581" max="13581" width="2.140625" style="17" customWidth="1"/>
    <col min="13582" max="13583" width="7.85546875" style="17" customWidth="1"/>
    <col min="13584" max="13584" width="2.42578125" style="17" customWidth="1"/>
    <col min="13585" max="13585" width="8.140625" style="17" customWidth="1"/>
    <col min="13586" max="13586" width="8.85546875" style="17" customWidth="1"/>
    <col min="13587" max="13587" width="2.5703125" style="17" customWidth="1"/>
    <col min="13588" max="13824" width="9.140625" style="17"/>
    <col min="13825" max="13825" width="16.140625" style="17" customWidth="1"/>
    <col min="13826" max="13826" width="7.85546875" style="17" customWidth="1"/>
    <col min="13827" max="13827" width="9" style="17" customWidth="1"/>
    <col min="13828" max="13828" width="2.140625" style="17" customWidth="1"/>
    <col min="13829" max="13830" width="7.85546875" style="17" customWidth="1"/>
    <col min="13831" max="13831" width="2.42578125" style="17" customWidth="1"/>
    <col min="13832" max="13833" width="7.85546875" style="17" customWidth="1"/>
    <col min="13834" max="13834" width="1.85546875" style="17" customWidth="1"/>
    <col min="13835" max="13836" width="7.85546875" style="17" customWidth="1"/>
    <col min="13837" max="13837" width="2.140625" style="17" customWidth="1"/>
    <col min="13838" max="13839" width="7.85546875" style="17" customWidth="1"/>
    <col min="13840" max="13840" width="2.42578125" style="17" customWidth="1"/>
    <col min="13841" max="13841" width="8.140625" style="17" customWidth="1"/>
    <col min="13842" max="13842" width="8.85546875" style="17" customWidth="1"/>
    <col min="13843" max="13843" width="2.5703125" style="17" customWidth="1"/>
    <col min="13844" max="14080" width="9.140625" style="17"/>
    <col min="14081" max="14081" width="16.140625" style="17" customWidth="1"/>
    <col min="14082" max="14082" width="7.85546875" style="17" customWidth="1"/>
    <col min="14083" max="14083" width="9" style="17" customWidth="1"/>
    <col min="14084" max="14084" width="2.140625" style="17" customWidth="1"/>
    <col min="14085" max="14086" width="7.85546875" style="17" customWidth="1"/>
    <col min="14087" max="14087" width="2.42578125" style="17" customWidth="1"/>
    <col min="14088" max="14089" width="7.85546875" style="17" customWidth="1"/>
    <col min="14090" max="14090" width="1.85546875" style="17" customWidth="1"/>
    <col min="14091" max="14092" width="7.85546875" style="17" customWidth="1"/>
    <col min="14093" max="14093" width="2.140625" style="17" customWidth="1"/>
    <col min="14094" max="14095" width="7.85546875" style="17" customWidth="1"/>
    <col min="14096" max="14096" width="2.42578125" style="17" customWidth="1"/>
    <col min="14097" max="14097" width="8.140625" style="17" customWidth="1"/>
    <col min="14098" max="14098" width="8.85546875" style="17" customWidth="1"/>
    <col min="14099" max="14099" width="2.5703125" style="17" customWidth="1"/>
    <col min="14100" max="14336" width="9.140625" style="17"/>
    <col min="14337" max="14337" width="16.140625" style="17" customWidth="1"/>
    <col min="14338" max="14338" width="7.85546875" style="17" customWidth="1"/>
    <col min="14339" max="14339" width="9" style="17" customWidth="1"/>
    <col min="14340" max="14340" width="2.140625" style="17" customWidth="1"/>
    <col min="14341" max="14342" width="7.85546875" style="17" customWidth="1"/>
    <col min="14343" max="14343" width="2.42578125" style="17" customWidth="1"/>
    <col min="14344" max="14345" width="7.85546875" style="17" customWidth="1"/>
    <col min="14346" max="14346" width="1.85546875" style="17" customWidth="1"/>
    <col min="14347" max="14348" width="7.85546875" style="17" customWidth="1"/>
    <col min="14349" max="14349" width="2.140625" style="17" customWidth="1"/>
    <col min="14350" max="14351" width="7.85546875" style="17" customWidth="1"/>
    <col min="14352" max="14352" width="2.42578125" style="17" customWidth="1"/>
    <col min="14353" max="14353" width="8.140625" style="17" customWidth="1"/>
    <col min="14354" max="14354" width="8.85546875" style="17" customWidth="1"/>
    <col min="14355" max="14355" width="2.5703125" style="17" customWidth="1"/>
    <col min="14356" max="14592" width="9.140625" style="17"/>
    <col min="14593" max="14593" width="16.140625" style="17" customWidth="1"/>
    <col min="14594" max="14594" width="7.85546875" style="17" customWidth="1"/>
    <col min="14595" max="14595" width="9" style="17" customWidth="1"/>
    <col min="14596" max="14596" width="2.140625" style="17" customWidth="1"/>
    <col min="14597" max="14598" width="7.85546875" style="17" customWidth="1"/>
    <col min="14599" max="14599" width="2.42578125" style="17" customWidth="1"/>
    <col min="14600" max="14601" width="7.85546875" style="17" customWidth="1"/>
    <col min="14602" max="14602" width="1.85546875" style="17" customWidth="1"/>
    <col min="14603" max="14604" width="7.85546875" style="17" customWidth="1"/>
    <col min="14605" max="14605" width="2.140625" style="17" customWidth="1"/>
    <col min="14606" max="14607" width="7.85546875" style="17" customWidth="1"/>
    <col min="14608" max="14608" width="2.42578125" style="17" customWidth="1"/>
    <col min="14609" max="14609" width="8.140625" style="17" customWidth="1"/>
    <col min="14610" max="14610" width="8.85546875" style="17" customWidth="1"/>
    <col min="14611" max="14611" width="2.5703125" style="17" customWidth="1"/>
    <col min="14612" max="14848" width="9.140625" style="17"/>
    <col min="14849" max="14849" width="16.140625" style="17" customWidth="1"/>
    <col min="14850" max="14850" width="7.85546875" style="17" customWidth="1"/>
    <col min="14851" max="14851" width="9" style="17" customWidth="1"/>
    <col min="14852" max="14852" width="2.140625" style="17" customWidth="1"/>
    <col min="14853" max="14854" width="7.85546875" style="17" customWidth="1"/>
    <col min="14855" max="14855" width="2.42578125" style="17" customWidth="1"/>
    <col min="14856" max="14857" width="7.85546875" style="17" customWidth="1"/>
    <col min="14858" max="14858" width="1.85546875" style="17" customWidth="1"/>
    <col min="14859" max="14860" width="7.85546875" style="17" customWidth="1"/>
    <col min="14861" max="14861" width="2.140625" style="17" customWidth="1"/>
    <col min="14862" max="14863" width="7.85546875" style="17" customWidth="1"/>
    <col min="14864" max="14864" width="2.42578125" style="17" customWidth="1"/>
    <col min="14865" max="14865" width="8.140625" style="17" customWidth="1"/>
    <col min="14866" max="14866" width="8.85546875" style="17" customWidth="1"/>
    <col min="14867" max="14867" width="2.5703125" style="17" customWidth="1"/>
    <col min="14868" max="15104" width="9.140625" style="17"/>
    <col min="15105" max="15105" width="16.140625" style="17" customWidth="1"/>
    <col min="15106" max="15106" width="7.85546875" style="17" customWidth="1"/>
    <col min="15107" max="15107" width="9" style="17" customWidth="1"/>
    <col min="15108" max="15108" width="2.140625" style="17" customWidth="1"/>
    <col min="15109" max="15110" width="7.85546875" style="17" customWidth="1"/>
    <col min="15111" max="15111" width="2.42578125" style="17" customWidth="1"/>
    <col min="15112" max="15113" width="7.85546875" style="17" customWidth="1"/>
    <col min="15114" max="15114" width="1.85546875" style="17" customWidth="1"/>
    <col min="15115" max="15116" width="7.85546875" style="17" customWidth="1"/>
    <col min="15117" max="15117" width="2.140625" style="17" customWidth="1"/>
    <col min="15118" max="15119" width="7.85546875" style="17" customWidth="1"/>
    <col min="15120" max="15120" width="2.42578125" style="17" customWidth="1"/>
    <col min="15121" max="15121" width="8.140625" style="17" customWidth="1"/>
    <col min="15122" max="15122" width="8.85546875" style="17" customWidth="1"/>
    <col min="15123" max="15123" width="2.5703125" style="17" customWidth="1"/>
    <col min="15124" max="15360" width="9.140625" style="17"/>
    <col min="15361" max="15361" width="16.140625" style="17" customWidth="1"/>
    <col min="15362" max="15362" width="7.85546875" style="17" customWidth="1"/>
    <col min="15363" max="15363" width="9" style="17" customWidth="1"/>
    <col min="15364" max="15364" width="2.140625" style="17" customWidth="1"/>
    <col min="15365" max="15366" width="7.85546875" style="17" customWidth="1"/>
    <col min="15367" max="15367" width="2.42578125" style="17" customWidth="1"/>
    <col min="15368" max="15369" width="7.85546875" style="17" customWidth="1"/>
    <col min="15370" max="15370" width="1.85546875" style="17" customWidth="1"/>
    <col min="15371" max="15372" width="7.85546875" style="17" customWidth="1"/>
    <col min="15373" max="15373" width="2.140625" style="17" customWidth="1"/>
    <col min="15374" max="15375" width="7.85546875" style="17" customWidth="1"/>
    <col min="15376" max="15376" width="2.42578125" style="17" customWidth="1"/>
    <col min="15377" max="15377" width="8.140625" style="17" customWidth="1"/>
    <col min="15378" max="15378" width="8.85546875" style="17" customWidth="1"/>
    <col min="15379" max="15379" width="2.5703125" style="17" customWidth="1"/>
    <col min="15380" max="15616" width="9.140625" style="17"/>
    <col min="15617" max="15617" width="16.140625" style="17" customWidth="1"/>
    <col min="15618" max="15618" width="7.85546875" style="17" customWidth="1"/>
    <col min="15619" max="15619" width="9" style="17" customWidth="1"/>
    <col min="15620" max="15620" width="2.140625" style="17" customWidth="1"/>
    <col min="15621" max="15622" width="7.85546875" style="17" customWidth="1"/>
    <col min="15623" max="15623" width="2.42578125" style="17" customWidth="1"/>
    <col min="15624" max="15625" width="7.85546875" style="17" customWidth="1"/>
    <col min="15626" max="15626" width="1.85546875" style="17" customWidth="1"/>
    <col min="15627" max="15628" width="7.85546875" style="17" customWidth="1"/>
    <col min="15629" max="15629" width="2.140625" style="17" customWidth="1"/>
    <col min="15630" max="15631" width="7.85546875" style="17" customWidth="1"/>
    <col min="15632" max="15632" width="2.42578125" style="17" customWidth="1"/>
    <col min="15633" max="15633" width="8.140625" style="17" customWidth="1"/>
    <col min="15634" max="15634" width="8.85546875" style="17" customWidth="1"/>
    <col min="15635" max="15635" width="2.5703125" style="17" customWidth="1"/>
    <col min="15636" max="15872" width="9.140625" style="17"/>
    <col min="15873" max="15873" width="16.140625" style="17" customWidth="1"/>
    <col min="15874" max="15874" width="7.85546875" style="17" customWidth="1"/>
    <col min="15875" max="15875" width="9" style="17" customWidth="1"/>
    <col min="15876" max="15876" width="2.140625" style="17" customWidth="1"/>
    <col min="15877" max="15878" width="7.85546875" style="17" customWidth="1"/>
    <col min="15879" max="15879" width="2.42578125" style="17" customWidth="1"/>
    <col min="15880" max="15881" width="7.85546875" style="17" customWidth="1"/>
    <col min="15882" max="15882" width="1.85546875" style="17" customWidth="1"/>
    <col min="15883" max="15884" width="7.85546875" style="17" customWidth="1"/>
    <col min="15885" max="15885" width="2.140625" style="17" customWidth="1"/>
    <col min="15886" max="15887" width="7.85546875" style="17" customWidth="1"/>
    <col min="15888" max="15888" width="2.42578125" style="17" customWidth="1"/>
    <col min="15889" max="15889" width="8.140625" style="17" customWidth="1"/>
    <col min="15890" max="15890" width="8.85546875" style="17" customWidth="1"/>
    <col min="15891" max="15891" width="2.5703125" style="17" customWidth="1"/>
    <col min="15892" max="16128" width="9.140625" style="17"/>
    <col min="16129" max="16129" width="16.140625" style="17" customWidth="1"/>
    <col min="16130" max="16130" width="7.85546875" style="17" customWidth="1"/>
    <col min="16131" max="16131" width="9" style="17" customWidth="1"/>
    <col min="16132" max="16132" width="2.140625" style="17" customWidth="1"/>
    <col min="16133" max="16134" width="7.85546875" style="17" customWidth="1"/>
    <col min="16135" max="16135" width="2.42578125" style="17" customWidth="1"/>
    <col min="16136" max="16137" width="7.85546875" style="17" customWidth="1"/>
    <col min="16138" max="16138" width="1.85546875" style="17" customWidth="1"/>
    <col min="16139" max="16140" width="7.85546875" style="17" customWidth="1"/>
    <col min="16141" max="16141" width="2.140625" style="17" customWidth="1"/>
    <col min="16142" max="16143" width="7.85546875" style="17" customWidth="1"/>
    <col min="16144" max="16144" width="2.42578125" style="17" customWidth="1"/>
    <col min="16145" max="16145" width="8.140625" style="17" customWidth="1"/>
    <col min="16146" max="16146" width="8.85546875" style="17" customWidth="1"/>
    <col min="16147" max="16147" width="2.5703125" style="17" customWidth="1"/>
    <col min="16148" max="16384" width="9.140625" style="17"/>
  </cols>
  <sheetData>
    <row r="1" spans="1:19">
      <c r="A1" s="17" t="s">
        <v>215</v>
      </c>
    </row>
    <row r="2" spans="1:19">
      <c r="A2" s="17" t="s">
        <v>216</v>
      </c>
    </row>
    <row r="4" spans="1:19">
      <c r="A4" s="19" t="s">
        <v>548</v>
      </c>
    </row>
    <row r="5" spans="1:19" ht="13.5" customHeight="1">
      <c r="A5" s="19" t="s">
        <v>549</v>
      </c>
    </row>
    <row r="6" spans="1:19" ht="12.95" customHeight="1" thickBot="1">
      <c r="I6" s="31"/>
      <c r="L6" s="31"/>
      <c r="M6" s="31"/>
      <c r="O6" s="31"/>
      <c r="P6" s="31"/>
    </row>
    <row r="7" spans="1:19" ht="12.95" customHeight="1">
      <c r="A7" s="20"/>
      <c r="B7" s="43"/>
      <c r="C7" s="44"/>
      <c r="D7" s="20"/>
      <c r="E7" s="43"/>
      <c r="F7" s="44"/>
      <c r="G7" s="44"/>
      <c r="H7" s="43"/>
      <c r="I7" s="44"/>
      <c r="J7" s="20"/>
      <c r="K7" s="43"/>
      <c r="L7" s="44"/>
      <c r="M7" s="44"/>
      <c r="N7" s="43"/>
      <c r="O7" s="44"/>
      <c r="P7" s="44"/>
      <c r="Q7" s="44"/>
      <c r="R7" s="44"/>
      <c r="S7" s="44"/>
    </row>
    <row r="8" spans="1:19" ht="12.95" customHeight="1">
      <c r="B8" s="248" t="s">
        <v>550</v>
      </c>
      <c r="C8" s="248"/>
      <c r="D8" s="248"/>
      <c r="E8" s="248"/>
      <c r="F8" s="248"/>
      <c r="G8" s="248"/>
      <c r="H8" s="248"/>
      <c r="I8" s="248"/>
      <c r="J8" s="248"/>
      <c r="K8" s="248"/>
      <c r="L8" s="248"/>
      <c r="M8" s="248"/>
      <c r="N8" s="248"/>
      <c r="O8" s="248"/>
      <c r="P8" s="248"/>
      <c r="Q8" s="248"/>
      <c r="R8" s="248"/>
    </row>
    <row r="9" spans="1:19" ht="12.95" customHeight="1">
      <c r="A9" s="17" t="s">
        <v>551</v>
      </c>
      <c r="B9" s="249" t="s">
        <v>552</v>
      </c>
      <c r="C9" s="250"/>
      <c r="E9" s="250" t="s">
        <v>553</v>
      </c>
      <c r="F9" s="250"/>
      <c r="H9" s="250"/>
      <c r="I9" s="250"/>
      <c r="K9" s="250" t="s">
        <v>554</v>
      </c>
      <c r="L9" s="250"/>
      <c r="M9" s="31"/>
      <c r="N9" s="250" t="s">
        <v>555</v>
      </c>
      <c r="O9" s="250"/>
      <c r="P9" s="31"/>
      <c r="Q9" s="250" t="s">
        <v>556</v>
      </c>
      <c r="R9" s="250"/>
      <c r="S9" s="31"/>
    </row>
    <row r="10" spans="1:19" ht="12.95" customHeight="1">
      <c r="B10" s="62" t="s">
        <v>557</v>
      </c>
      <c r="C10" s="47"/>
      <c r="E10" s="47" t="s">
        <v>558</v>
      </c>
      <c r="F10" s="47"/>
      <c r="H10" s="250" t="s">
        <v>559</v>
      </c>
      <c r="I10" s="250"/>
      <c r="K10" s="47" t="s">
        <v>560</v>
      </c>
      <c r="L10" s="47"/>
      <c r="N10" s="62" t="s">
        <v>561</v>
      </c>
      <c r="O10" s="47"/>
      <c r="Q10" s="47" t="s">
        <v>562</v>
      </c>
      <c r="R10" s="47"/>
    </row>
    <row r="11" spans="1:19" ht="12.95" customHeight="1">
      <c r="B11" s="48" t="s">
        <v>254</v>
      </c>
      <c r="C11" s="49" t="s">
        <v>255</v>
      </c>
      <c r="E11" s="48" t="s">
        <v>254</v>
      </c>
      <c r="F11" s="49" t="s">
        <v>255</v>
      </c>
      <c r="G11" s="98"/>
      <c r="H11" s="48" t="s">
        <v>254</v>
      </c>
      <c r="I11" s="49" t="s">
        <v>255</v>
      </c>
      <c r="K11" s="48" t="s">
        <v>254</v>
      </c>
      <c r="L11" s="49" t="s">
        <v>255</v>
      </c>
      <c r="N11" s="48" t="s">
        <v>254</v>
      </c>
      <c r="O11" s="49" t="s">
        <v>255</v>
      </c>
      <c r="Q11" s="48" t="s">
        <v>254</v>
      </c>
      <c r="R11" s="49" t="s">
        <v>255</v>
      </c>
    </row>
    <row r="12" spans="1:19" ht="12.95" customHeight="1" thickBot="1">
      <c r="A12" s="29"/>
      <c r="B12" s="52"/>
      <c r="C12" s="53"/>
      <c r="D12" s="29"/>
      <c r="E12" s="52"/>
      <c r="F12" s="53"/>
      <c r="G12" s="53"/>
      <c r="H12" s="52"/>
      <c r="I12" s="53"/>
      <c r="J12" s="29"/>
      <c r="K12" s="52"/>
      <c r="L12" s="53"/>
      <c r="M12" s="53"/>
      <c r="N12" s="52"/>
      <c r="O12" s="53"/>
      <c r="P12" s="53"/>
      <c r="Q12" s="52"/>
      <c r="R12" s="53"/>
      <c r="S12" s="53"/>
    </row>
    <row r="13" spans="1:19" ht="12.95" customHeight="1">
      <c r="I13" s="31"/>
      <c r="L13" s="31"/>
      <c r="O13" s="31"/>
      <c r="Q13" s="40"/>
      <c r="R13" s="31"/>
    </row>
    <row r="14" spans="1:19" ht="12.95" customHeight="1">
      <c r="A14" s="164" t="s">
        <v>220</v>
      </c>
      <c r="B14" s="40">
        <f>IF($A14&lt;&gt;0,SUM(B16:B40),"")</f>
        <v>18317</v>
      </c>
      <c r="C14" s="18">
        <f>IF($A14&lt;&gt;0,SUM(C16:C40),"")</f>
        <v>99.999999999999986</v>
      </c>
      <c r="E14" s="40">
        <f>IF($A14&lt;&gt;0,SUM(E16:E40),"")</f>
        <v>9923</v>
      </c>
      <c r="F14" s="18">
        <f>IF($A14&lt;&gt;0,SUM(F16:F40),"")</f>
        <v>99.999999999999986</v>
      </c>
      <c r="H14" s="40">
        <f>IF($A14&lt;&gt;0,SUM(H16:H40),"")</f>
        <v>6176</v>
      </c>
      <c r="I14" s="18">
        <f>IF($A14&lt;&gt;0,SUM(I16:I40),"")</f>
        <v>100</v>
      </c>
      <c r="K14" s="40">
        <f>IF($A14&lt;&gt;0,SUM(K16:K40),"")</f>
        <v>215</v>
      </c>
      <c r="L14" s="18">
        <f>IF($A14&lt;&gt;0,SUM(L16:L40),"")</f>
        <v>100</v>
      </c>
      <c r="N14" s="40">
        <f>IF($A14&lt;&gt;0,SUM(N16:N40),"")</f>
        <v>2054</v>
      </c>
      <c r="O14" s="18">
        <f>IF($A14&lt;&gt;0,SUM(O16:O40),"")</f>
        <v>99.999999999999972</v>
      </c>
      <c r="Q14" s="40">
        <f>IF($A14&lt;&gt;0,SUM(Q16:Q40),"")</f>
        <v>3407</v>
      </c>
      <c r="R14" s="18">
        <f>IF($A14&lt;&gt;0,SUM(R16:R40),"")</f>
        <v>100</v>
      </c>
    </row>
    <row r="15" spans="1:19" ht="12.95" customHeight="1">
      <c r="A15" s="11"/>
      <c r="C15" s="40" t="str">
        <f>IF(B15&lt;&gt;0,F15+I15+L15+O15+#REF!,"")</f>
        <v/>
      </c>
      <c r="F15" s="31" t="str">
        <f>IF(A15&lt;&gt;0,E15/#REF!*100,"")</f>
        <v/>
      </c>
      <c r="I15" s="31" t="str">
        <f>IF(A15&lt;&gt;0,H15/#REF!*100,"")</f>
        <v/>
      </c>
      <c r="L15" s="31" t="str">
        <f>IF(A15&lt;&gt;0,K15/#REF!*100,"")</f>
        <v/>
      </c>
      <c r="O15" s="31" t="str">
        <f>IF(A15&lt;&gt;0,N15/#REF!*100,"")</f>
        <v/>
      </c>
      <c r="Q15" s="40"/>
      <c r="R15" s="31" t="str">
        <f>IF(D15&lt;&gt;0,Q15/#REF!*100,"")</f>
        <v/>
      </c>
    </row>
    <row r="16" spans="1:19" ht="12" customHeight="1">
      <c r="A16" s="100" t="s">
        <v>523</v>
      </c>
      <c r="B16" s="251">
        <v>10576</v>
      </c>
      <c r="C16" s="31">
        <f t="shared" ref="C16:C40" si="0">IF($A16&lt;&gt;"",B16/$B$14*100,"")</f>
        <v>57.738712671288972</v>
      </c>
      <c r="E16" s="251">
        <v>5329</v>
      </c>
      <c r="F16" s="31">
        <f t="shared" ref="F16:F40" si="1">IF($A16&lt;&gt;"",E16/$E$14*100,"")</f>
        <v>53.703517081527764</v>
      </c>
      <c r="H16" s="251">
        <v>3851</v>
      </c>
      <c r="I16" s="31">
        <f>IF($A16&lt;&gt;"",H16/$H$14*100,"")</f>
        <v>62.354274611398964</v>
      </c>
      <c r="K16" s="251">
        <v>131</v>
      </c>
      <c r="L16" s="31">
        <f>IF($A16&lt;&gt;"",K16/$K$14*100,"")</f>
        <v>60.930232558139529</v>
      </c>
      <c r="N16" s="251">
        <v>1393</v>
      </c>
      <c r="O16" s="31">
        <f>IF($A16&lt;&gt;"",N16/$N$14*100,"")</f>
        <v>67.818889970788703</v>
      </c>
      <c r="Q16" s="251">
        <v>1648</v>
      </c>
      <c r="R16" s="31">
        <f>IF($A16&lt;&gt;"",Q16/$Q$14*100,"")</f>
        <v>48.371000880540066</v>
      </c>
    </row>
    <row r="17" spans="1:18" ht="12" customHeight="1">
      <c r="A17" s="100"/>
      <c r="B17" s="251"/>
      <c r="C17" s="31" t="str">
        <f t="shared" si="0"/>
        <v/>
      </c>
      <c r="E17" s="251"/>
      <c r="F17" s="31" t="str">
        <f t="shared" si="1"/>
        <v/>
      </c>
      <c r="H17" s="251"/>
      <c r="I17" s="31" t="str">
        <f>IF($A17&lt;&gt;"",H17/$H$14*100,"")</f>
        <v/>
      </c>
      <c r="K17" s="251"/>
      <c r="L17" s="31" t="str">
        <f>IF($A17&lt;&gt;"",K17/$K$14*100,"")</f>
        <v/>
      </c>
      <c r="N17" s="251"/>
      <c r="O17" s="31" t="str">
        <f>IF($A17&lt;&gt;"",N17/$N$14*100,"")</f>
        <v/>
      </c>
      <c r="Q17" s="251"/>
      <c r="R17" s="31" t="str">
        <f>IF($A17&lt;&gt;"",Q17/$N$14*100,"")</f>
        <v/>
      </c>
    </row>
    <row r="18" spans="1:18" ht="12" customHeight="1">
      <c r="A18" s="100" t="s">
        <v>524</v>
      </c>
      <c r="B18" s="251">
        <v>1461</v>
      </c>
      <c r="C18" s="31">
        <f t="shared" si="0"/>
        <v>7.9761969754872526</v>
      </c>
      <c r="E18" s="251">
        <v>789</v>
      </c>
      <c r="F18" s="31">
        <f t="shared" si="1"/>
        <v>7.9512244280963413</v>
      </c>
      <c r="H18" s="251">
        <v>197</v>
      </c>
      <c r="I18" s="31">
        <f>IF($A18&lt;&gt;"",H18/$H$14*100,"")</f>
        <v>3.1897668393782386</v>
      </c>
      <c r="K18" s="251">
        <v>9</v>
      </c>
      <c r="L18" s="31">
        <f>IF($A18&lt;&gt;"",K18/$K$14*100,"")</f>
        <v>4.1860465116279073</v>
      </c>
      <c r="N18" s="251">
        <v>255</v>
      </c>
      <c r="O18" s="31">
        <f>IF($A18&lt;&gt;"",N18/$N$14*100,"")</f>
        <v>12.414800389483933</v>
      </c>
      <c r="Q18" s="251">
        <v>279</v>
      </c>
      <c r="R18" s="31">
        <f>IF($A18&lt;&gt;"",Q18/$Q$14*100,"")</f>
        <v>8.1890226005283235</v>
      </c>
    </row>
    <row r="19" spans="1:18" ht="12" customHeight="1">
      <c r="A19" s="100"/>
      <c r="B19" s="251"/>
      <c r="C19" s="31" t="str">
        <f t="shared" si="0"/>
        <v/>
      </c>
      <c r="E19" s="251"/>
      <c r="F19" s="31" t="str">
        <f t="shared" si="1"/>
        <v/>
      </c>
      <c r="H19" s="251"/>
      <c r="I19" s="31" t="str">
        <f t="shared" ref="I19:I40" si="2">IF($A19&lt;&gt;"",H19/$H$14*100,"")</f>
        <v/>
      </c>
      <c r="K19" s="251"/>
      <c r="L19" s="31" t="str">
        <f t="shared" ref="L19:L40" si="3">IF($A19&lt;&gt;"",K19/$K$14*100,"")</f>
        <v/>
      </c>
      <c r="N19" s="251"/>
      <c r="O19" s="31" t="str">
        <f t="shared" ref="O19:O40" si="4">IF($A19&lt;&gt;"",N19/$N$14*100,"")</f>
        <v/>
      </c>
      <c r="Q19" s="251"/>
      <c r="R19" s="31" t="str">
        <f t="shared" ref="R19:R38" si="5">IF($A19&lt;&gt;"",Q19/$Q$14*100,"")</f>
        <v/>
      </c>
    </row>
    <row r="20" spans="1:18" ht="12" customHeight="1">
      <c r="A20" s="100" t="s">
        <v>563</v>
      </c>
      <c r="B20" s="251">
        <v>381</v>
      </c>
      <c r="C20" s="31">
        <f t="shared" si="0"/>
        <v>2.0800349402194684</v>
      </c>
      <c r="E20" s="251">
        <v>140</v>
      </c>
      <c r="F20" s="31">
        <f t="shared" si="1"/>
        <v>1.4108636501058147</v>
      </c>
      <c r="H20" s="251">
        <v>67</v>
      </c>
      <c r="I20" s="31">
        <f t="shared" si="2"/>
        <v>1.0848445595854923</v>
      </c>
      <c r="K20" s="251">
        <v>0</v>
      </c>
      <c r="L20" s="31">
        <f t="shared" si="3"/>
        <v>0</v>
      </c>
      <c r="N20" s="251">
        <v>22</v>
      </c>
      <c r="O20" s="31">
        <f t="shared" si="4"/>
        <v>1.071080817916261</v>
      </c>
      <c r="Q20" s="251">
        <v>62</v>
      </c>
      <c r="R20" s="31">
        <f t="shared" si="5"/>
        <v>1.8197828001174052</v>
      </c>
    </row>
    <row r="21" spans="1:18" ht="12" customHeight="1">
      <c r="A21" s="100"/>
      <c r="B21" s="251"/>
      <c r="C21" s="31" t="str">
        <f t="shared" si="0"/>
        <v/>
      </c>
      <c r="E21" s="251"/>
      <c r="F21" s="31" t="str">
        <f t="shared" si="1"/>
        <v/>
      </c>
      <c r="H21" s="251"/>
      <c r="I21" s="31" t="str">
        <f t="shared" si="2"/>
        <v/>
      </c>
      <c r="K21" s="251"/>
      <c r="L21" s="31" t="str">
        <f t="shared" si="3"/>
        <v/>
      </c>
      <c r="N21" s="251"/>
      <c r="O21" s="31" t="str">
        <f t="shared" si="4"/>
        <v/>
      </c>
      <c r="Q21" s="251"/>
      <c r="R21" s="31" t="str">
        <f t="shared" si="5"/>
        <v/>
      </c>
    </row>
    <row r="22" spans="1:18" ht="12" customHeight="1">
      <c r="A22" s="100" t="s">
        <v>525</v>
      </c>
      <c r="B22" s="251">
        <v>781</v>
      </c>
      <c r="C22" s="31">
        <f t="shared" si="0"/>
        <v>4.2637986569853137</v>
      </c>
      <c r="E22" s="251">
        <v>369</v>
      </c>
      <c r="F22" s="31">
        <f t="shared" si="1"/>
        <v>3.7186334777788974</v>
      </c>
      <c r="H22" s="251">
        <v>352</v>
      </c>
      <c r="I22" s="31">
        <f t="shared" si="2"/>
        <v>5.6994818652849739</v>
      </c>
      <c r="K22" s="251">
        <v>0</v>
      </c>
      <c r="L22" s="31">
        <f t="shared" si="3"/>
        <v>0</v>
      </c>
      <c r="N22" s="251">
        <v>42</v>
      </c>
      <c r="O22" s="31">
        <f t="shared" si="4"/>
        <v>2.044790652385589</v>
      </c>
      <c r="Q22" s="251">
        <v>205</v>
      </c>
      <c r="R22" s="31">
        <f t="shared" si="5"/>
        <v>6.0170237745817436</v>
      </c>
    </row>
    <row r="23" spans="1:18" ht="12" customHeight="1">
      <c r="A23" s="100"/>
      <c r="B23" s="251"/>
      <c r="C23" s="31" t="str">
        <f t="shared" si="0"/>
        <v/>
      </c>
      <c r="E23" s="251"/>
      <c r="F23" s="31" t="str">
        <f t="shared" si="1"/>
        <v/>
      </c>
      <c r="H23" s="251"/>
      <c r="I23" s="31" t="str">
        <f t="shared" si="2"/>
        <v/>
      </c>
      <c r="K23" s="251"/>
      <c r="L23" s="31" t="str">
        <f t="shared" si="3"/>
        <v/>
      </c>
      <c r="N23" s="251"/>
      <c r="O23" s="31" t="str">
        <f t="shared" si="4"/>
        <v/>
      </c>
      <c r="Q23" s="251"/>
      <c r="R23" s="31" t="str">
        <f t="shared" si="5"/>
        <v/>
      </c>
    </row>
    <row r="24" spans="1:18" ht="12" customHeight="1">
      <c r="A24" s="100" t="s">
        <v>564</v>
      </c>
      <c r="B24" s="251">
        <v>325</v>
      </c>
      <c r="C24" s="31">
        <f t="shared" si="0"/>
        <v>1.7743080198722498</v>
      </c>
      <c r="E24" s="251">
        <v>118</v>
      </c>
      <c r="F24" s="31">
        <f t="shared" si="1"/>
        <v>1.1891565050891866</v>
      </c>
      <c r="H24" s="251">
        <v>191</v>
      </c>
      <c r="I24" s="31">
        <f t="shared" si="2"/>
        <v>3.0926165803108807</v>
      </c>
      <c r="K24" s="251">
        <v>0</v>
      </c>
      <c r="L24" s="31">
        <f t="shared" si="3"/>
        <v>0</v>
      </c>
      <c r="N24" s="251">
        <v>19</v>
      </c>
      <c r="O24" s="31">
        <f t="shared" si="4"/>
        <v>0.92502434274586176</v>
      </c>
      <c r="Q24" s="251">
        <v>61</v>
      </c>
      <c r="R24" s="31">
        <f t="shared" si="5"/>
        <v>1.7904314646316408</v>
      </c>
    </row>
    <row r="25" spans="1:18" ht="12" customHeight="1">
      <c r="A25" s="100"/>
      <c r="B25" s="251"/>
      <c r="C25" s="31" t="str">
        <f t="shared" si="0"/>
        <v/>
      </c>
      <c r="E25" s="251"/>
      <c r="F25" s="31" t="str">
        <f t="shared" si="1"/>
        <v/>
      </c>
      <c r="H25" s="251"/>
      <c r="I25" s="31" t="str">
        <f t="shared" si="2"/>
        <v/>
      </c>
      <c r="K25" s="251"/>
      <c r="L25" s="31" t="str">
        <f t="shared" si="3"/>
        <v/>
      </c>
      <c r="N25" s="251"/>
      <c r="O25" s="31" t="str">
        <f t="shared" si="4"/>
        <v/>
      </c>
      <c r="Q25" s="251"/>
      <c r="R25" s="31" t="str">
        <f t="shared" si="5"/>
        <v/>
      </c>
    </row>
    <row r="26" spans="1:18" ht="12" customHeight="1">
      <c r="A26" s="100" t="s">
        <v>565</v>
      </c>
      <c r="B26" s="251">
        <v>452</v>
      </c>
      <c r="C26" s="31">
        <f t="shared" si="0"/>
        <v>2.4676529999454062</v>
      </c>
      <c r="E26" s="251">
        <v>172</v>
      </c>
      <c r="F26" s="31">
        <f t="shared" si="1"/>
        <v>1.7333467701300009</v>
      </c>
      <c r="H26" s="251">
        <v>262</v>
      </c>
      <c r="I26" s="31">
        <f t="shared" si="2"/>
        <v>4.2422279792746114</v>
      </c>
      <c r="K26" s="251">
        <v>10</v>
      </c>
      <c r="L26" s="31">
        <f t="shared" si="3"/>
        <v>4.6511627906976747</v>
      </c>
      <c r="N26" s="251">
        <v>18</v>
      </c>
      <c r="O26" s="31">
        <f t="shared" si="4"/>
        <v>0.87633885102239539</v>
      </c>
      <c r="Q26" s="251">
        <v>105</v>
      </c>
      <c r="R26" s="31">
        <f t="shared" si="5"/>
        <v>3.0818902260052834</v>
      </c>
    </row>
    <row r="27" spans="1:18" ht="12" customHeight="1">
      <c r="A27" s="100"/>
      <c r="B27" s="251"/>
      <c r="C27" s="31" t="str">
        <f t="shared" si="0"/>
        <v/>
      </c>
      <c r="E27" s="251"/>
      <c r="F27" s="31" t="str">
        <f t="shared" si="1"/>
        <v/>
      </c>
      <c r="H27" s="251"/>
      <c r="I27" s="31" t="str">
        <f t="shared" si="2"/>
        <v/>
      </c>
      <c r="K27" s="251"/>
      <c r="L27" s="31" t="str">
        <f t="shared" si="3"/>
        <v/>
      </c>
      <c r="N27" s="251"/>
      <c r="O27" s="31" t="str">
        <f t="shared" si="4"/>
        <v/>
      </c>
      <c r="Q27" s="251"/>
      <c r="R27" s="31" t="str">
        <f t="shared" si="5"/>
        <v/>
      </c>
    </row>
    <row r="28" spans="1:18" ht="12" customHeight="1">
      <c r="A28" s="100" t="s">
        <v>526</v>
      </c>
      <c r="B28" s="251">
        <v>1449</v>
      </c>
      <c r="C28" s="31">
        <f t="shared" si="0"/>
        <v>7.9106840639842773</v>
      </c>
      <c r="D28" s="87"/>
      <c r="E28" s="251">
        <v>1045</v>
      </c>
      <c r="F28" s="31">
        <f t="shared" si="1"/>
        <v>10.531089388289832</v>
      </c>
      <c r="G28" s="61"/>
      <c r="H28" s="251">
        <v>426</v>
      </c>
      <c r="I28" s="31">
        <f t="shared" si="2"/>
        <v>6.8976683937823831</v>
      </c>
      <c r="J28" s="87"/>
      <c r="K28" s="251">
        <v>16</v>
      </c>
      <c r="L28" s="31">
        <f t="shared" si="3"/>
        <v>7.441860465116279</v>
      </c>
      <c r="M28" s="87"/>
      <c r="N28" s="251">
        <v>134</v>
      </c>
      <c r="O28" s="31">
        <f t="shared" si="4"/>
        <v>6.5238558909444979</v>
      </c>
      <c r="Q28" s="251">
        <v>368</v>
      </c>
      <c r="R28" s="31">
        <f t="shared" si="5"/>
        <v>10.801291458761373</v>
      </c>
    </row>
    <row r="29" spans="1:18" ht="12" customHeight="1">
      <c r="A29" s="100"/>
      <c r="B29" s="251"/>
      <c r="C29" s="31" t="str">
        <f t="shared" si="0"/>
        <v/>
      </c>
      <c r="D29" s="87"/>
      <c r="E29" s="251"/>
      <c r="F29" s="31" t="str">
        <f t="shared" si="1"/>
        <v/>
      </c>
      <c r="G29" s="61"/>
      <c r="H29" s="251"/>
      <c r="I29" s="31" t="str">
        <f t="shared" si="2"/>
        <v/>
      </c>
      <c r="J29" s="87"/>
      <c r="K29" s="251"/>
      <c r="L29" s="31" t="str">
        <f t="shared" si="3"/>
        <v/>
      </c>
      <c r="M29" s="87"/>
      <c r="N29" s="251"/>
      <c r="O29" s="31" t="str">
        <f t="shared" si="4"/>
        <v/>
      </c>
      <c r="Q29" s="251"/>
      <c r="R29" s="31" t="str">
        <f t="shared" si="5"/>
        <v/>
      </c>
    </row>
    <row r="30" spans="1:18" ht="12" customHeight="1">
      <c r="A30" s="100" t="s">
        <v>566</v>
      </c>
      <c r="B30" s="251">
        <v>52</v>
      </c>
      <c r="C30" s="31">
        <f t="shared" si="0"/>
        <v>0.28388928317955997</v>
      </c>
      <c r="D30" s="87"/>
      <c r="E30" s="251">
        <v>32</v>
      </c>
      <c r="F30" s="31">
        <f t="shared" si="1"/>
        <v>0.32248312002418622</v>
      </c>
      <c r="G30" s="61"/>
      <c r="H30" s="251">
        <v>15</v>
      </c>
      <c r="I30" s="31">
        <f t="shared" si="2"/>
        <v>0.24287564766839378</v>
      </c>
      <c r="J30" s="87"/>
      <c r="K30" s="251">
        <v>0</v>
      </c>
      <c r="L30" s="31">
        <f t="shared" si="3"/>
        <v>0</v>
      </c>
      <c r="M30" s="87"/>
      <c r="N30" s="251">
        <v>0</v>
      </c>
      <c r="O30" s="31">
        <f t="shared" si="4"/>
        <v>0</v>
      </c>
      <c r="Q30" s="251">
        <v>11</v>
      </c>
      <c r="R30" s="31">
        <f t="shared" si="5"/>
        <v>0.32286469034341059</v>
      </c>
    </row>
    <row r="31" spans="1:18" ht="12" customHeight="1">
      <c r="A31" s="100"/>
      <c r="B31" s="251"/>
      <c r="C31" s="31" t="str">
        <f t="shared" si="0"/>
        <v/>
      </c>
      <c r="D31" s="87"/>
      <c r="E31" s="251"/>
      <c r="F31" s="31" t="str">
        <f t="shared" si="1"/>
        <v/>
      </c>
      <c r="G31" s="61"/>
      <c r="H31" s="251"/>
      <c r="I31" s="31" t="str">
        <f t="shared" si="2"/>
        <v/>
      </c>
      <c r="J31" s="87"/>
      <c r="K31" s="251"/>
      <c r="L31" s="31" t="str">
        <f t="shared" si="3"/>
        <v/>
      </c>
      <c r="M31" s="87"/>
      <c r="N31" s="251"/>
      <c r="O31" s="31" t="str">
        <f t="shared" si="4"/>
        <v/>
      </c>
      <c r="Q31" s="251"/>
      <c r="R31" s="31" t="str">
        <f t="shared" si="5"/>
        <v/>
      </c>
    </row>
    <row r="32" spans="1:18" ht="12" customHeight="1">
      <c r="A32" s="100" t="s">
        <v>527</v>
      </c>
      <c r="B32" s="251">
        <v>970</v>
      </c>
      <c r="C32" s="31">
        <f t="shared" si="0"/>
        <v>5.2956270131571763</v>
      </c>
      <c r="D32" s="87"/>
      <c r="E32" s="251">
        <v>677</v>
      </c>
      <c r="F32" s="31">
        <f t="shared" si="1"/>
        <v>6.8225335080116896</v>
      </c>
      <c r="G32" s="61"/>
      <c r="H32" s="251">
        <v>223</v>
      </c>
      <c r="I32" s="31">
        <f t="shared" si="2"/>
        <v>3.610751295336788</v>
      </c>
      <c r="J32" s="87"/>
      <c r="K32" s="251">
        <v>21</v>
      </c>
      <c r="L32" s="31">
        <f t="shared" si="3"/>
        <v>9.7674418604651159</v>
      </c>
      <c r="M32" s="87"/>
      <c r="N32" s="251">
        <v>32</v>
      </c>
      <c r="O32" s="31">
        <f t="shared" si="4"/>
        <v>1.5579357351509251</v>
      </c>
      <c r="Q32" s="251">
        <v>221</v>
      </c>
      <c r="R32" s="31">
        <f t="shared" si="5"/>
        <v>6.4866451423539768</v>
      </c>
    </row>
    <row r="33" spans="1:19" ht="12" customHeight="1">
      <c r="A33" s="100"/>
      <c r="B33" s="251"/>
      <c r="C33" s="31" t="str">
        <f t="shared" si="0"/>
        <v/>
      </c>
      <c r="E33" s="251"/>
      <c r="F33" s="31" t="str">
        <f t="shared" si="1"/>
        <v/>
      </c>
      <c r="H33" s="251"/>
      <c r="I33" s="31" t="str">
        <f t="shared" si="2"/>
        <v/>
      </c>
      <c r="K33" s="251"/>
      <c r="L33" s="31" t="str">
        <f t="shared" si="3"/>
        <v/>
      </c>
      <c r="N33" s="251"/>
      <c r="O33" s="31" t="str">
        <f t="shared" si="4"/>
        <v/>
      </c>
      <c r="Q33" s="251"/>
      <c r="R33" s="31" t="str">
        <f t="shared" si="5"/>
        <v/>
      </c>
    </row>
    <row r="34" spans="1:19" ht="12" customHeight="1">
      <c r="A34" s="100" t="s">
        <v>567</v>
      </c>
      <c r="B34" s="251">
        <v>116</v>
      </c>
      <c r="C34" s="31">
        <f t="shared" si="0"/>
        <v>0.63329147786209539</v>
      </c>
      <c r="E34" s="251">
        <v>49</v>
      </c>
      <c r="F34" s="31">
        <f t="shared" si="1"/>
        <v>0.49380227753703515</v>
      </c>
      <c r="H34" s="251">
        <v>61</v>
      </c>
      <c r="I34" s="31">
        <f t="shared" si="2"/>
        <v>0.98769430051813478</v>
      </c>
      <c r="K34" s="251">
        <v>0</v>
      </c>
      <c r="L34" s="31">
        <f t="shared" si="3"/>
        <v>0</v>
      </c>
      <c r="N34" s="251">
        <v>1</v>
      </c>
      <c r="O34" s="31">
        <f t="shared" si="4"/>
        <v>4.8685491723466409E-2</v>
      </c>
      <c r="Q34" s="251">
        <v>28</v>
      </c>
      <c r="R34" s="31">
        <f t="shared" si="5"/>
        <v>0.82183739360140884</v>
      </c>
    </row>
    <row r="35" spans="1:19" ht="12" customHeight="1">
      <c r="A35" s="100"/>
      <c r="B35" s="251"/>
      <c r="C35" s="31" t="str">
        <f t="shared" si="0"/>
        <v/>
      </c>
      <c r="E35" s="251"/>
      <c r="F35" s="31" t="str">
        <f t="shared" si="1"/>
        <v/>
      </c>
      <c r="H35" s="251"/>
      <c r="I35" s="31" t="str">
        <f t="shared" si="2"/>
        <v/>
      </c>
      <c r="K35" s="251"/>
      <c r="L35" s="31" t="str">
        <f t="shared" si="3"/>
        <v/>
      </c>
      <c r="N35" s="251"/>
      <c r="O35" s="31" t="str">
        <f t="shared" si="4"/>
        <v/>
      </c>
      <c r="Q35" s="251"/>
      <c r="R35" s="31" t="str">
        <f t="shared" si="5"/>
        <v/>
      </c>
    </row>
    <row r="36" spans="1:19" ht="12" customHeight="1">
      <c r="A36" s="100" t="s">
        <v>528</v>
      </c>
      <c r="B36" s="251">
        <v>959</v>
      </c>
      <c r="C36" s="31">
        <f t="shared" si="0"/>
        <v>5.2355735109461152</v>
      </c>
      <c r="E36" s="251">
        <v>631</v>
      </c>
      <c r="F36" s="31">
        <f t="shared" si="1"/>
        <v>6.358964022976922</v>
      </c>
      <c r="H36" s="251">
        <v>347</v>
      </c>
      <c r="I36" s="31">
        <f t="shared" si="2"/>
        <v>5.6185233160621761</v>
      </c>
      <c r="K36" s="251">
        <v>13</v>
      </c>
      <c r="L36" s="31">
        <f t="shared" si="3"/>
        <v>6.0465116279069768</v>
      </c>
      <c r="N36" s="251">
        <v>60</v>
      </c>
      <c r="O36" s="31">
        <f t="shared" si="4"/>
        <v>2.9211295034079843</v>
      </c>
      <c r="Q36" s="251">
        <v>183</v>
      </c>
      <c r="R36" s="31">
        <f t="shared" si="5"/>
        <v>5.3712943938949227</v>
      </c>
    </row>
    <row r="37" spans="1:19" ht="12" customHeight="1">
      <c r="A37" s="100"/>
      <c r="B37" s="251"/>
      <c r="C37" s="31" t="str">
        <f t="shared" si="0"/>
        <v/>
      </c>
      <c r="E37" s="251"/>
      <c r="F37" s="31" t="str">
        <f t="shared" si="1"/>
        <v/>
      </c>
      <c r="H37" s="251"/>
      <c r="I37" s="31" t="str">
        <f t="shared" si="2"/>
        <v/>
      </c>
      <c r="K37" s="251"/>
      <c r="L37" s="31" t="str">
        <f t="shared" si="3"/>
        <v/>
      </c>
      <c r="N37" s="251"/>
      <c r="O37" s="31" t="str">
        <f t="shared" si="4"/>
        <v/>
      </c>
      <c r="Q37" s="251"/>
      <c r="R37" s="31" t="str">
        <f t="shared" si="5"/>
        <v/>
      </c>
    </row>
    <row r="38" spans="1:19" ht="12" customHeight="1">
      <c r="A38" s="100" t="s">
        <v>529</v>
      </c>
      <c r="B38" s="251">
        <v>556</v>
      </c>
      <c r="C38" s="31">
        <f t="shared" si="0"/>
        <v>3.0354315663045259</v>
      </c>
      <c r="E38" s="251">
        <v>484</v>
      </c>
      <c r="F38" s="31">
        <f t="shared" si="1"/>
        <v>4.8775571903658168</v>
      </c>
      <c r="H38" s="251">
        <v>49</v>
      </c>
      <c r="I38" s="31">
        <f t="shared" si="2"/>
        <v>0.79339378238341973</v>
      </c>
      <c r="K38" s="251">
        <v>15</v>
      </c>
      <c r="L38" s="31">
        <f t="shared" si="3"/>
        <v>6.9767441860465116</v>
      </c>
      <c r="N38" s="251">
        <v>54</v>
      </c>
      <c r="O38" s="31">
        <f t="shared" si="4"/>
        <v>2.6290165530671863</v>
      </c>
      <c r="Q38" s="251">
        <v>204</v>
      </c>
      <c r="R38" s="31">
        <f t="shared" si="5"/>
        <v>5.987672439095979</v>
      </c>
    </row>
    <row r="39" spans="1:19" ht="12" customHeight="1">
      <c r="A39" s="100"/>
      <c r="B39" s="251"/>
      <c r="C39" s="31" t="str">
        <f t="shared" si="0"/>
        <v/>
      </c>
      <c r="E39" s="251"/>
      <c r="F39" s="31" t="str">
        <f t="shared" si="1"/>
        <v/>
      </c>
      <c r="H39" s="251"/>
      <c r="I39" s="31" t="str">
        <f t="shared" si="2"/>
        <v/>
      </c>
      <c r="K39" s="251"/>
      <c r="L39" s="31" t="str">
        <f t="shared" si="3"/>
        <v/>
      </c>
      <c r="N39" s="251"/>
      <c r="O39" s="31" t="str">
        <f t="shared" si="4"/>
        <v/>
      </c>
      <c r="Q39" s="251"/>
      <c r="R39" s="31" t="str">
        <f>IF($A39&lt;&gt;"",Q39/$Q$14*100,"")</f>
        <v/>
      </c>
    </row>
    <row r="40" spans="1:19" ht="12" customHeight="1">
      <c r="A40" s="100" t="s">
        <v>530</v>
      </c>
      <c r="B40" s="251">
        <v>239</v>
      </c>
      <c r="C40" s="31">
        <f t="shared" si="0"/>
        <v>1.3047988207675931</v>
      </c>
      <c r="E40" s="251">
        <v>88</v>
      </c>
      <c r="F40" s="31">
        <f t="shared" si="1"/>
        <v>0.88682858006651211</v>
      </c>
      <c r="H40" s="251">
        <v>135</v>
      </c>
      <c r="I40" s="31">
        <f t="shared" si="2"/>
        <v>2.1858808290155443</v>
      </c>
      <c r="K40" s="251">
        <v>0</v>
      </c>
      <c r="L40" s="31">
        <f t="shared" si="3"/>
        <v>0</v>
      </c>
      <c r="N40" s="251">
        <v>24</v>
      </c>
      <c r="O40" s="31">
        <f t="shared" si="4"/>
        <v>1.1684518013631937</v>
      </c>
      <c r="Q40" s="251">
        <v>32</v>
      </c>
      <c r="R40" s="31">
        <f>IF($A40&lt;&gt;"",Q40/$Q$14*100,"")</f>
        <v>0.93924273554446724</v>
      </c>
    </row>
    <row r="41" spans="1:19" ht="12" customHeight="1" thickBot="1"/>
    <row r="42" spans="1:19" ht="12" customHeight="1">
      <c r="A42" s="20"/>
      <c r="B42" s="43"/>
      <c r="C42" s="44"/>
      <c r="D42" s="20"/>
      <c r="E42" s="43"/>
      <c r="F42" s="44"/>
      <c r="G42" s="44"/>
      <c r="H42" s="43"/>
      <c r="I42" s="20"/>
      <c r="J42" s="20"/>
      <c r="K42" s="43"/>
      <c r="L42" s="20"/>
      <c r="M42" s="20"/>
      <c r="N42" s="43"/>
      <c r="O42" s="20"/>
      <c r="P42" s="20"/>
      <c r="Q42" s="20"/>
      <c r="R42" s="20"/>
      <c r="S42" s="20"/>
    </row>
    <row r="43" spans="1:19" ht="12" customHeight="1">
      <c r="A43" s="17" t="s">
        <v>568</v>
      </c>
    </row>
    <row r="44" spans="1:19" ht="12" customHeight="1"/>
    <row r="45" spans="1:19" ht="12" customHeight="1">
      <c r="A45" s="17" t="s">
        <v>464</v>
      </c>
    </row>
    <row r="46" spans="1:19" ht="12" customHeight="1">
      <c r="A46" s="17" t="s">
        <v>540</v>
      </c>
    </row>
  </sheetData>
  <mergeCells count="13">
    <mergeCell ref="B10:C10"/>
    <mergeCell ref="E10:F10"/>
    <mergeCell ref="H10:I10"/>
    <mergeCell ref="K10:L10"/>
    <mergeCell ref="N10:O10"/>
    <mergeCell ref="Q10:R10"/>
    <mergeCell ref="B8:R8"/>
    <mergeCell ref="B9:C9"/>
    <mergeCell ref="E9:F9"/>
    <mergeCell ref="H9:I9"/>
    <mergeCell ref="K9:L9"/>
    <mergeCell ref="N9:O9"/>
    <mergeCell ref="Q9:R9"/>
  </mergeCells>
  <printOptions horizontalCentered="1" verticalCentered="1"/>
  <pageMargins left="0.70866141732283472" right="0.70866141732283472" top="0.74803149606299213" bottom="0.74803149606299213" header="0.31496062992125984" footer="0.31496062992125984"/>
  <pageSetup scale="85" orientation="landscape"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6E2C2-9D06-47EE-94A5-30C56405BCEE}">
  <sheetPr>
    <tabColor theme="4" tint="-0.249977111117893"/>
  </sheetPr>
  <dimension ref="A1:AB25"/>
  <sheetViews>
    <sheetView workbookViewId="0">
      <selection activeCell="A2" sqref="A2"/>
    </sheetView>
  </sheetViews>
  <sheetFormatPr baseColWidth="10" defaultColWidth="9.140625" defaultRowHeight="12.75"/>
  <cols>
    <col min="1" max="1" width="12.42578125" style="17" customWidth="1"/>
    <col min="2" max="2" width="7.85546875" style="40" customWidth="1"/>
    <col min="3" max="3" width="7.85546875" style="31" customWidth="1"/>
    <col min="4" max="4" width="1.85546875" style="17" customWidth="1"/>
    <col min="5" max="5" width="7.85546875" style="40" customWidth="1"/>
    <col min="6" max="6" width="9.5703125" style="31" customWidth="1"/>
    <col min="7" max="7" width="1.85546875" style="17" customWidth="1"/>
    <col min="8" max="8" width="6.85546875" style="40" customWidth="1"/>
    <col min="9" max="9" width="9.140625" style="31" customWidth="1"/>
    <col min="10" max="10" width="1.85546875" style="31" customWidth="1"/>
    <col min="11" max="11" width="6.85546875" style="40" customWidth="1"/>
    <col min="12" max="12" width="9.140625" style="17" customWidth="1"/>
    <col min="13" max="13" width="1.85546875" style="17" customWidth="1"/>
    <col min="14" max="14" width="6.85546875" style="40" customWidth="1"/>
    <col min="15" max="15" width="9.140625" style="17" customWidth="1"/>
    <col min="16" max="16" width="1.85546875" style="17" customWidth="1"/>
    <col min="17" max="17" width="6.85546875" style="40" customWidth="1"/>
    <col min="18" max="18" width="9.140625" style="17" customWidth="1"/>
    <col min="19" max="19" width="1.85546875" style="17" customWidth="1"/>
    <col min="20" max="20" width="7.42578125" style="17" customWidth="1"/>
    <col min="21" max="21" width="9.140625" style="17" customWidth="1"/>
    <col min="22" max="22" width="1.85546875" style="17" customWidth="1"/>
    <col min="23" max="23" width="7.85546875" style="17" customWidth="1"/>
    <col min="24" max="24" width="8.140625" style="17" customWidth="1"/>
    <col min="25" max="25" width="1.5703125" style="17" customWidth="1"/>
    <col min="26" max="26" width="6.85546875" style="17" customWidth="1"/>
    <col min="27" max="27" width="9.140625" style="17" customWidth="1"/>
    <col min="28" max="28" width="1.85546875" style="17" customWidth="1"/>
    <col min="29" max="256" width="9.140625" style="17"/>
    <col min="257" max="257" width="12.42578125" style="17" customWidth="1"/>
    <col min="258" max="259" width="7.85546875" style="17" customWidth="1"/>
    <col min="260" max="260" width="1.85546875" style="17" customWidth="1"/>
    <col min="261" max="261" width="7.85546875" style="17" customWidth="1"/>
    <col min="262" max="262" width="9.5703125" style="17" customWidth="1"/>
    <col min="263" max="263" width="1.85546875" style="17" customWidth="1"/>
    <col min="264" max="264" width="6.85546875" style="17" customWidth="1"/>
    <col min="265" max="265" width="9.140625" style="17" customWidth="1"/>
    <col min="266" max="266" width="1.85546875" style="17" customWidth="1"/>
    <col min="267" max="267" width="6.85546875" style="17" customWidth="1"/>
    <col min="268" max="268" width="9.140625" style="17" customWidth="1"/>
    <col min="269" max="269" width="1.85546875" style="17" customWidth="1"/>
    <col min="270" max="270" width="6.85546875" style="17" customWidth="1"/>
    <col min="271" max="271" width="9.140625" style="17" customWidth="1"/>
    <col min="272" max="272" width="1.85546875" style="17" customWidth="1"/>
    <col min="273" max="273" width="6.85546875" style="17" customWidth="1"/>
    <col min="274" max="274" width="9.140625" style="17" customWidth="1"/>
    <col min="275" max="275" width="1.85546875" style="17" customWidth="1"/>
    <col min="276" max="276" width="7.42578125" style="17" customWidth="1"/>
    <col min="277" max="277" width="9.140625" style="17" customWidth="1"/>
    <col min="278" max="278" width="1.85546875" style="17" customWidth="1"/>
    <col min="279" max="279" width="7.85546875" style="17" customWidth="1"/>
    <col min="280" max="280" width="8.140625" style="17" customWidth="1"/>
    <col min="281" max="281" width="1.5703125" style="17" customWidth="1"/>
    <col min="282" max="282" width="6.85546875" style="17" customWidth="1"/>
    <col min="283" max="283" width="9.140625" style="17" customWidth="1"/>
    <col min="284" max="284" width="1.85546875" style="17" customWidth="1"/>
    <col min="285" max="512" width="9.140625" style="17"/>
    <col min="513" max="513" width="12.42578125" style="17" customWidth="1"/>
    <col min="514" max="515" width="7.85546875" style="17" customWidth="1"/>
    <col min="516" max="516" width="1.85546875" style="17" customWidth="1"/>
    <col min="517" max="517" width="7.85546875" style="17" customWidth="1"/>
    <col min="518" max="518" width="9.5703125" style="17" customWidth="1"/>
    <col min="519" max="519" width="1.85546875" style="17" customWidth="1"/>
    <col min="520" max="520" width="6.85546875" style="17" customWidth="1"/>
    <col min="521" max="521" width="9.140625" style="17" customWidth="1"/>
    <col min="522" max="522" width="1.85546875" style="17" customWidth="1"/>
    <col min="523" max="523" width="6.85546875" style="17" customWidth="1"/>
    <col min="524" max="524" width="9.140625" style="17" customWidth="1"/>
    <col min="525" max="525" width="1.85546875" style="17" customWidth="1"/>
    <col min="526" max="526" width="6.85546875" style="17" customWidth="1"/>
    <col min="527" max="527" width="9.140625" style="17" customWidth="1"/>
    <col min="528" max="528" width="1.85546875" style="17" customWidth="1"/>
    <col min="529" max="529" width="6.85546875" style="17" customWidth="1"/>
    <col min="530" max="530" width="9.140625" style="17" customWidth="1"/>
    <col min="531" max="531" width="1.85546875" style="17" customWidth="1"/>
    <col min="532" max="532" width="7.42578125" style="17" customWidth="1"/>
    <col min="533" max="533" width="9.140625" style="17" customWidth="1"/>
    <col min="534" max="534" width="1.85546875" style="17" customWidth="1"/>
    <col min="535" max="535" width="7.85546875" style="17" customWidth="1"/>
    <col min="536" max="536" width="8.140625" style="17" customWidth="1"/>
    <col min="537" max="537" width="1.5703125" style="17" customWidth="1"/>
    <col min="538" max="538" width="6.85546875" style="17" customWidth="1"/>
    <col min="539" max="539" width="9.140625" style="17" customWidth="1"/>
    <col min="540" max="540" width="1.85546875" style="17" customWidth="1"/>
    <col min="541" max="768" width="9.140625" style="17"/>
    <col min="769" max="769" width="12.42578125" style="17" customWidth="1"/>
    <col min="770" max="771" width="7.85546875" style="17" customWidth="1"/>
    <col min="772" max="772" width="1.85546875" style="17" customWidth="1"/>
    <col min="773" max="773" width="7.85546875" style="17" customWidth="1"/>
    <col min="774" max="774" width="9.5703125" style="17" customWidth="1"/>
    <col min="775" max="775" width="1.85546875" style="17" customWidth="1"/>
    <col min="776" max="776" width="6.85546875" style="17" customWidth="1"/>
    <col min="777" max="777" width="9.140625" style="17" customWidth="1"/>
    <col min="778" max="778" width="1.85546875" style="17" customWidth="1"/>
    <col min="779" max="779" width="6.85546875" style="17" customWidth="1"/>
    <col min="780" max="780" width="9.140625" style="17" customWidth="1"/>
    <col min="781" max="781" width="1.85546875" style="17" customWidth="1"/>
    <col min="782" max="782" width="6.85546875" style="17" customWidth="1"/>
    <col min="783" max="783" width="9.140625" style="17" customWidth="1"/>
    <col min="784" max="784" width="1.85546875" style="17" customWidth="1"/>
    <col min="785" max="785" width="6.85546875" style="17" customWidth="1"/>
    <col min="786" max="786" width="9.140625" style="17" customWidth="1"/>
    <col min="787" max="787" width="1.85546875" style="17" customWidth="1"/>
    <col min="788" max="788" width="7.42578125" style="17" customWidth="1"/>
    <col min="789" max="789" width="9.140625" style="17" customWidth="1"/>
    <col min="790" max="790" width="1.85546875" style="17" customWidth="1"/>
    <col min="791" max="791" width="7.85546875" style="17" customWidth="1"/>
    <col min="792" max="792" width="8.140625" style="17" customWidth="1"/>
    <col min="793" max="793" width="1.5703125" style="17" customWidth="1"/>
    <col min="794" max="794" width="6.85546875" style="17" customWidth="1"/>
    <col min="795" max="795" width="9.140625" style="17" customWidth="1"/>
    <col min="796" max="796" width="1.85546875" style="17" customWidth="1"/>
    <col min="797" max="1024" width="9.140625" style="17"/>
    <col min="1025" max="1025" width="12.42578125" style="17" customWidth="1"/>
    <col min="1026" max="1027" width="7.85546875" style="17" customWidth="1"/>
    <col min="1028" max="1028" width="1.85546875" style="17" customWidth="1"/>
    <col min="1029" max="1029" width="7.85546875" style="17" customWidth="1"/>
    <col min="1030" max="1030" width="9.5703125" style="17" customWidth="1"/>
    <col min="1031" max="1031" width="1.85546875" style="17" customWidth="1"/>
    <col min="1032" max="1032" width="6.85546875" style="17" customWidth="1"/>
    <col min="1033" max="1033" width="9.140625" style="17" customWidth="1"/>
    <col min="1034" max="1034" width="1.85546875" style="17" customWidth="1"/>
    <col min="1035" max="1035" width="6.85546875" style="17" customWidth="1"/>
    <col min="1036" max="1036" width="9.140625" style="17" customWidth="1"/>
    <col min="1037" max="1037" width="1.85546875" style="17" customWidth="1"/>
    <col min="1038" max="1038" width="6.85546875" style="17" customWidth="1"/>
    <col min="1039" max="1039" width="9.140625" style="17" customWidth="1"/>
    <col min="1040" max="1040" width="1.85546875" style="17" customWidth="1"/>
    <col min="1041" max="1041" width="6.85546875" style="17" customWidth="1"/>
    <col min="1042" max="1042" width="9.140625" style="17" customWidth="1"/>
    <col min="1043" max="1043" width="1.85546875" style="17" customWidth="1"/>
    <col min="1044" max="1044" width="7.42578125" style="17" customWidth="1"/>
    <col min="1045" max="1045" width="9.140625" style="17" customWidth="1"/>
    <col min="1046" max="1046" width="1.85546875" style="17" customWidth="1"/>
    <col min="1047" max="1047" width="7.85546875" style="17" customWidth="1"/>
    <col min="1048" max="1048" width="8.140625" style="17" customWidth="1"/>
    <col min="1049" max="1049" width="1.5703125" style="17" customWidth="1"/>
    <col min="1050" max="1050" width="6.85546875" style="17" customWidth="1"/>
    <col min="1051" max="1051" width="9.140625" style="17" customWidth="1"/>
    <col min="1052" max="1052" width="1.85546875" style="17" customWidth="1"/>
    <col min="1053" max="1280" width="9.140625" style="17"/>
    <col min="1281" max="1281" width="12.42578125" style="17" customWidth="1"/>
    <col min="1282" max="1283" width="7.85546875" style="17" customWidth="1"/>
    <col min="1284" max="1284" width="1.85546875" style="17" customWidth="1"/>
    <col min="1285" max="1285" width="7.85546875" style="17" customWidth="1"/>
    <col min="1286" max="1286" width="9.5703125" style="17" customWidth="1"/>
    <col min="1287" max="1287" width="1.85546875" style="17" customWidth="1"/>
    <col min="1288" max="1288" width="6.85546875" style="17" customWidth="1"/>
    <col min="1289" max="1289" width="9.140625" style="17" customWidth="1"/>
    <col min="1290" max="1290" width="1.85546875" style="17" customWidth="1"/>
    <col min="1291" max="1291" width="6.85546875" style="17" customWidth="1"/>
    <col min="1292" max="1292" width="9.140625" style="17" customWidth="1"/>
    <col min="1293" max="1293" width="1.85546875" style="17" customWidth="1"/>
    <col min="1294" max="1294" width="6.85546875" style="17" customWidth="1"/>
    <col min="1295" max="1295" width="9.140625" style="17" customWidth="1"/>
    <col min="1296" max="1296" width="1.85546875" style="17" customWidth="1"/>
    <col min="1297" max="1297" width="6.85546875" style="17" customWidth="1"/>
    <col min="1298" max="1298" width="9.140625" style="17" customWidth="1"/>
    <col min="1299" max="1299" width="1.85546875" style="17" customWidth="1"/>
    <col min="1300" max="1300" width="7.42578125" style="17" customWidth="1"/>
    <col min="1301" max="1301" width="9.140625" style="17" customWidth="1"/>
    <col min="1302" max="1302" width="1.85546875" style="17" customWidth="1"/>
    <col min="1303" max="1303" width="7.85546875" style="17" customWidth="1"/>
    <col min="1304" max="1304" width="8.140625" style="17" customWidth="1"/>
    <col min="1305" max="1305" width="1.5703125" style="17" customWidth="1"/>
    <col min="1306" max="1306" width="6.85546875" style="17" customWidth="1"/>
    <col min="1307" max="1307" width="9.140625" style="17" customWidth="1"/>
    <col min="1308" max="1308" width="1.85546875" style="17" customWidth="1"/>
    <col min="1309" max="1536" width="9.140625" style="17"/>
    <col min="1537" max="1537" width="12.42578125" style="17" customWidth="1"/>
    <col min="1538" max="1539" width="7.85546875" style="17" customWidth="1"/>
    <col min="1540" max="1540" width="1.85546875" style="17" customWidth="1"/>
    <col min="1541" max="1541" width="7.85546875" style="17" customWidth="1"/>
    <col min="1542" max="1542" width="9.5703125" style="17" customWidth="1"/>
    <col min="1543" max="1543" width="1.85546875" style="17" customWidth="1"/>
    <col min="1544" max="1544" width="6.85546875" style="17" customWidth="1"/>
    <col min="1545" max="1545" width="9.140625" style="17" customWidth="1"/>
    <col min="1546" max="1546" width="1.85546875" style="17" customWidth="1"/>
    <col min="1547" max="1547" width="6.85546875" style="17" customWidth="1"/>
    <col min="1548" max="1548" width="9.140625" style="17" customWidth="1"/>
    <col min="1549" max="1549" width="1.85546875" style="17" customWidth="1"/>
    <col min="1550" max="1550" width="6.85546875" style="17" customWidth="1"/>
    <col min="1551" max="1551" width="9.140625" style="17" customWidth="1"/>
    <col min="1552" max="1552" width="1.85546875" style="17" customWidth="1"/>
    <col min="1553" max="1553" width="6.85546875" style="17" customWidth="1"/>
    <col min="1554" max="1554" width="9.140625" style="17" customWidth="1"/>
    <col min="1555" max="1555" width="1.85546875" style="17" customWidth="1"/>
    <col min="1556" max="1556" width="7.42578125" style="17" customWidth="1"/>
    <col min="1557" max="1557" width="9.140625" style="17" customWidth="1"/>
    <col min="1558" max="1558" width="1.85546875" style="17" customWidth="1"/>
    <col min="1559" max="1559" width="7.85546875" style="17" customWidth="1"/>
    <col min="1560" max="1560" width="8.140625" style="17" customWidth="1"/>
    <col min="1561" max="1561" width="1.5703125" style="17" customWidth="1"/>
    <col min="1562" max="1562" width="6.85546875" style="17" customWidth="1"/>
    <col min="1563" max="1563" width="9.140625" style="17" customWidth="1"/>
    <col min="1564" max="1564" width="1.85546875" style="17" customWidth="1"/>
    <col min="1565" max="1792" width="9.140625" style="17"/>
    <col min="1793" max="1793" width="12.42578125" style="17" customWidth="1"/>
    <col min="1794" max="1795" width="7.85546875" style="17" customWidth="1"/>
    <col min="1796" max="1796" width="1.85546875" style="17" customWidth="1"/>
    <col min="1797" max="1797" width="7.85546875" style="17" customWidth="1"/>
    <col min="1798" max="1798" width="9.5703125" style="17" customWidth="1"/>
    <col min="1799" max="1799" width="1.85546875" style="17" customWidth="1"/>
    <col min="1800" max="1800" width="6.85546875" style="17" customWidth="1"/>
    <col min="1801" max="1801" width="9.140625" style="17" customWidth="1"/>
    <col min="1802" max="1802" width="1.85546875" style="17" customWidth="1"/>
    <col min="1803" max="1803" width="6.85546875" style="17" customWidth="1"/>
    <col min="1804" max="1804" width="9.140625" style="17" customWidth="1"/>
    <col min="1805" max="1805" width="1.85546875" style="17" customWidth="1"/>
    <col min="1806" max="1806" width="6.85546875" style="17" customWidth="1"/>
    <col min="1807" max="1807" width="9.140625" style="17" customWidth="1"/>
    <col min="1808" max="1808" width="1.85546875" style="17" customWidth="1"/>
    <col min="1809" max="1809" width="6.85546875" style="17" customWidth="1"/>
    <col min="1810" max="1810" width="9.140625" style="17" customWidth="1"/>
    <col min="1811" max="1811" width="1.85546875" style="17" customWidth="1"/>
    <col min="1812" max="1812" width="7.42578125" style="17" customWidth="1"/>
    <col min="1813" max="1813" width="9.140625" style="17" customWidth="1"/>
    <col min="1814" max="1814" width="1.85546875" style="17" customWidth="1"/>
    <col min="1815" max="1815" width="7.85546875" style="17" customWidth="1"/>
    <col min="1816" max="1816" width="8.140625" style="17" customWidth="1"/>
    <col min="1817" max="1817" width="1.5703125" style="17" customWidth="1"/>
    <col min="1818" max="1818" width="6.85546875" style="17" customWidth="1"/>
    <col min="1819" max="1819" width="9.140625" style="17" customWidth="1"/>
    <col min="1820" max="1820" width="1.85546875" style="17" customWidth="1"/>
    <col min="1821" max="2048" width="9.140625" style="17"/>
    <col min="2049" max="2049" width="12.42578125" style="17" customWidth="1"/>
    <col min="2050" max="2051" width="7.85546875" style="17" customWidth="1"/>
    <col min="2052" max="2052" width="1.85546875" style="17" customWidth="1"/>
    <col min="2053" max="2053" width="7.85546875" style="17" customWidth="1"/>
    <col min="2054" max="2054" width="9.5703125" style="17" customWidth="1"/>
    <col min="2055" max="2055" width="1.85546875" style="17" customWidth="1"/>
    <col min="2056" max="2056" width="6.85546875" style="17" customWidth="1"/>
    <col min="2057" max="2057" width="9.140625" style="17" customWidth="1"/>
    <col min="2058" max="2058" width="1.85546875" style="17" customWidth="1"/>
    <col min="2059" max="2059" width="6.85546875" style="17" customWidth="1"/>
    <col min="2060" max="2060" width="9.140625" style="17" customWidth="1"/>
    <col min="2061" max="2061" width="1.85546875" style="17" customWidth="1"/>
    <col min="2062" max="2062" width="6.85546875" style="17" customWidth="1"/>
    <col min="2063" max="2063" width="9.140625" style="17" customWidth="1"/>
    <col min="2064" max="2064" width="1.85546875" style="17" customWidth="1"/>
    <col min="2065" max="2065" width="6.85546875" style="17" customWidth="1"/>
    <col min="2066" max="2066" width="9.140625" style="17" customWidth="1"/>
    <col min="2067" max="2067" width="1.85546875" style="17" customWidth="1"/>
    <col min="2068" max="2068" width="7.42578125" style="17" customWidth="1"/>
    <col min="2069" max="2069" width="9.140625" style="17" customWidth="1"/>
    <col min="2070" max="2070" width="1.85546875" style="17" customWidth="1"/>
    <col min="2071" max="2071" width="7.85546875" style="17" customWidth="1"/>
    <col min="2072" max="2072" width="8.140625" style="17" customWidth="1"/>
    <col min="2073" max="2073" width="1.5703125" style="17" customWidth="1"/>
    <col min="2074" max="2074" width="6.85546875" style="17" customWidth="1"/>
    <col min="2075" max="2075" width="9.140625" style="17" customWidth="1"/>
    <col min="2076" max="2076" width="1.85546875" style="17" customWidth="1"/>
    <col min="2077" max="2304" width="9.140625" style="17"/>
    <col min="2305" max="2305" width="12.42578125" style="17" customWidth="1"/>
    <col min="2306" max="2307" width="7.85546875" style="17" customWidth="1"/>
    <col min="2308" max="2308" width="1.85546875" style="17" customWidth="1"/>
    <col min="2309" max="2309" width="7.85546875" style="17" customWidth="1"/>
    <col min="2310" max="2310" width="9.5703125" style="17" customWidth="1"/>
    <col min="2311" max="2311" width="1.85546875" style="17" customWidth="1"/>
    <col min="2312" max="2312" width="6.85546875" style="17" customWidth="1"/>
    <col min="2313" max="2313" width="9.140625" style="17" customWidth="1"/>
    <col min="2314" max="2314" width="1.85546875" style="17" customWidth="1"/>
    <col min="2315" max="2315" width="6.85546875" style="17" customWidth="1"/>
    <col min="2316" max="2316" width="9.140625" style="17" customWidth="1"/>
    <col min="2317" max="2317" width="1.85546875" style="17" customWidth="1"/>
    <col min="2318" max="2318" width="6.85546875" style="17" customWidth="1"/>
    <col min="2319" max="2319" width="9.140625" style="17" customWidth="1"/>
    <col min="2320" max="2320" width="1.85546875" style="17" customWidth="1"/>
    <col min="2321" max="2321" width="6.85546875" style="17" customWidth="1"/>
    <col min="2322" max="2322" width="9.140625" style="17" customWidth="1"/>
    <col min="2323" max="2323" width="1.85546875" style="17" customWidth="1"/>
    <col min="2324" max="2324" width="7.42578125" style="17" customWidth="1"/>
    <col min="2325" max="2325" width="9.140625" style="17" customWidth="1"/>
    <col min="2326" max="2326" width="1.85546875" style="17" customWidth="1"/>
    <col min="2327" max="2327" width="7.85546875" style="17" customWidth="1"/>
    <col min="2328" max="2328" width="8.140625" style="17" customWidth="1"/>
    <col min="2329" max="2329" width="1.5703125" style="17" customWidth="1"/>
    <col min="2330" max="2330" width="6.85546875" style="17" customWidth="1"/>
    <col min="2331" max="2331" width="9.140625" style="17" customWidth="1"/>
    <col min="2332" max="2332" width="1.85546875" style="17" customWidth="1"/>
    <col min="2333" max="2560" width="9.140625" style="17"/>
    <col min="2561" max="2561" width="12.42578125" style="17" customWidth="1"/>
    <col min="2562" max="2563" width="7.85546875" style="17" customWidth="1"/>
    <col min="2564" max="2564" width="1.85546875" style="17" customWidth="1"/>
    <col min="2565" max="2565" width="7.85546875" style="17" customWidth="1"/>
    <col min="2566" max="2566" width="9.5703125" style="17" customWidth="1"/>
    <col min="2567" max="2567" width="1.85546875" style="17" customWidth="1"/>
    <col min="2568" max="2568" width="6.85546875" style="17" customWidth="1"/>
    <col min="2569" max="2569" width="9.140625" style="17" customWidth="1"/>
    <col min="2570" max="2570" width="1.85546875" style="17" customWidth="1"/>
    <col min="2571" max="2571" width="6.85546875" style="17" customWidth="1"/>
    <col min="2572" max="2572" width="9.140625" style="17" customWidth="1"/>
    <col min="2573" max="2573" width="1.85546875" style="17" customWidth="1"/>
    <col min="2574" max="2574" width="6.85546875" style="17" customWidth="1"/>
    <col min="2575" max="2575" width="9.140625" style="17" customWidth="1"/>
    <col min="2576" max="2576" width="1.85546875" style="17" customWidth="1"/>
    <col min="2577" max="2577" width="6.85546875" style="17" customWidth="1"/>
    <col min="2578" max="2578" width="9.140625" style="17" customWidth="1"/>
    <col min="2579" max="2579" width="1.85546875" style="17" customWidth="1"/>
    <col min="2580" max="2580" width="7.42578125" style="17" customWidth="1"/>
    <col min="2581" max="2581" width="9.140625" style="17" customWidth="1"/>
    <col min="2582" max="2582" width="1.85546875" style="17" customWidth="1"/>
    <col min="2583" max="2583" width="7.85546875" style="17" customWidth="1"/>
    <col min="2584" max="2584" width="8.140625" style="17" customWidth="1"/>
    <col min="2585" max="2585" width="1.5703125" style="17" customWidth="1"/>
    <col min="2586" max="2586" width="6.85546875" style="17" customWidth="1"/>
    <col min="2587" max="2587" width="9.140625" style="17" customWidth="1"/>
    <col min="2588" max="2588" width="1.85546875" style="17" customWidth="1"/>
    <col min="2589" max="2816" width="9.140625" style="17"/>
    <col min="2817" max="2817" width="12.42578125" style="17" customWidth="1"/>
    <col min="2818" max="2819" width="7.85546875" style="17" customWidth="1"/>
    <col min="2820" max="2820" width="1.85546875" style="17" customWidth="1"/>
    <col min="2821" max="2821" width="7.85546875" style="17" customWidth="1"/>
    <col min="2822" max="2822" width="9.5703125" style="17" customWidth="1"/>
    <col min="2823" max="2823" width="1.85546875" style="17" customWidth="1"/>
    <col min="2824" max="2824" width="6.85546875" style="17" customWidth="1"/>
    <col min="2825" max="2825" width="9.140625" style="17" customWidth="1"/>
    <col min="2826" max="2826" width="1.85546875" style="17" customWidth="1"/>
    <col min="2827" max="2827" width="6.85546875" style="17" customWidth="1"/>
    <col min="2828" max="2828" width="9.140625" style="17" customWidth="1"/>
    <col min="2829" max="2829" width="1.85546875" style="17" customWidth="1"/>
    <col min="2830" max="2830" width="6.85546875" style="17" customWidth="1"/>
    <col min="2831" max="2831" width="9.140625" style="17" customWidth="1"/>
    <col min="2832" max="2832" width="1.85546875" style="17" customWidth="1"/>
    <col min="2833" max="2833" width="6.85546875" style="17" customWidth="1"/>
    <col min="2834" max="2834" width="9.140625" style="17" customWidth="1"/>
    <col min="2835" max="2835" width="1.85546875" style="17" customWidth="1"/>
    <col min="2836" max="2836" width="7.42578125" style="17" customWidth="1"/>
    <col min="2837" max="2837" width="9.140625" style="17" customWidth="1"/>
    <col min="2838" max="2838" width="1.85546875" style="17" customWidth="1"/>
    <col min="2839" max="2839" width="7.85546875" style="17" customWidth="1"/>
    <col min="2840" max="2840" width="8.140625" style="17" customWidth="1"/>
    <col min="2841" max="2841" width="1.5703125" style="17" customWidth="1"/>
    <col min="2842" max="2842" width="6.85546875" style="17" customWidth="1"/>
    <col min="2843" max="2843" width="9.140625" style="17" customWidth="1"/>
    <col min="2844" max="2844" width="1.85546875" style="17" customWidth="1"/>
    <col min="2845" max="3072" width="9.140625" style="17"/>
    <col min="3073" max="3073" width="12.42578125" style="17" customWidth="1"/>
    <col min="3074" max="3075" width="7.85546875" style="17" customWidth="1"/>
    <col min="3076" max="3076" width="1.85546875" style="17" customWidth="1"/>
    <col min="3077" max="3077" width="7.85546875" style="17" customWidth="1"/>
    <col min="3078" max="3078" width="9.5703125" style="17" customWidth="1"/>
    <col min="3079" max="3079" width="1.85546875" style="17" customWidth="1"/>
    <col min="3080" max="3080" width="6.85546875" style="17" customWidth="1"/>
    <col min="3081" max="3081" width="9.140625" style="17" customWidth="1"/>
    <col min="3082" max="3082" width="1.85546875" style="17" customWidth="1"/>
    <col min="3083" max="3083" width="6.85546875" style="17" customWidth="1"/>
    <col min="3084" max="3084" width="9.140625" style="17" customWidth="1"/>
    <col min="3085" max="3085" width="1.85546875" style="17" customWidth="1"/>
    <col min="3086" max="3086" width="6.85546875" style="17" customWidth="1"/>
    <col min="3087" max="3087" width="9.140625" style="17" customWidth="1"/>
    <col min="3088" max="3088" width="1.85546875" style="17" customWidth="1"/>
    <col min="3089" max="3089" width="6.85546875" style="17" customWidth="1"/>
    <col min="3090" max="3090" width="9.140625" style="17" customWidth="1"/>
    <col min="3091" max="3091" width="1.85546875" style="17" customWidth="1"/>
    <col min="3092" max="3092" width="7.42578125" style="17" customWidth="1"/>
    <col min="3093" max="3093" width="9.140625" style="17" customWidth="1"/>
    <col min="3094" max="3094" width="1.85546875" style="17" customWidth="1"/>
    <col min="3095" max="3095" width="7.85546875" style="17" customWidth="1"/>
    <col min="3096" max="3096" width="8.140625" style="17" customWidth="1"/>
    <col min="3097" max="3097" width="1.5703125" style="17" customWidth="1"/>
    <col min="3098" max="3098" width="6.85546875" style="17" customWidth="1"/>
    <col min="3099" max="3099" width="9.140625" style="17" customWidth="1"/>
    <col min="3100" max="3100" width="1.85546875" style="17" customWidth="1"/>
    <col min="3101" max="3328" width="9.140625" style="17"/>
    <col min="3329" max="3329" width="12.42578125" style="17" customWidth="1"/>
    <col min="3330" max="3331" width="7.85546875" style="17" customWidth="1"/>
    <col min="3332" max="3332" width="1.85546875" style="17" customWidth="1"/>
    <col min="3333" max="3333" width="7.85546875" style="17" customWidth="1"/>
    <col min="3334" max="3334" width="9.5703125" style="17" customWidth="1"/>
    <col min="3335" max="3335" width="1.85546875" style="17" customWidth="1"/>
    <col min="3336" max="3336" width="6.85546875" style="17" customWidth="1"/>
    <col min="3337" max="3337" width="9.140625" style="17" customWidth="1"/>
    <col min="3338" max="3338" width="1.85546875" style="17" customWidth="1"/>
    <col min="3339" max="3339" width="6.85546875" style="17" customWidth="1"/>
    <col min="3340" max="3340" width="9.140625" style="17" customWidth="1"/>
    <col min="3341" max="3341" width="1.85546875" style="17" customWidth="1"/>
    <col min="3342" max="3342" width="6.85546875" style="17" customWidth="1"/>
    <col min="3343" max="3343" width="9.140625" style="17" customWidth="1"/>
    <col min="3344" max="3344" width="1.85546875" style="17" customWidth="1"/>
    <col min="3345" max="3345" width="6.85546875" style="17" customWidth="1"/>
    <col min="3346" max="3346" width="9.140625" style="17" customWidth="1"/>
    <col min="3347" max="3347" width="1.85546875" style="17" customWidth="1"/>
    <col min="3348" max="3348" width="7.42578125" style="17" customWidth="1"/>
    <col min="3349" max="3349" width="9.140625" style="17" customWidth="1"/>
    <col min="3350" max="3350" width="1.85546875" style="17" customWidth="1"/>
    <col min="3351" max="3351" width="7.85546875" style="17" customWidth="1"/>
    <col min="3352" max="3352" width="8.140625" style="17" customWidth="1"/>
    <col min="3353" max="3353" width="1.5703125" style="17" customWidth="1"/>
    <col min="3354" max="3354" width="6.85546875" style="17" customWidth="1"/>
    <col min="3355" max="3355" width="9.140625" style="17" customWidth="1"/>
    <col min="3356" max="3356" width="1.85546875" style="17" customWidth="1"/>
    <col min="3357" max="3584" width="9.140625" style="17"/>
    <col min="3585" max="3585" width="12.42578125" style="17" customWidth="1"/>
    <col min="3586" max="3587" width="7.85546875" style="17" customWidth="1"/>
    <col min="3588" max="3588" width="1.85546875" style="17" customWidth="1"/>
    <col min="3589" max="3589" width="7.85546875" style="17" customWidth="1"/>
    <col min="3590" max="3590" width="9.5703125" style="17" customWidth="1"/>
    <col min="3591" max="3591" width="1.85546875" style="17" customWidth="1"/>
    <col min="3592" max="3592" width="6.85546875" style="17" customWidth="1"/>
    <col min="3593" max="3593" width="9.140625" style="17" customWidth="1"/>
    <col min="3594" max="3594" width="1.85546875" style="17" customWidth="1"/>
    <col min="3595" max="3595" width="6.85546875" style="17" customWidth="1"/>
    <col min="3596" max="3596" width="9.140625" style="17" customWidth="1"/>
    <col min="3597" max="3597" width="1.85546875" style="17" customWidth="1"/>
    <col min="3598" max="3598" width="6.85546875" style="17" customWidth="1"/>
    <col min="3599" max="3599" width="9.140625" style="17" customWidth="1"/>
    <col min="3600" max="3600" width="1.85546875" style="17" customWidth="1"/>
    <col min="3601" max="3601" width="6.85546875" style="17" customWidth="1"/>
    <col min="3602" max="3602" width="9.140625" style="17" customWidth="1"/>
    <col min="3603" max="3603" width="1.85546875" style="17" customWidth="1"/>
    <col min="3604" max="3604" width="7.42578125" style="17" customWidth="1"/>
    <col min="3605" max="3605" width="9.140625" style="17" customWidth="1"/>
    <col min="3606" max="3606" width="1.85546875" style="17" customWidth="1"/>
    <col min="3607" max="3607" width="7.85546875" style="17" customWidth="1"/>
    <col min="3608" max="3608" width="8.140625" style="17" customWidth="1"/>
    <col min="3609" max="3609" width="1.5703125" style="17" customWidth="1"/>
    <col min="3610" max="3610" width="6.85546875" style="17" customWidth="1"/>
    <col min="3611" max="3611" width="9.140625" style="17" customWidth="1"/>
    <col min="3612" max="3612" width="1.85546875" style="17" customWidth="1"/>
    <col min="3613" max="3840" width="9.140625" style="17"/>
    <col min="3841" max="3841" width="12.42578125" style="17" customWidth="1"/>
    <col min="3842" max="3843" width="7.85546875" style="17" customWidth="1"/>
    <col min="3844" max="3844" width="1.85546875" style="17" customWidth="1"/>
    <col min="3845" max="3845" width="7.85546875" style="17" customWidth="1"/>
    <col min="3846" max="3846" width="9.5703125" style="17" customWidth="1"/>
    <col min="3847" max="3847" width="1.85546875" style="17" customWidth="1"/>
    <col min="3848" max="3848" width="6.85546875" style="17" customWidth="1"/>
    <col min="3849" max="3849" width="9.140625" style="17" customWidth="1"/>
    <col min="3850" max="3850" width="1.85546875" style="17" customWidth="1"/>
    <col min="3851" max="3851" width="6.85546875" style="17" customWidth="1"/>
    <col min="3852" max="3852" width="9.140625" style="17" customWidth="1"/>
    <col min="3853" max="3853" width="1.85546875" style="17" customWidth="1"/>
    <col min="3854" max="3854" width="6.85546875" style="17" customWidth="1"/>
    <col min="3855" max="3855" width="9.140625" style="17" customWidth="1"/>
    <col min="3856" max="3856" width="1.85546875" style="17" customWidth="1"/>
    <col min="3857" max="3857" width="6.85546875" style="17" customWidth="1"/>
    <col min="3858" max="3858" width="9.140625" style="17" customWidth="1"/>
    <col min="3859" max="3859" width="1.85546875" style="17" customWidth="1"/>
    <col min="3860" max="3860" width="7.42578125" style="17" customWidth="1"/>
    <col min="3861" max="3861" width="9.140625" style="17" customWidth="1"/>
    <col min="3862" max="3862" width="1.85546875" style="17" customWidth="1"/>
    <col min="3863" max="3863" width="7.85546875" style="17" customWidth="1"/>
    <col min="3864" max="3864" width="8.140625" style="17" customWidth="1"/>
    <col min="3865" max="3865" width="1.5703125" style="17" customWidth="1"/>
    <col min="3866" max="3866" width="6.85546875" style="17" customWidth="1"/>
    <col min="3867" max="3867" width="9.140625" style="17" customWidth="1"/>
    <col min="3868" max="3868" width="1.85546875" style="17" customWidth="1"/>
    <col min="3869" max="4096" width="9.140625" style="17"/>
    <col min="4097" max="4097" width="12.42578125" style="17" customWidth="1"/>
    <col min="4098" max="4099" width="7.85546875" style="17" customWidth="1"/>
    <col min="4100" max="4100" width="1.85546875" style="17" customWidth="1"/>
    <col min="4101" max="4101" width="7.85546875" style="17" customWidth="1"/>
    <col min="4102" max="4102" width="9.5703125" style="17" customWidth="1"/>
    <col min="4103" max="4103" width="1.85546875" style="17" customWidth="1"/>
    <col min="4104" max="4104" width="6.85546875" style="17" customWidth="1"/>
    <col min="4105" max="4105" width="9.140625" style="17" customWidth="1"/>
    <col min="4106" max="4106" width="1.85546875" style="17" customWidth="1"/>
    <col min="4107" max="4107" width="6.85546875" style="17" customWidth="1"/>
    <col min="4108" max="4108" width="9.140625" style="17" customWidth="1"/>
    <col min="4109" max="4109" width="1.85546875" style="17" customWidth="1"/>
    <col min="4110" max="4110" width="6.85546875" style="17" customWidth="1"/>
    <col min="4111" max="4111" width="9.140625" style="17" customWidth="1"/>
    <col min="4112" max="4112" width="1.85546875" style="17" customWidth="1"/>
    <col min="4113" max="4113" width="6.85546875" style="17" customWidth="1"/>
    <col min="4114" max="4114" width="9.140625" style="17" customWidth="1"/>
    <col min="4115" max="4115" width="1.85546875" style="17" customWidth="1"/>
    <col min="4116" max="4116" width="7.42578125" style="17" customWidth="1"/>
    <col min="4117" max="4117" width="9.140625" style="17" customWidth="1"/>
    <col min="4118" max="4118" width="1.85546875" style="17" customWidth="1"/>
    <col min="4119" max="4119" width="7.85546875" style="17" customWidth="1"/>
    <col min="4120" max="4120" width="8.140625" style="17" customWidth="1"/>
    <col min="4121" max="4121" width="1.5703125" style="17" customWidth="1"/>
    <col min="4122" max="4122" width="6.85546875" style="17" customWidth="1"/>
    <col min="4123" max="4123" width="9.140625" style="17" customWidth="1"/>
    <col min="4124" max="4124" width="1.85546875" style="17" customWidth="1"/>
    <col min="4125" max="4352" width="9.140625" style="17"/>
    <col min="4353" max="4353" width="12.42578125" style="17" customWidth="1"/>
    <col min="4354" max="4355" width="7.85546875" style="17" customWidth="1"/>
    <col min="4356" max="4356" width="1.85546875" style="17" customWidth="1"/>
    <col min="4357" max="4357" width="7.85546875" style="17" customWidth="1"/>
    <col min="4358" max="4358" width="9.5703125" style="17" customWidth="1"/>
    <col min="4359" max="4359" width="1.85546875" style="17" customWidth="1"/>
    <col min="4360" max="4360" width="6.85546875" style="17" customWidth="1"/>
    <col min="4361" max="4361" width="9.140625" style="17" customWidth="1"/>
    <col min="4362" max="4362" width="1.85546875" style="17" customWidth="1"/>
    <col min="4363" max="4363" width="6.85546875" style="17" customWidth="1"/>
    <col min="4364" max="4364" width="9.140625" style="17" customWidth="1"/>
    <col min="4365" max="4365" width="1.85546875" style="17" customWidth="1"/>
    <col min="4366" max="4366" width="6.85546875" style="17" customWidth="1"/>
    <col min="4367" max="4367" width="9.140625" style="17" customWidth="1"/>
    <col min="4368" max="4368" width="1.85546875" style="17" customWidth="1"/>
    <col min="4369" max="4369" width="6.85546875" style="17" customWidth="1"/>
    <col min="4370" max="4370" width="9.140625" style="17" customWidth="1"/>
    <col min="4371" max="4371" width="1.85546875" style="17" customWidth="1"/>
    <col min="4372" max="4372" width="7.42578125" style="17" customWidth="1"/>
    <col min="4373" max="4373" width="9.140625" style="17" customWidth="1"/>
    <col min="4374" max="4374" width="1.85546875" style="17" customWidth="1"/>
    <col min="4375" max="4375" width="7.85546875" style="17" customWidth="1"/>
    <col min="4376" max="4376" width="8.140625" style="17" customWidth="1"/>
    <col min="4377" max="4377" width="1.5703125" style="17" customWidth="1"/>
    <col min="4378" max="4378" width="6.85546875" style="17" customWidth="1"/>
    <col min="4379" max="4379" width="9.140625" style="17" customWidth="1"/>
    <col min="4380" max="4380" width="1.85546875" style="17" customWidth="1"/>
    <col min="4381" max="4608" width="9.140625" style="17"/>
    <col min="4609" max="4609" width="12.42578125" style="17" customWidth="1"/>
    <col min="4610" max="4611" width="7.85546875" style="17" customWidth="1"/>
    <col min="4612" max="4612" width="1.85546875" style="17" customWidth="1"/>
    <col min="4613" max="4613" width="7.85546875" style="17" customWidth="1"/>
    <col min="4614" max="4614" width="9.5703125" style="17" customWidth="1"/>
    <col min="4615" max="4615" width="1.85546875" style="17" customWidth="1"/>
    <col min="4616" max="4616" width="6.85546875" style="17" customWidth="1"/>
    <col min="4617" max="4617" width="9.140625" style="17" customWidth="1"/>
    <col min="4618" max="4618" width="1.85546875" style="17" customWidth="1"/>
    <col min="4619" max="4619" width="6.85546875" style="17" customWidth="1"/>
    <col min="4620" max="4620" width="9.140625" style="17" customWidth="1"/>
    <col min="4621" max="4621" width="1.85546875" style="17" customWidth="1"/>
    <col min="4622" max="4622" width="6.85546875" style="17" customWidth="1"/>
    <col min="4623" max="4623" width="9.140625" style="17" customWidth="1"/>
    <col min="4624" max="4624" width="1.85546875" style="17" customWidth="1"/>
    <col min="4625" max="4625" width="6.85546875" style="17" customWidth="1"/>
    <col min="4626" max="4626" width="9.140625" style="17" customWidth="1"/>
    <col min="4627" max="4627" width="1.85546875" style="17" customWidth="1"/>
    <col min="4628" max="4628" width="7.42578125" style="17" customWidth="1"/>
    <col min="4629" max="4629" width="9.140625" style="17" customWidth="1"/>
    <col min="4630" max="4630" width="1.85546875" style="17" customWidth="1"/>
    <col min="4631" max="4631" width="7.85546875" style="17" customWidth="1"/>
    <col min="4632" max="4632" width="8.140625" style="17" customWidth="1"/>
    <col min="4633" max="4633" width="1.5703125" style="17" customWidth="1"/>
    <col min="4634" max="4634" width="6.85546875" style="17" customWidth="1"/>
    <col min="4635" max="4635" width="9.140625" style="17" customWidth="1"/>
    <col min="4636" max="4636" width="1.85546875" style="17" customWidth="1"/>
    <col min="4637" max="4864" width="9.140625" style="17"/>
    <col min="4865" max="4865" width="12.42578125" style="17" customWidth="1"/>
    <col min="4866" max="4867" width="7.85546875" style="17" customWidth="1"/>
    <col min="4868" max="4868" width="1.85546875" style="17" customWidth="1"/>
    <col min="4869" max="4869" width="7.85546875" style="17" customWidth="1"/>
    <col min="4870" max="4870" width="9.5703125" style="17" customWidth="1"/>
    <col min="4871" max="4871" width="1.85546875" style="17" customWidth="1"/>
    <col min="4872" max="4872" width="6.85546875" style="17" customWidth="1"/>
    <col min="4873" max="4873" width="9.140625" style="17" customWidth="1"/>
    <col min="4874" max="4874" width="1.85546875" style="17" customWidth="1"/>
    <col min="4875" max="4875" width="6.85546875" style="17" customWidth="1"/>
    <col min="4876" max="4876" width="9.140625" style="17" customWidth="1"/>
    <col min="4877" max="4877" width="1.85546875" style="17" customWidth="1"/>
    <col min="4878" max="4878" width="6.85546875" style="17" customWidth="1"/>
    <col min="4879" max="4879" width="9.140625" style="17" customWidth="1"/>
    <col min="4880" max="4880" width="1.85546875" style="17" customWidth="1"/>
    <col min="4881" max="4881" width="6.85546875" style="17" customWidth="1"/>
    <col min="4882" max="4882" width="9.140625" style="17" customWidth="1"/>
    <col min="4883" max="4883" width="1.85546875" style="17" customWidth="1"/>
    <col min="4884" max="4884" width="7.42578125" style="17" customWidth="1"/>
    <col min="4885" max="4885" width="9.140625" style="17" customWidth="1"/>
    <col min="4886" max="4886" width="1.85546875" style="17" customWidth="1"/>
    <col min="4887" max="4887" width="7.85546875" style="17" customWidth="1"/>
    <col min="4888" max="4888" width="8.140625" style="17" customWidth="1"/>
    <col min="4889" max="4889" width="1.5703125" style="17" customWidth="1"/>
    <col min="4890" max="4890" width="6.85546875" style="17" customWidth="1"/>
    <col min="4891" max="4891" width="9.140625" style="17" customWidth="1"/>
    <col min="4892" max="4892" width="1.85546875" style="17" customWidth="1"/>
    <col min="4893" max="5120" width="9.140625" style="17"/>
    <col min="5121" max="5121" width="12.42578125" style="17" customWidth="1"/>
    <col min="5122" max="5123" width="7.85546875" style="17" customWidth="1"/>
    <col min="5124" max="5124" width="1.85546875" style="17" customWidth="1"/>
    <col min="5125" max="5125" width="7.85546875" style="17" customWidth="1"/>
    <col min="5126" max="5126" width="9.5703125" style="17" customWidth="1"/>
    <col min="5127" max="5127" width="1.85546875" style="17" customWidth="1"/>
    <col min="5128" max="5128" width="6.85546875" style="17" customWidth="1"/>
    <col min="5129" max="5129" width="9.140625" style="17" customWidth="1"/>
    <col min="5130" max="5130" width="1.85546875" style="17" customWidth="1"/>
    <col min="5131" max="5131" width="6.85546875" style="17" customWidth="1"/>
    <col min="5132" max="5132" width="9.140625" style="17" customWidth="1"/>
    <col min="5133" max="5133" width="1.85546875" style="17" customWidth="1"/>
    <col min="5134" max="5134" width="6.85546875" style="17" customWidth="1"/>
    <col min="5135" max="5135" width="9.140625" style="17" customWidth="1"/>
    <col min="5136" max="5136" width="1.85546875" style="17" customWidth="1"/>
    <col min="5137" max="5137" width="6.85546875" style="17" customWidth="1"/>
    <col min="5138" max="5138" width="9.140625" style="17" customWidth="1"/>
    <col min="5139" max="5139" width="1.85546875" style="17" customWidth="1"/>
    <col min="5140" max="5140" width="7.42578125" style="17" customWidth="1"/>
    <col min="5141" max="5141" width="9.140625" style="17" customWidth="1"/>
    <col min="5142" max="5142" width="1.85546875" style="17" customWidth="1"/>
    <col min="5143" max="5143" width="7.85546875" style="17" customWidth="1"/>
    <col min="5144" max="5144" width="8.140625" style="17" customWidth="1"/>
    <col min="5145" max="5145" width="1.5703125" style="17" customWidth="1"/>
    <col min="5146" max="5146" width="6.85546875" style="17" customWidth="1"/>
    <col min="5147" max="5147" width="9.140625" style="17" customWidth="1"/>
    <col min="5148" max="5148" width="1.85546875" style="17" customWidth="1"/>
    <col min="5149" max="5376" width="9.140625" style="17"/>
    <col min="5377" max="5377" width="12.42578125" style="17" customWidth="1"/>
    <col min="5378" max="5379" width="7.85546875" style="17" customWidth="1"/>
    <col min="5380" max="5380" width="1.85546875" style="17" customWidth="1"/>
    <col min="5381" max="5381" width="7.85546875" style="17" customWidth="1"/>
    <col min="5382" max="5382" width="9.5703125" style="17" customWidth="1"/>
    <col min="5383" max="5383" width="1.85546875" style="17" customWidth="1"/>
    <col min="5384" max="5384" width="6.85546875" style="17" customWidth="1"/>
    <col min="5385" max="5385" width="9.140625" style="17" customWidth="1"/>
    <col min="5386" max="5386" width="1.85546875" style="17" customWidth="1"/>
    <col min="5387" max="5387" width="6.85546875" style="17" customWidth="1"/>
    <col min="5388" max="5388" width="9.140625" style="17" customWidth="1"/>
    <col min="5389" max="5389" width="1.85546875" style="17" customWidth="1"/>
    <col min="5390" max="5390" width="6.85546875" style="17" customWidth="1"/>
    <col min="5391" max="5391" width="9.140625" style="17" customWidth="1"/>
    <col min="5392" max="5392" width="1.85546875" style="17" customWidth="1"/>
    <col min="5393" max="5393" width="6.85546875" style="17" customWidth="1"/>
    <col min="5394" max="5394" width="9.140625" style="17" customWidth="1"/>
    <col min="5395" max="5395" width="1.85546875" style="17" customWidth="1"/>
    <col min="5396" max="5396" width="7.42578125" style="17" customWidth="1"/>
    <col min="5397" max="5397" width="9.140625" style="17" customWidth="1"/>
    <col min="5398" max="5398" width="1.85546875" style="17" customWidth="1"/>
    <col min="5399" max="5399" width="7.85546875" style="17" customWidth="1"/>
    <col min="5400" max="5400" width="8.140625" style="17" customWidth="1"/>
    <col min="5401" max="5401" width="1.5703125" style="17" customWidth="1"/>
    <col min="5402" max="5402" width="6.85546875" style="17" customWidth="1"/>
    <col min="5403" max="5403" width="9.140625" style="17" customWidth="1"/>
    <col min="5404" max="5404" width="1.85546875" style="17" customWidth="1"/>
    <col min="5405" max="5632" width="9.140625" style="17"/>
    <col min="5633" max="5633" width="12.42578125" style="17" customWidth="1"/>
    <col min="5634" max="5635" width="7.85546875" style="17" customWidth="1"/>
    <col min="5636" max="5636" width="1.85546875" style="17" customWidth="1"/>
    <col min="5637" max="5637" width="7.85546875" style="17" customWidth="1"/>
    <col min="5638" max="5638" width="9.5703125" style="17" customWidth="1"/>
    <col min="5639" max="5639" width="1.85546875" style="17" customWidth="1"/>
    <col min="5640" max="5640" width="6.85546875" style="17" customWidth="1"/>
    <col min="5641" max="5641" width="9.140625" style="17" customWidth="1"/>
    <col min="5642" max="5642" width="1.85546875" style="17" customWidth="1"/>
    <col min="5643" max="5643" width="6.85546875" style="17" customWidth="1"/>
    <col min="5644" max="5644" width="9.140625" style="17" customWidth="1"/>
    <col min="5645" max="5645" width="1.85546875" style="17" customWidth="1"/>
    <col min="5646" max="5646" width="6.85546875" style="17" customWidth="1"/>
    <col min="5647" max="5647" width="9.140625" style="17" customWidth="1"/>
    <col min="5648" max="5648" width="1.85546875" style="17" customWidth="1"/>
    <col min="5649" max="5649" width="6.85546875" style="17" customWidth="1"/>
    <col min="5650" max="5650" width="9.140625" style="17" customWidth="1"/>
    <col min="5651" max="5651" width="1.85546875" style="17" customWidth="1"/>
    <col min="5652" max="5652" width="7.42578125" style="17" customWidth="1"/>
    <col min="5653" max="5653" width="9.140625" style="17" customWidth="1"/>
    <col min="5654" max="5654" width="1.85546875" style="17" customWidth="1"/>
    <col min="5655" max="5655" width="7.85546875" style="17" customWidth="1"/>
    <col min="5656" max="5656" width="8.140625" style="17" customWidth="1"/>
    <col min="5657" max="5657" width="1.5703125" style="17" customWidth="1"/>
    <col min="5658" max="5658" width="6.85546875" style="17" customWidth="1"/>
    <col min="5659" max="5659" width="9.140625" style="17" customWidth="1"/>
    <col min="5660" max="5660" width="1.85546875" style="17" customWidth="1"/>
    <col min="5661" max="5888" width="9.140625" style="17"/>
    <col min="5889" max="5889" width="12.42578125" style="17" customWidth="1"/>
    <col min="5890" max="5891" width="7.85546875" style="17" customWidth="1"/>
    <col min="5892" max="5892" width="1.85546875" style="17" customWidth="1"/>
    <col min="5893" max="5893" width="7.85546875" style="17" customWidth="1"/>
    <col min="5894" max="5894" width="9.5703125" style="17" customWidth="1"/>
    <col min="5895" max="5895" width="1.85546875" style="17" customWidth="1"/>
    <col min="5896" max="5896" width="6.85546875" style="17" customWidth="1"/>
    <col min="5897" max="5897" width="9.140625" style="17" customWidth="1"/>
    <col min="5898" max="5898" width="1.85546875" style="17" customWidth="1"/>
    <col min="5899" max="5899" width="6.85546875" style="17" customWidth="1"/>
    <col min="5900" max="5900" width="9.140625" style="17" customWidth="1"/>
    <col min="5901" max="5901" width="1.85546875" style="17" customWidth="1"/>
    <col min="5902" max="5902" width="6.85546875" style="17" customWidth="1"/>
    <col min="5903" max="5903" width="9.140625" style="17" customWidth="1"/>
    <col min="5904" max="5904" width="1.85546875" style="17" customWidth="1"/>
    <col min="5905" max="5905" width="6.85546875" style="17" customWidth="1"/>
    <col min="5906" max="5906" width="9.140625" style="17" customWidth="1"/>
    <col min="5907" max="5907" width="1.85546875" style="17" customWidth="1"/>
    <col min="5908" max="5908" width="7.42578125" style="17" customWidth="1"/>
    <col min="5909" max="5909" width="9.140625" style="17" customWidth="1"/>
    <col min="5910" max="5910" width="1.85546875" style="17" customWidth="1"/>
    <col min="5911" max="5911" width="7.85546875" style="17" customWidth="1"/>
    <col min="5912" max="5912" width="8.140625" style="17" customWidth="1"/>
    <col min="5913" max="5913" width="1.5703125" style="17" customWidth="1"/>
    <col min="5914" max="5914" width="6.85546875" style="17" customWidth="1"/>
    <col min="5915" max="5915" width="9.140625" style="17" customWidth="1"/>
    <col min="5916" max="5916" width="1.85546875" style="17" customWidth="1"/>
    <col min="5917" max="6144" width="9.140625" style="17"/>
    <col min="6145" max="6145" width="12.42578125" style="17" customWidth="1"/>
    <col min="6146" max="6147" width="7.85546875" style="17" customWidth="1"/>
    <col min="6148" max="6148" width="1.85546875" style="17" customWidth="1"/>
    <col min="6149" max="6149" width="7.85546875" style="17" customWidth="1"/>
    <col min="6150" max="6150" width="9.5703125" style="17" customWidth="1"/>
    <col min="6151" max="6151" width="1.85546875" style="17" customWidth="1"/>
    <col min="6152" max="6152" width="6.85546875" style="17" customWidth="1"/>
    <col min="6153" max="6153" width="9.140625" style="17" customWidth="1"/>
    <col min="6154" max="6154" width="1.85546875" style="17" customWidth="1"/>
    <col min="6155" max="6155" width="6.85546875" style="17" customWidth="1"/>
    <col min="6156" max="6156" width="9.140625" style="17" customWidth="1"/>
    <col min="6157" max="6157" width="1.85546875" style="17" customWidth="1"/>
    <col min="6158" max="6158" width="6.85546875" style="17" customWidth="1"/>
    <col min="6159" max="6159" width="9.140625" style="17" customWidth="1"/>
    <col min="6160" max="6160" width="1.85546875" style="17" customWidth="1"/>
    <col min="6161" max="6161" width="6.85546875" style="17" customWidth="1"/>
    <col min="6162" max="6162" width="9.140625" style="17" customWidth="1"/>
    <col min="6163" max="6163" width="1.85546875" style="17" customWidth="1"/>
    <col min="6164" max="6164" width="7.42578125" style="17" customWidth="1"/>
    <col min="6165" max="6165" width="9.140625" style="17" customWidth="1"/>
    <col min="6166" max="6166" width="1.85546875" style="17" customWidth="1"/>
    <col min="6167" max="6167" width="7.85546875" style="17" customWidth="1"/>
    <col min="6168" max="6168" width="8.140625" style="17" customWidth="1"/>
    <col min="6169" max="6169" width="1.5703125" style="17" customWidth="1"/>
    <col min="6170" max="6170" width="6.85546875" style="17" customWidth="1"/>
    <col min="6171" max="6171" width="9.140625" style="17" customWidth="1"/>
    <col min="6172" max="6172" width="1.85546875" style="17" customWidth="1"/>
    <col min="6173" max="6400" width="9.140625" style="17"/>
    <col min="6401" max="6401" width="12.42578125" style="17" customWidth="1"/>
    <col min="6402" max="6403" width="7.85546875" style="17" customWidth="1"/>
    <col min="6404" max="6404" width="1.85546875" style="17" customWidth="1"/>
    <col min="6405" max="6405" width="7.85546875" style="17" customWidth="1"/>
    <col min="6406" max="6406" width="9.5703125" style="17" customWidth="1"/>
    <col min="6407" max="6407" width="1.85546875" style="17" customWidth="1"/>
    <col min="6408" max="6408" width="6.85546875" style="17" customWidth="1"/>
    <col min="6409" max="6409" width="9.140625" style="17" customWidth="1"/>
    <col min="6410" max="6410" width="1.85546875" style="17" customWidth="1"/>
    <col min="6411" max="6411" width="6.85546875" style="17" customWidth="1"/>
    <col min="6412" max="6412" width="9.140625" style="17" customWidth="1"/>
    <col min="6413" max="6413" width="1.85546875" style="17" customWidth="1"/>
    <col min="6414" max="6414" width="6.85546875" style="17" customWidth="1"/>
    <col min="6415" max="6415" width="9.140625" style="17" customWidth="1"/>
    <col min="6416" max="6416" width="1.85546875" style="17" customWidth="1"/>
    <col min="6417" max="6417" width="6.85546875" style="17" customWidth="1"/>
    <col min="6418" max="6418" width="9.140625" style="17" customWidth="1"/>
    <col min="6419" max="6419" width="1.85546875" style="17" customWidth="1"/>
    <col min="6420" max="6420" width="7.42578125" style="17" customWidth="1"/>
    <col min="6421" max="6421" width="9.140625" style="17" customWidth="1"/>
    <col min="6422" max="6422" width="1.85546875" style="17" customWidth="1"/>
    <col min="6423" max="6423" width="7.85546875" style="17" customWidth="1"/>
    <col min="6424" max="6424" width="8.140625" style="17" customWidth="1"/>
    <col min="6425" max="6425" width="1.5703125" style="17" customWidth="1"/>
    <col min="6426" max="6426" width="6.85546875" style="17" customWidth="1"/>
    <col min="6427" max="6427" width="9.140625" style="17" customWidth="1"/>
    <col min="6428" max="6428" width="1.85546875" style="17" customWidth="1"/>
    <col min="6429" max="6656" width="9.140625" style="17"/>
    <col min="6657" max="6657" width="12.42578125" style="17" customWidth="1"/>
    <col min="6658" max="6659" width="7.85546875" style="17" customWidth="1"/>
    <col min="6660" max="6660" width="1.85546875" style="17" customWidth="1"/>
    <col min="6661" max="6661" width="7.85546875" style="17" customWidth="1"/>
    <col min="6662" max="6662" width="9.5703125" style="17" customWidth="1"/>
    <col min="6663" max="6663" width="1.85546875" style="17" customWidth="1"/>
    <col min="6664" max="6664" width="6.85546875" style="17" customWidth="1"/>
    <col min="6665" max="6665" width="9.140625" style="17" customWidth="1"/>
    <col min="6666" max="6666" width="1.85546875" style="17" customWidth="1"/>
    <col min="6667" max="6667" width="6.85546875" style="17" customWidth="1"/>
    <col min="6668" max="6668" width="9.140625" style="17" customWidth="1"/>
    <col min="6669" max="6669" width="1.85546875" style="17" customWidth="1"/>
    <col min="6670" max="6670" width="6.85546875" style="17" customWidth="1"/>
    <col min="6671" max="6671" width="9.140625" style="17" customWidth="1"/>
    <col min="6672" max="6672" width="1.85546875" style="17" customWidth="1"/>
    <col min="6673" max="6673" width="6.85546875" style="17" customWidth="1"/>
    <col min="6674" max="6674" width="9.140625" style="17" customWidth="1"/>
    <col min="6675" max="6675" width="1.85546875" style="17" customWidth="1"/>
    <col min="6676" max="6676" width="7.42578125" style="17" customWidth="1"/>
    <col min="6677" max="6677" width="9.140625" style="17" customWidth="1"/>
    <col min="6678" max="6678" width="1.85546875" style="17" customWidth="1"/>
    <col min="6679" max="6679" width="7.85546875" style="17" customWidth="1"/>
    <col min="6680" max="6680" width="8.140625" style="17" customWidth="1"/>
    <col min="6681" max="6681" width="1.5703125" style="17" customWidth="1"/>
    <col min="6682" max="6682" width="6.85546875" style="17" customWidth="1"/>
    <col min="6683" max="6683" width="9.140625" style="17" customWidth="1"/>
    <col min="6684" max="6684" width="1.85546875" style="17" customWidth="1"/>
    <col min="6685" max="6912" width="9.140625" style="17"/>
    <col min="6913" max="6913" width="12.42578125" style="17" customWidth="1"/>
    <col min="6914" max="6915" width="7.85546875" style="17" customWidth="1"/>
    <col min="6916" max="6916" width="1.85546875" style="17" customWidth="1"/>
    <col min="6917" max="6917" width="7.85546875" style="17" customWidth="1"/>
    <col min="6918" max="6918" width="9.5703125" style="17" customWidth="1"/>
    <col min="6919" max="6919" width="1.85546875" style="17" customWidth="1"/>
    <col min="6920" max="6920" width="6.85546875" style="17" customWidth="1"/>
    <col min="6921" max="6921" width="9.140625" style="17" customWidth="1"/>
    <col min="6922" max="6922" width="1.85546875" style="17" customWidth="1"/>
    <col min="6923" max="6923" width="6.85546875" style="17" customWidth="1"/>
    <col min="6924" max="6924" width="9.140625" style="17" customWidth="1"/>
    <col min="6925" max="6925" width="1.85546875" style="17" customWidth="1"/>
    <col min="6926" max="6926" width="6.85546875" style="17" customWidth="1"/>
    <col min="6927" max="6927" width="9.140625" style="17" customWidth="1"/>
    <col min="6928" max="6928" width="1.85546875" style="17" customWidth="1"/>
    <col min="6929" max="6929" width="6.85546875" style="17" customWidth="1"/>
    <col min="6930" max="6930" width="9.140625" style="17" customWidth="1"/>
    <col min="6931" max="6931" width="1.85546875" style="17" customWidth="1"/>
    <col min="6932" max="6932" width="7.42578125" style="17" customWidth="1"/>
    <col min="6933" max="6933" width="9.140625" style="17" customWidth="1"/>
    <col min="6934" max="6934" width="1.85546875" style="17" customWidth="1"/>
    <col min="6935" max="6935" width="7.85546875" style="17" customWidth="1"/>
    <col min="6936" max="6936" width="8.140625" style="17" customWidth="1"/>
    <col min="6937" max="6937" width="1.5703125" style="17" customWidth="1"/>
    <col min="6938" max="6938" width="6.85546875" style="17" customWidth="1"/>
    <col min="6939" max="6939" width="9.140625" style="17" customWidth="1"/>
    <col min="6940" max="6940" width="1.85546875" style="17" customWidth="1"/>
    <col min="6941" max="7168" width="9.140625" style="17"/>
    <col min="7169" max="7169" width="12.42578125" style="17" customWidth="1"/>
    <col min="7170" max="7171" width="7.85546875" style="17" customWidth="1"/>
    <col min="7172" max="7172" width="1.85546875" style="17" customWidth="1"/>
    <col min="7173" max="7173" width="7.85546875" style="17" customWidth="1"/>
    <col min="7174" max="7174" width="9.5703125" style="17" customWidth="1"/>
    <col min="7175" max="7175" width="1.85546875" style="17" customWidth="1"/>
    <col min="7176" max="7176" width="6.85546875" style="17" customWidth="1"/>
    <col min="7177" max="7177" width="9.140625" style="17" customWidth="1"/>
    <col min="7178" max="7178" width="1.85546875" style="17" customWidth="1"/>
    <col min="7179" max="7179" width="6.85546875" style="17" customWidth="1"/>
    <col min="7180" max="7180" width="9.140625" style="17" customWidth="1"/>
    <col min="7181" max="7181" width="1.85546875" style="17" customWidth="1"/>
    <col min="7182" max="7182" width="6.85546875" style="17" customWidth="1"/>
    <col min="7183" max="7183" width="9.140625" style="17" customWidth="1"/>
    <col min="7184" max="7184" width="1.85546875" style="17" customWidth="1"/>
    <col min="7185" max="7185" width="6.85546875" style="17" customWidth="1"/>
    <col min="7186" max="7186" width="9.140625" style="17" customWidth="1"/>
    <col min="7187" max="7187" width="1.85546875" style="17" customWidth="1"/>
    <col min="7188" max="7188" width="7.42578125" style="17" customWidth="1"/>
    <col min="7189" max="7189" width="9.140625" style="17" customWidth="1"/>
    <col min="7190" max="7190" width="1.85546875" style="17" customWidth="1"/>
    <col min="7191" max="7191" width="7.85546875" style="17" customWidth="1"/>
    <col min="7192" max="7192" width="8.140625" style="17" customWidth="1"/>
    <col min="7193" max="7193" width="1.5703125" style="17" customWidth="1"/>
    <col min="7194" max="7194" width="6.85546875" style="17" customWidth="1"/>
    <col min="7195" max="7195" width="9.140625" style="17" customWidth="1"/>
    <col min="7196" max="7196" width="1.85546875" style="17" customWidth="1"/>
    <col min="7197" max="7424" width="9.140625" style="17"/>
    <col min="7425" max="7425" width="12.42578125" style="17" customWidth="1"/>
    <col min="7426" max="7427" width="7.85546875" style="17" customWidth="1"/>
    <col min="7428" max="7428" width="1.85546875" style="17" customWidth="1"/>
    <col min="7429" max="7429" width="7.85546875" style="17" customWidth="1"/>
    <col min="7430" max="7430" width="9.5703125" style="17" customWidth="1"/>
    <col min="7431" max="7431" width="1.85546875" style="17" customWidth="1"/>
    <col min="7432" max="7432" width="6.85546875" style="17" customWidth="1"/>
    <col min="7433" max="7433" width="9.140625" style="17" customWidth="1"/>
    <col min="7434" max="7434" width="1.85546875" style="17" customWidth="1"/>
    <col min="7435" max="7435" width="6.85546875" style="17" customWidth="1"/>
    <col min="7436" max="7436" width="9.140625" style="17" customWidth="1"/>
    <col min="7437" max="7437" width="1.85546875" style="17" customWidth="1"/>
    <col min="7438" max="7438" width="6.85546875" style="17" customWidth="1"/>
    <col min="7439" max="7439" width="9.140625" style="17" customWidth="1"/>
    <col min="7440" max="7440" width="1.85546875" style="17" customWidth="1"/>
    <col min="7441" max="7441" width="6.85546875" style="17" customWidth="1"/>
    <col min="7442" max="7442" width="9.140625" style="17" customWidth="1"/>
    <col min="7443" max="7443" width="1.85546875" style="17" customWidth="1"/>
    <col min="7444" max="7444" width="7.42578125" style="17" customWidth="1"/>
    <col min="7445" max="7445" width="9.140625" style="17" customWidth="1"/>
    <col min="7446" max="7446" width="1.85546875" style="17" customWidth="1"/>
    <col min="7447" max="7447" width="7.85546875" style="17" customWidth="1"/>
    <col min="7448" max="7448" width="8.140625" style="17" customWidth="1"/>
    <col min="7449" max="7449" width="1.5703125" style="17" customWidth="1"/>
    <col min="7450" max="7450" width="6.85546875" style="17" customWidth="1"/>
    <col min="7451" max="7451" width="9.140625" style="17" customWidth="1"/>
    <col min="7452" max="7452" width="1.85546875" style="17" customWidth="1"/>
    <col min="7453" max="7680" width="9.140625" style="17"/>
    <col min="7681" max="7681" width="12.42578125" style="17" customWidth="1"/>
    <col min="7682" max="7683" width="7.85546875" style="17" customWidth="1"/>
    <col min="7684" max="7684" width="1.85546875" style="17" customWidth="1"/>
    <col min="7685" max="7685" width="7.85546875" style="17" customWidth="1"/>
    <col min="7686" max="7686" width="9.5703125" style="17" customWidth="1"/>
    <col min="7687" max="7687" width="1.85546875" style="17" customWidth="1"/>
    <col min="7688" max="7688" width="6.85546875" style="17" customWidth="1"/>
    <col min="7689" max="7689" width="9.140625" style="17" customWidth="1"/>
    <col min="7690" max="7690" width="1.85546875" style="17" customWidth="1"/>
    <col min="7691" max="7691" width="6.85546875" style="17" customWidth="1"/>
    <col min="7692" max="7692" width="9.140625" style="17" customWidth="1"/>
    <col min="7693" max="7693" width="1.85546875" style="17" customWidth="1"/>
    <col min="7694" max="7694" width="6.85546875" style="17" customWidth="1"/>
    <col min="7695" max="7695" width="9.140625" style="17" customWidth="1"/>
    <col min="7696" max="7696" width="1.85546875" style="17" customWidth="1"/>
    <col min="7697" max="7697" width="6.85546875" style="17" customWidth="1"/>
    <col min="7698" max="7698" width="9.140625" style="17" customWidth="1"/>
    <col min="7699" max="7699" width="1.85546875" style="17" customWidth="1"/>
    <col min="7700" max="7700" width="7.42578125" style="17" customWidth="1"/>
    <col min="7701" max="7701" width="9.140625" style="17" customWidth="1"/>
    <col min="7702" max="7702" width="1.85546875" style="17" customWidth="1"/>
    <col min="7703" max="7703" width="7.85546875" style="17" customWidth="1"/>
    <col min="7704" max="7704" width="8.140625" style="17" customWidth="1"/>
    <col min="7705" max="7705" width="1.5703125" style="17" customWidth="1"/>
    <col min="7706" max="7706" width="6.85546875" style="17" customWidth="1"/>
    <col min="7707" max="7707" width="9.140625" style="17" customWidth="1"/>
    <col min="7708" max="7708" width="1.85546875" style="17" customWidth="1"/>
    <col min="7709" max="7936" width="9.140625" style="17"/>
    <col min="7937" max="7937" width="12.42578125" style="17" customWidth="1"/>
    <col min="7938" max="7939" width="7.85546875" style="17" customWidth="1"/>
    <col min="7940" max="7940" width="1.85546875" style="17" customWidth="1"/>
    <col min="7941" max="7941" width="7.85546875" style="17" customWidth="1"/>
    <col min="7942" max="7942" width="9.5703125" style="17" customWidth="1"/>
    <col min="7943" max="7943" width="1.85546875" style="17" customWidth="1"/>
    <col min="7944" max="7944" width="6.85546875" style="17" customWidth="1"/>
    <col min="7945" max="7945" width="9.140625" style="17" customWidth="1"/>
    <col min="7946" max="7946" width="1.85546875" style="17" customWidth="1"/>
    <col min="7947" max="7947" width="6.85546875" style="17" customWidth="1"/>
    <col min="7948" max="7948" width="9.140625" style="17" customWidth="1"/>
    <col min="7949" max="7949" width="1.85546875" style="17" customWidth="1"/>
    <col min="7950" max="7950" width="6.85546875" style="17" customWidth="1"/>
    <col min="7951" max="7951" width="9.140625" style="17" customWidth="1"/>
    <col min="7952" max="7952" width="1.85546875" style="17" customWidth="1"/>
    <col min="7953" max="7953" width="6.85546875" style="17" customWidth="1"/>
    <col min="7954" max="7954" width="9.140625" style="17" customWidth="1"/>
    <col min="7955" max="7955" width="1.85546875" style="17" customWidth="1"/>
    <col min="7956" max="7956" width="7.42578125" style="17" customWidth="1"/>
    <col min="7957" max="7957" width="9.140625" style="17" customWidth="1"/>
    <col min="7958" max="7958" width="1.85546875" style="17" customWidth="1"/>
    <col min="7959" max="7959" width="7.85546875" style="17" customWidth="1"/>
    <col min="7960" max="7960" width="8.140625" style="17" customWidth="1"/>
    <col min="7961" max="7961" width="1.5703125" style="17" customWidth="1"/>
    <col min="7962" max="7962" width="6.85546875" style="17" customWidth="1"/>
    <col min="7963" max="7963" width="9.140625" style="17" customWidth="1"/>
    <col min="7964" max="7964" width="1.85546875" style="17" customWidth="1"/>
    <col min="7965" max="8192" width="9.140625" style="17"/>
    <col min="8193" max="8193" width="12.42578125" style="17" customWidth="1"/>
    <col min="8194" max="8195" width="7.85546875" style="17" customWidth="1"/>
    <col min="8196" max="8196" width="1.85546875" style="17" customWidth="1"/>
    <col min="8197" max="8197" width="7.85546875" style="17" customWidth="1"/>
    <col min="8198" max="8198" width="9.5703125" style="17" customWidth="1"/>
    <col min="8199" max="8199" width="1.85546875" style="17" customWidth="1"/>
    <col min="8200" max="8200" width="6.85546875" style="17" customWidth="1"/>
    <col min="8201" max="8201" width="9.140625" style="17" customWidth="1"/>
    <col min="8202" max="8202" width="1.85546875" style="17" customWidth="1"/>
    <col min="8203" max="8203" width="6.85546875" style="17" customWidth="1"/>
    <col min="8204" max="8204" width="9.140625" style="17" customWidth="1"/>
    <col min="8205" max="8205" width="1.85546875" style="17" customWidth="1"/>
    <col min="8206" max="8206" width="6.85546875" style="17" customWidth="1"/>
    <col min="8207" max="8207" width="9.140625" style="17" customWidth="1"/>
    <col min="8208" max="8208" width="1.85546875" style="17" customWidth="1"/>
    <col min="8209" max="8209" width="6.85546875" style="17" customWidth="1"/>
    <col min="8210" max="8210" width="9.140625" style="17" customWidth="1"/>
    <col min="8211" max="8211" width="1.85546875" style="17" customWidth="1"/>
    <col min="8212" max="8212" width="7.42578125" style="17" customWidth="1"/>
    <col min="8213" max="8213" width="9.140625" style="17" customWidth="1"/>
    <col min="8214" max="8214" width="1.85546875" style="17" customWidth="1"/>
    <col min="8215" max="8215" width="7.85546875" style="17" customWidth="1"/>
    <col min="8216" max="8216" width="8.140625" style="17" customWidth="1"/>
    <col min="8217" max="8217" width="1.5703125" style="17" customWidth="1"/>
    <col min="8218" max="8218" width="6.85546875" style="17" customWidth="1"/>
    <col min="8219" max="8219" width="9.140625" style="17" customWidth="1"/>
    <col min="8220" max="8220" width="1.85546875" style="17" customWidth="1"/>
    <col min="8221" max="8448" width="9.140625" style="17"/>
    <col min="8449" max="8449" width="12.42578125" style="17" customWidth="1"/>
    <col min="8450" max="8451" width="7.85546875" style="17" customWidth="1"/>
    <col min="8452" max="8452" width="1.85546875" style="17" customWidth="1"/>
    <col min="8453" max="8453" width="7.85546875" style="17" customWidth="1"/>
    <col min="8454" max="8454" width="9.5703125" style="17" customWidth="1"/>
    <col min="8455" max="8455" width="1.85546875" style="17" customWidth="1"/>
    <col min="8456" max="8456" width="6.85546875" style="17" customWidth="1"/>
    <col min="8457" max="8457" width="9.140625" style="17" customWidth="1"/>
    <col min="8458" max="8458" width="1.85546875" style="17" customWidth="1"/>
    <col min="8459" max="8459" width="6.85546875" style="17" customWidth="1"/>
    <col min="8460" max="8460" width="9.140625" style="17" customWidth="1"/>
    <col min="8461" max="8461" width="1.85546875" style="17" customWidth="1"/>
    <col min="8462" max="8462" width="6.85546875" style="17" customWidth="1"/>
    <col min="8463" max="8463" width="9.140625" style="17" customWidth="1"/>
    <col min="8464" max="8464" width="1.85546875" style="17" customWidth="1"/>
    <col min="8465" max="8465" width="6.85546875" style="17" customWidth="1"/>
    <col min="8466" max="8466" width="9.140625" style="17" customWidth="1"/>
    <col min="8467" max="8467" width="1.85546875" style="17" customWidth="1"/>
    <col min="8468" max="8468" width="7.42578125" style="17" customWidth="1"/>
    <col min="8469" max="8469" width="9.140625" style="17" customWidth="1"/>
    <col min="8470" max="8470" width="1.85546875" style="17" customWidth="1"/>
    <col min="8471" max="8471" width="7.85546875" style="17" customWidth="1"/>
    <col min="8472" max="8472" width="8.140625" style="17" customWidth="1"/>
    <col min="8473" max="8473" width="1.5703125" style="17" customWidth="1"/>
    <col min="8474" max="8474" width="6.85546875" style="17" customWidth="1"/>
    <col min="8475" max="8475" width="9.140625" style="17" customWidth="1"/>
    <col min="8476" max="8476" width="1.85546875" style="17" customWidth="1"/>
    <col min="8477" max="8704" width="9.140625" style="17"/>
    <col min="8705" max="8705" width="12.42578125" style="17" customWidth="1"/>
    <col min="8706" max="8707" width="7.85546875" style="17" customWidth="1"/>
    <col min="8708" max="8708" width="1.85546875" style="17" customWidth="1"/>
    <col min="8709" max="8709" width="7.85546875" style="17" customWidth="1"/>
    <col min="8710" max="8710" width="9.5703125" style="17" customWidth="1"/>
    <col min="8711" max="8711" width="1.85546875" style="17" customWidth="1"/>
    <col min="8712" max="8712" width="6.85546875" style="17" customWidth="1"/>
    <col min="8713" max="8713" width="9.140625" style="17" customWidth="1"/>
    <col min="8714" max="8714" width="1.85546875" style="17" customWidth="1"/>
    <col min="8715" max="8715" width="6.85546875" style="17" customWidth="1"/>
    <col min="8716" max="8716" width="9.140625" style="17" customWidth="1"/>
    <col min="8717" max="8717" width="1.85546875" style="17" customWidth="1"/>
    <col min="8718" max="8718" width="6.85546875" style="17" customWidth="1"/>
    <col min="8719" max="8719" width="9.140625" style="17" customWidth="1"/>
    <col min="8720" max="8720" width="1.85546875" style="17" customWidth="1"/>
    <col min="8721" max="8721" width="6.85546875" style="17" customWidth="1"/>
    <col min="8722" max="8722" width="9.140625" style="17" customWidth="1"/>
    <col min="8723" max="8723" width="1.85546875" style="17" customWidth="1"/>
    <col min="8724" max="8724" width="7.42578125" style="17" customWidth="1"/>
    <col min="8725" max="8725" width="9.140625" style="17" customWidth="1"/>
    <col min="8726" max="8726" width="1.85546875" style="17" customWidth="1"/>
    <col min="8727" max="8727" width="7.85546875" style="17" customWidth="1"/>
    <col min="8728" max="8728" width="8.140625" style="17" customWidth="1"/>
    <col min="8729" max="8729" width="1.5703125" style="17" customWidth="1"/>
    <col min="8730" max="8730" width="6.85546875" style="17" customWidth="1"/>
    <col min="8731" max="8731" width="9.140625" style="17" customWidth="1"/>
    <col min="8732" max="8732" width="1.85546875" style="17" customWidth="1"/>
    <col min="8733" max="8960" width="9.140625" style="17"/>
    <col min="8961" max="8961" width="12.42578125" style="17" customWidth="1"/>
    <col min="8962" max="8963" width="7.85546875" style="17" customWidth="1"/>
    <col min="8964" max="8964" width="1.85546875" style="17" customWidth="1"/>
    <col min="8965" max="8965" width="7.85546875" style="17" customWidth="1"/>
    <col min="8966" max="8966" width="9.5703125" style="17" customWidth="1"/>
    <col min="8967" max="8967" width="1.85546875" style="17" customWidth="1"/>
    <col min="8968" max="8968" width="6.85546875" style="17" customWidth="1"/>
    <col min="8969" max="8969" width="9.140625" style="17" customWidth="1"/>
    <col min="8970" max="8970" width="1.85546875" style="17" customWidth="1"/>
    <col min="8971" max="8971" width="6.85546875" style="17" customWidth="1"/>
    <col min="8972" max="8972" width="9.140625" style="17" customWidth="1"/>
    <col min="8973" max="8973" width="1.85546875" style="17" customWidth="1"/>
    <col min="8974" max="8974" width="6.85546875" style="17" customWidth="1"/>
    <col min="8975" max="8975" width="9.140625" style="17" customWidth="1"/>
    <col min="8976" max="8976" width="1.85546875" style="17" customWidth="1"/>
    <col min="8977" max="8977" width="6.85546875" style="17" customWidth="1"/>
    <col min="8978" max="8978" width="9.140625" style="17" customWidth="1"/>
    <col min="8979" max="8979" width="1.85546875" style="17" customWidth="1"/>
    <col min="8980" max="8980" width="7.42578125" style="17" customWidth="1"/>
    <col min="8981" max="8981" width="9.140625" style="17" customWidth="1"/>
    <col min="8982" max="8982" width="1.85546875" style="17" customWidth="1"/>
    <col min="8983" max="8983" width="7.85546875" style="17" customWidth="1"/>
    <col min="8984" max="8984" width="8.140625" style="17" customWidth="1"/>
    <col min="8985" max="8985" width="1.5703125" style="17" customWidth="1"/>
    <col min="8986" max="8986" width="6.85546875" style="17" customWidth="1"/>
    <col min="8987" max="8987" width="9.140625" style="17" customWidth="1"/>
    <col min="8988" max="8988" width="1.85546875" style="17" customWidth="1"/>
    <col min="8989" max="9216" width="9.140625" style="17"/>
    <col min="9217" max="9217" width="12.42578125" style="17" customWidth="1"/>
    <col min="9218" max="9219" width="7.85546875" style="17" customWidth="1"/>
    <col min="9220" max="9220" width="1.85546875" style="17" customWidth="1"/>
    <col min="9221" max="9221" width="7.85546875" style="17" customWidth="1"/>
    <col min="9222" max="9222" width="9.5703125" style="17" customWidth="1"/>
    <col min="9223" max="9223" width="1.85546875" style="17" customWidth="1"/>
    <col min="9224" max="9224" width="6.85546875" style="17" customWidth="1"/>
    <col min="9225" max="9225" width="9.140625" style="17" customWidth="1"/>
    <col min="9226" max="9226" width="1.85546875" style="17" customWidth="1"/>
    <col min="9227" max="9227" width="6.85546875" style="17" customWidth="1"/>
    <col min="9228" max="9228" width="9.140625" style="17" customWidth="1"/>
    <col min="9229" max="9229" width="1.85546875" style="17" customWidth="1"/>
    <col min="9230" max="9230" width="6.85546875" style="17" customWidth="1"/>
    <col min="9231" max="9231" width="9.140625" style="17" customWidth="1"/>
    <col min="9232" max="9232" width="1.85546875" style="17" customWidth="1"/>
    <col min="9233" max="9233" width="6.85546875" style="17" customWidth="1"/>
    <col min="9234" max="9234" width="9.140625" style="17" customWidth="1"/>
    <col min="9235" max="9235" width="1.85546875" style="17" customWidth="1"/>
    <col min="9236" max="9236" width="7.42578125" style="17" customWidth="1"/>
    <col min="9237" max="9237" width="9.140625" style="17" customWidth="1"/>
    <col min="9238" max="9238" width="1.85546875" style="17" customWidth="1"/>
    <col min="9239" max="9239" width="7.85546875" style="17" customWidth="1"/>
    <col min="9240" max="9240" width="8.140625" style="17" customWidth="1"/>
    <col min="9241" max="9241" width="1.5703125" style="17" customWidth="1"/>
    <col min="9242" max="9242" width="6.85546875" style="17" customWidth="1"/>
    <col min="9243" max="9243" width="9.140625" style="17" customWidth="1"/>
    <col min="9244" max="9244" width="1.85546875" style="17" customWidth="1"/>
    <col min="9245" max="9472" width="9.140625" style="17"/>
    <col min="9473" max="9473" width="12.42578125" style="17" customWidth="1"/>
    <col min="9474" max="9475" width="7.85546875" style="17" customWidth="1"/>
    <col min="9476" max="9476" width="1.85546875" style="17" customWidth="1"/>
    <col min="9477" max="9477" width="7.85546875" style="17" customWidth="1"/>
    <col min="9478" max="9478" width="9.5703125" style="17" customWidth="1"/>
    <col min="9479" max="9479" width="1.85546875" style="17" customWidth="1"/>
    <col min="9480" max="9480" width="6.85546875" style="17" customWidth="1"/>
    <col min="9481" max="9481" width="9.140625" style="17" customWidth="1"/>
    <col min="9482" max="9482" width="1.85546875" style="17" customWidth="1"/>
    <col min="9483" max="9483" width="6.85546875" style="17" customWidth="1"/>
    <col min="9484" max="9484" width="9.140625" style="17" customWidth="1"/>
    <col min="9485" max="9485" width="1.85546875" style="17" customWidth="1"/>
    <col min="9486" max="9486" width="6.85546875" style="17" customWidth="1"/>
    <col min="9487" max="9487" width="9.140625" style="17" customWidth="1"/>
    <col min="9488" max="9488" width="1.85546875" style="17" customWidth="1"/>
    <col min="9489" max="9489" width="6.85546875" style="17" customWidth="1"/>
    <col min="9490" max="9490" width="9.140625" style="17" customWidth="1"/>
    <col min="9491" max="9491" width="1.85546875" style="17" customWidth="1"/>
    <col min="9492" max="9492" width="7.42578125" style="17" customWidth="1"/>
    <col min="9493" max="9493" width="9.140625" style="17" customWidth="1"/>
    <col min="9494" max="9494" width="1.85546875" style="17" customWidth="1"/>
    <col min="9495" max="9495" width="7.85546875" style="17" customWidth="1"/>
    <col min="9496" max="9496" width="8.140625" style="17" customWidth="1"/>
    <col min="9497" max="9497" width="1.5703125" style="17" customWidth="1"/>
    <col min="9498" max="9498" width="6.85546875" style="17" customWidth="1"/>
    <col min="9499" max="9499" width="9.140625" style="17" customWidth="1"/>
    <col min="9500" max="9500" width="1.85546875" style="17" customWidth="1"/>
    <col min="9501" max="9728" width="9.140625" style="17"/>
    <col min="9729" max="9729" width="12.42578125" style="17" customWidth="1"/>
    <col min="9730" max="9731" width="7.85546875" style="17" customWidth="1"/>
    <col min="9732" max="9732" width="1.85546875" style="17" customWidth="1"/>
    <col min="9733" max="9733" width="7.85546875" style="17" customWidth="1"/>
    <col min="9734" max="9734" width="9.5703125" style="17" customWidth="1"/>
    <col min="9735" max="9735" width="1.85546875" style="17" customWidth="1"/>
    <col min="9736" max="9736" width="6.85546875" style="17" customWidth="1"/>
    <col min="9737" max="9737" width="9.140625" style="17" customWidth="1"/>
    <col min="9738" max="9738" width="1.85546875" style="17" customWidth="1"/>
    <col min="9739" max="9739" width="6.85546875" style="17" customWidth="1"/>
    <col min="9740" max="9740" width="9.140625" style="17" customWidth="1"/>
    <col min="9741" max="9741" width="1.85546875" style="17" customWidth="1"/>
    <col min="9742" max="9742" width="6.85546875" style="17" customWidth="1"/>
    <col min="9743" max="9743" width="9.140625" style="17" customWidth="1"/>
    <col min="9744" max="9744" width="1.85546875" style="17" customWidth="1"/>
    <col min="9745" max="9745" width="6.85546875" style="17" customWidth="1"/>
    <col min="9746" max="9746" width="9.140625" style="17" customWidth="1"/>
    <col min="9747" max="9747" width="1.85546875" style="17" customWidth="1"/>
    <col min="9748" max="9748" width="7.42578125" style="17" customWidth="1"/>
    <col min="9749" max="9749" width="9.140625" style="17" customWidth="1"/>
    <col min="9750" max="9750" width="1.85546875" style="17" customWidth="1"/>
    <col min="9751" max="9751" width="7.85546875" style="17" customWidth="1"/>
    <col min="9752" max="9752" width="8.140625" style="17" customWidth="1"/>
    <col min="9753" max="9753" width="1.5703125" style="17" customWidth="1"/>
    <col min="9754" max="9754" width="6.85546875" style="17" customWidth="1"/>
    <col min="9755" max="9755" width="9.140625" style="17" customWidth="1"/>
    <col min="9756" max="9756" width="1.85546875" style="17" customWidth="1"/>
    <col min="9757" max="9984" width="9.140625" style="17"/>
    <col min="9985" max="9985" width="12.42578125" style="17" customWidth="1"/>
    <col min="9986" max="9987" width="7.85546875" style="17" customWidth="1"/>
    <col min="9988" max="9988" width="1.85546875" style="17" customWidth="1"/>
    <col min="9989" max="9989" width="7.85546875" style="17" customWidth="1"/>
    <col min="9990" max="9990" width="9.5703125" style="17" customWidth="1"/>
    <col min="9991" max="9991" width="1.85546875" style="17" customWidth="1"/>
    <col min="9992" max="9992" width="6.85546875" style="17" customWidth="1"/>
    <col min="9993" max="9993" width="9.140625" style="17" customWidth="1"/>
    <col min="9994" max="9994" width="1.85546875" style="17" customWidth="1"/>
    <col min="9995" max="9995" width="6.85546875" style="17" customWidth="1"/>
    <col min="9996" max="9996" width="9.140625" style="17" customWidth="1"/>
    <col min="9997" max="9997" width="1.85546875" style="17" customWidth="1"/>
    <col min="9998" max="9998" width="6.85546875" style="17" customWidth="1"/>
    <col min="9999" max="9999" width="9.140625" style="17" customWidth="1"/>
    <col min="10000" max="10000" width="1.85546875" style="17" customWidth="1"/>
    <col min="10001" max="10001" width="6.85546875" style="17" customWidth="1"/>
    <col min="10002" max="10002" width="9.140625" style="17" customWidth="1"/>
    <col min="10003" max="10003" width="1.85546875" style="17" customWidth="1"/>
    <col min="10004" max="10004" width="7.42578125" style="17" customWidth="1"/>
    <col min="10005" max="10005" width="9.140625" style="17" customWidth="1"/>
    <col min="10006" max="10006" width="1.85546875" style="17" customWidth="1"/>
    <col min="10007" max="10007" width="7.85546875" style="17" customWidth="1"/>
    <col min="10008" max="10008" width="8.140625" style="17" customWidth="1"/>
    <col min="10009" max="10009" width="1.5703125" style="17" customWidth="1"/>
    <col min="10010" max="10010" width="6.85546875" style="17" customWidth="1"/>
    <col min="10011" max="10011" width="9.140625" style="17" customWidth="1"/>
    <col min="10012" max="10012" width="1.85546875" style="17" customWidth="1"/>
    <col min="10013" max="10240" width="9.140625" style="17"/>
    <col min="10241" max="10241" width="12.42578125" style="17" customWidth="1"/>
    <col min="10242" max="10243" width="7.85546875" style="17" customWidth="1"/>
    <col min="10244" max="10244" width="1.85546875" style="17" customWidth="1"/>
    <col min="10245" max="10245" width="7.85546875" style="17" customWidth="1"/>
    <col min="10246" max="10246" width="9.5703125" style="17" customWidth="1"/>
    <col min="10247" max="10247" width="1.85546875" style="17" customWidth="1"/>
    <col min="10248" max="10248" width="6.85546875" style="17" customWidth="1"/>
    <col min="10249" max="10249" width="9.140625" style="17" customWidth="1"/>
    <col min="10250" max="10250" width="1.85546875" style="17" customWidth="1"/>
    <col min="10251" max="10251" width="6.85546875" style="17" customWidth="1"/>
    <col min="10252" max="10252" width="9.140625" style="17" customWidth="1"/>
    <col min="10253" max="10253" width="1.85546875" style="17" customWidth="1"/>
    <col min="10254" max="10254" width="6.85546875" style="17" customWidth="1"/>
    <col min="10255" max="10255" width="9.140625" style="17" customWidth="1"/>
    <col min="10256" max="10256" width="1.85546875" style="17" customWidth="1"/>
    <col min="10257" max="10257" width="6.85546875" style="17" customWidth="1"/>
    <col min="10258" max="10258" width="9.140625" style="17" customWidth="1"/>
    <col min="10259" max="10259" width="1.85546875" style="17" customWidth="1"/>
    <col min="10260" max="10260" width="7.42578125" style="17" customWidth="1"/>
    <col min="10261" max="10261" width="9.140625" style="17" customWidth="1"/>
    <col min="10262" max="10262" width="1.85546875" style="17" customWidth="1"/>
    <col min="10263" max="10263" width="7.85546875" style="17" customWidth="1"/>
    <col min="10264" max="10264" width="8.140625" style="17" customWidth="1"/>
    <col min="10265" max="10265" width="1.5703125" style="17" customWidth="1"/>
    <col min="10266" max="10266" width="6.85546875" style="17" customWidth="1"/>
    <col min="10267" max="10267" width="9.140625" style="17" customWidth="1"/>
    <col min="10268" max="10268" width="1.85546875" style="17" customWidth="1"/>
    <col min="10269" max="10496" width="9.140625" style="17"/>
    <col min="10497" max="10497" width="12.42578125" style="17" customWidth="1"/>
    <col min="10498" max="10499" width="7.85546875" style="17" customWidth="1"/>
    <col min="10500" max="10500" width="1.85546875" style="17" customWidth="1"/>
    <col min="10501" max="10501" width="7.85546875" style="17" customWidth="1"/>
    <col min="10502" max="10502" width="9.5703125" style="17" customWidth="1"/>
    <col min="10503" max="10503" width="1.85546875" style="17" customWidth="1"/>
    <col min="10504" max="10504" width="6.85546875" style="17" customWidth="1"/>
    <col min="10505" max="10505" width="9.140625" style="17" customWidth="1"/>
    <col min="10506" max="10506" width="1.85546875" style="17" customWidth="1"/>
    <col min="10507" max="10507" width="6.85546875" style="17" customWidth="1"/>
    <col min="10508" max="10508" width="9.140625" style="17" customWidth="1"/>
    <col min="10509" max="10509" width="1.85546875" style="17" customWidth="1"/>
    <col min="10510" max="10510" width="6.85546875" style="17" customWidth="1"/>
    <col min="10511" max="10511" width="9.140625" style="17" customWidth="1"/>
    <col min="10512" max="10512" width="1.85546875" style="17" customWidth="1"/>
    <col min="10513" max="10513" width="6.85546875" style="17" customWidth="1"/>
    <col min="10514" max="10514" width="9.140625" style="17" customWidth="1"/>
    <col min="10515" max="10515" width="1.85546875" style="17" customWidth="1"/>
    <col min="10516" max="10516" width="7.42578125" style="17" customWidth="1"/>
    <col min="10517" max="10517" width="9.140625" style="17" customWidth="1"/>
    <col min="10518" max="10518" width="1.85546875" style="17" customWidth="1"/>
    <col min="10519" max="10519" width="7.85546875" style="17" customWidth="1"/>
    <col min="10520" max="10520" width="8.140625" style="17" customWidth="1"/>
    <col min="10521" max="10521" width="1.5703125" style="17" customWidth="1"/>
    <col min="10522" max="10522" width="6.85546875" style="17" customWidth="1"/>
    <col min="10523" max="10523" width="9.140625" style="17" customWidth="1"/>
    <col min="10524" max="10524" width="1.85546875" style="17" customWidth="1"/>
    <col min="10525" max="10752" width="9.140625" style="17"/>
    <col min="10753" max="10753" width="12.42578125" style="17" customWidth="1"/>
    <col min="10754" max="10755" width="7.85546875" style="17" customWidth="1"/>
    <col min="10756" max="10756" width="1.85546875" style="17" customWidth="1"/>
    <col min="10757" max="10757" width="7.85546875" style="17" customWidth="1"/>
    <col min="10758" max="10758" width="9.5703125" style="17" customWidth="1"/>
    <col min="10759" max="10759" width="1.85546875" style="17" customWidth="1"/>
    <col min="10760" max="10760" width="6.85546875" style="17" customWidth="1"/>
    <col min="10761" max="10761" width="9.140625" style="17" customWidth="1"/>
    <col min="10762" max="10762" width="1.85546875" style="17" customWidth="1"/>
    <col min="10763" max="10763" width="6.85546875" style="17" customWidth="1"/>
    <col min="10764" max="10764" width="9.140625" style="17" customWidth="1"/>
    <col min="10765" max="10765" width="1.85546875" style="17" customWidth="1"/>
    <col min="10766" max="10766" width="6.85546875" style="17" customWidth="1"/>
    <col min="10767" max="10767" width="9.140625" style="17" customWidth="1"/>
    <col min="10768" max="10768" width="1.85546875" style="17" customWidth="1"/>
    <col min="10769" max="10769" width="6.85546875" style="17" customWidth="1"/>
    <col min="10770" max="10770" width="9.140625" style="17" customWidth="1"/>
    <col min="10771" max="10771" width="1.85546875" style="17" customWidth="1"/>
    <col min="10772" max="10772" width="7.42578125" style="17" customWidth="1"/>
    <col min="10773" max="10773" width="9.140625" style="17" customWidth="1"/>
    <col min="10774" max="10774" width="1.85546875" style="17" customWidth="1"/>
    <col min="10775" max="10775" width="7.85546875" style="17" customWidth="1"/>
    <col min="10776" max="10776" width="8.140625" style="17" customWidth="1"/>
    <col min="10777" max="10777" width="1.5703125" style="17" customWidth="1"/>
    <col min="10778" max="10778" width="6.85546875" style="17" customWidth="1"/>
    <col min="10779" max="10779" width="9.140625" style="17" customWidth="1"/>
    <col min="10780" max="10780" width="1.85546875" style="17" customWidth="1"/>
    <col min="10781" max="11008" width="9.140625" style="17"/>
    <col min="11009" max="11009" width="12.42578125" style="17" customWidth="1"/>
    <col min="11010" max="11011" width="7.85546875" style="17" customWidth="1"/>
    <col min="11012" max="11012" width="1.85546875" style="17" customWidth="1"/>
    <col min="11013" max="11013" width="7.85546875" style="17" customWidth="1"/>
    <col min="11014" max="11014" width="9.5703125" style="17" customWidth="1"/>
    <col min="11015" max="11015" width="1.85546875" style="17" customWidth="1"/>
    <col min="11016" max="11016" width="6.85546875" style="17" customWidth="1"/>
    <col min="11017" max="11017" width="9.140625" style="17" customWidth="1"/>
    <col min="11018" max="11018" width="1.85546875" style="17" customWidth="1"/>
    <col min="11019" max="11019" width="6.85546875" style="17" customWidth="1"/>
    <col min="11020" max="11020" width="9.140625" style="17" customWidth="1"/>
    <col min="11021" max="11021" width="1.85546875" style="17" customWidth="1"/>
    <col min="11022" max="11022" width="6.85546875" style="17" customWidth="1"/>
    <col min="11023" max="11023" width="9.140625" style="17" customWidth="1"/>
    <col min="11024" max="11024" width="1.85546875" style="17" customWidth="1"/>
    <col min="11025" max="11025" width="6.85546875" style="17" customWidth="1"/>
    <col min="11026" max="11026" width="9.140625" style="17" customWidth="1"/>
    <col min="11027" max="11027" width="1.85546875" style="17" customWidth="1"/>
    <col min="11028" max="11028" width="7.42578125" style="17" customWidth="1"/>
    <col min="11029" max="11029" width="9.140625" style="17" customWidth="1"/>
    <col min="11030" max="11030" width="1.85546875" style="17" customWidth="1"/>
    <col min="11031" max="11031" width="7.85546875" style="17" customWidth="1"/>
    <col min="11032" max="11032" width="8.140625" style="17" customWidth="1"/>
    <col min="11033" max="11033" width="1.5703125" style="17" customWidth="1"/>
    <col min="11034" max="11034" width="6.85546875" style="17" customWidth="1"/>
    <col min="11035" max="11035" width="9.140625" style="17" customWidth="1"/>
    <col min="11036" max="11036" width="1.85546875" style="17" customWidth="1"/>
    <col min="11037" max="11264" width="9.140625" style="17"/>
    <col min="11265" max="11265" width="12.42578125" style="17" customWidth="1"/>
    <col min="11266" max="11267" width="7.85546875" style="17" customWidth="1"/>
    <col min="11268" max="11268" width="1.85546875" style="17" customWidth="1"/>
    <col min="11269" max="11269" width="7.85546875" style="17" customWidth="1"/>
    <col min="11270" max="11270" width="9.5703125" style="17" customWidth="1"/>
    <col min="11271" max="11271" width="1.85546875" style="17" customWidth="1"/>
    <col min="11272" max="11272" width="6.85546875" style="17" customWidth="1"/>
    <col min="11273" max="11273" width="9.140625" style="17" customWidth="1"/>
    <col min="11274" max="11274" width="1.85546875" style="17" customWidth="1"/>
    <col min="11275" max="11275" width="6.85546875" style="17" customWidth="1"/>
    <col min="11276" max="11276" width="9.140625" style="17" customWidth="1"/>
    <col min="11277" max="11277" width="1.85546875" style="17" customWidth="1"/>
    <col min="11278" max="11278" width="6.85546875" style="17" customWidth="1"/>
    <col min="11279" max="11279" width="9.140625" style="17" customWidth="1"/>
    <col min="11280" max="11280" width="1.85546875" style="17" customWidth="1"/>
    <col min="11281" max="11281" width="6.85546875" style="17" customWidth="1"/>
    <col min="11282" max="11282" width="9.140625" style="17" customWidth="1"/>
    <col min="11283" max="11283" width="1.85546875" style="17" customWidth="1"/>
    <col min="11284" max="11284" width="7.42578125" style="17" customWidth="1"/>
    <col min="11285" max="11285" width="9.140625" style="17" customWidth="1"/>
    <col min="11286" max="11286" width="1.85546875" style="17" customWidth="1"/>
    <col min="11287" max="11287" width="7.85546875" style="17" customWidth="1"/>
    <col min="11288" max="11288" width="8.140625" style="17" customWidth="1"/>
    <col min="11289" max="11289" width="1.5703125" style="17" customWidth="1"/>
    <col min="11290" max="11290" width="6.85546875" style="17" customWidth="1"/>
    <col min="11291" max="11291" width="9.140625" style="17" customWidth="1"/>
    <col min="11292" max="11292" width="1.85546875" style="17" customWidth="1"/>
    <col min="11293" max="11520" width="9.140625" style="17"/>
    <col min="11521" max="11521" width="12.42578125" style="17" customWidth="1"/>
    <col min="11522" max="11523" width="7.85546875" style="17" customWidth="1"/>
    <col min="11524" max="11524" width="1.85546875" style="17" customWidth="1"/>
    <col min="11525" max="11525" width="7.85546875" style="17" customWidth="1"/>
    <col min="11526" max="11526" width="9.5703125" style="17" customWidth="1"/>
    <col min="11527" max="11527" width="1.85546875" style="17" customWidth="1"/>
    <col min="11528" max="11528" width="6.85546875" style="17" customWidth="1"/>
    <col min="11529" max="11529" width="9.140625" style="17" customWidth="1"/>
    <col min="11530" max="11530" width="1.85546875" style="17" customWidth="1"/>
    <col min="11531" max="11531" width="6.85546875" style="17" customWidth="1"/>
    <col min="11532" max="11532" width="9.140625" style="17" customWidth="1"/>
    <col min="11533" max="11533" width="1.85546875" style="17" customWidth="1"/>
    <col min="11534" max="11534" width="6.85546875" style="17" customWidth="1"/>
    <col min="11535" max="11535" width="9.140625" style="17" customWidth="1"/>
    <col min="11536" max="11536" width="1.85546875" style="17" customWidth="1"/>
    <col min="11537" max="11537" width="6.85546875" style="17" customWidth="1"/>
    <col min="11538" max="11538" width="9.140625" style="17" customWidth="1"/>
    <col min="11539" max="11539" width="1.85546875" style="17" customWidth="1"/>
    <col min="11540" max="11540" width="7.42578125" style="17" customWidth="1"/>
    <col min="11541" max="11541" width="9.140625" style="17" customWidth="1"/>
    <col min="11542" max="11542" width="1.85546875" style="17" customWidth="1"/>
    <col min="11543" max="11543" width="7.85546875" style="17" customWidth="1"/>
    <col min="11544" max="11544" width="8.140625" style="17" customWidth="1"/>
    <col min="11545" max="11545" width="1.5703125" style="17" customWidth="1"/>
    <col min="11546" max="11546" width="6.85546875" style="17" customWidth="1"/>
    <col min="11547" max="11547" width="9.140625" style="17" customWidth="1"/>
    <col min="11548" max="11548" width="1.85546875" style="17" customWidth="1"/>
    <col min="11549" max="11776" width="9.140625" style="17"/>
    <col min="11777" max="11777" width="12.42578125" style="17" customWidth="1"/>
    <col min="11778" max="11779" width="7.85546875" style="17" customWidth="1"/>
    <col min="11780" max="11780" width="1.85546875" style="17" customWidth="1"/>
    <col min="11781" max="11781" width="7.85546875" style="17" customWidth="1"/>
    <col min="11782" max="11782" width="9.5703125" style="17" customWidth="1"/>
    <col min="11783" max="11783" width="1.85546875" style="17" customWidth="1"/>
    <col min="11784" max="11784" width="6.85546875" style="17" customWidth="1"/>
    <col min="11785" max="11785" width="9.140625" style="17" customWidth="1"/>
    <col min="11786" max="11786" width="1.85546875" style="17" customWidth="1"/>
    <col min="11787" max="11787" width="6.85546875" style="17" customWidth="1"/>
    <col min="11788" max="11788" width="9.140625" style="17" customWidth="1"/>
    <col min="11789" max="11789" width="1.85546875" style="17" customWidth="1"/>
    <col min="11790" max="11790" width="6.85546875" style="17" customWidth="1"/>
    <col min="11791" max="11791" width="9.140625" style="17" customWidth="1"/>
    <col min="11792" max="11792" width="1.85546875" style="17" customWidth="1"/>
    <col min="11793" max="11793" width="6.85546875" style="17" customWidth="1"/>
    <col min="11794" max="11794" width="9.140625" style="17" customWidth="1"/>
    <col min="11795" max="11795" width="1.85546875" style="17" customWidth="1"/>
    <col min="11796" max="11796" width="7.42578125" style="17" customWidth="1"/>
    <col min="11797" max="11797" width="9.140625" style="17" customWidth="1"/>
    <col min="11798" max="11798" width="1.85546875" style="17" customWidth="1"/>
    <col min="11799" max="11799" width="7.85546875" style="17" customWidth="1"/>
    <col min="11800" max="11800" width="8.140625" style="17" customWidth="1"/>
    <col min="11801" max="11801" width="1.5703125" style="17" customWidth="1"/>
    <col min="11802" max="11802" width="6.85546875" style="17" customWidth="1"/>
    <col min="11803" max="11803" width="9.140625" style="17" customWidth="1"/>
    <col min="11804" max="11804" width="1.85546875" style="17" customWidth="1"/>
    <col min="11805" max="12032" width="9.140625" style="17"/>
    <col min="12033" max="12033" width="12.42578125" style="17" customWidth="1"/>
    <col min="12034" max="12035" width="7.85546875" style="17" customWidth="1"/>
    <col min="12036" max="12036" width="1.85546875" style="17" customWidth="1"/>
    <col min="12037" max="12037" width="7.85546875" style="17" customWidth="1"/>
    <col min="12038" max="12038" width="9.5703125" style="17" customWidth="1"/>
    <col min="12039" max="12039" width="1.85546875" style="17" customWidth="1"/>
    <col min="12040" max="12040" width="6.85546875" style="17" customWidth="1"/>
    <col min="12041" max="12041" width="9.140625" style="17" customWidth="1"/>
    <col min="12042" max="12042" width="1.85546875" style="17" customWidth="1"/>
    <col min="12043" max="12043" width="6.85546875" style="17" customWidth="1"/>
    <col min="12044" max="12044" width="9.140625" style="17" customWidth="1"/>
    <col min="12045" max="12045" width="1.85546875" style="17" customWidth="1"/>
    <col min="12046" max="12046" width="6.85546875" style="17" customWidth="1"/>
    <col min="12047" max="12047" width="9.140625" style="17" customWidth="1"/>
    <col min="12048" max="12048" width="1.85546875" style="17" customWidth="1"/>
    <col min="12049" max="12049" width="6.85546875" style="17" customWidth="1"/>
    <col min="12050" max="12050" width="9.140625" style="17" customWidth="1"/>
    <col min="12051" max="12051" width="1.85546875" style="17" customWidth="1"/>
    <col min="12052" max="12052" width="7.42578125" style="17" customWidth="1"/>
    <col min="12053" max="12053" width="9.140625" style="17" customWidth="1"/>
    <col min="12054" max="12054" width="1.85546875" style="17" customWidth="1"/>
    <col min="12055" max="12055" width="7.85546875" style="17" customWidth="1"/>
    <col min="12056" max="12056" width="8.140625" style="17" customWidth="1"/>
    <col min="12057" max="12057" width="1.5703125" style="17" customWidth="1"/>
    <col min="12058" max="12058" width="6.85546875" style="17" customWidth="1"/>
    <col min="12059" max="12059" width="9.140625" style="17" customWidth="1"/>
    <col min="12060" max="12060" width="1.85546875" style="17" customWidth="1"/>
    <col min="12061" max="12288" width="9.140625" style="17"/>
    <col min="12289" max="12289" width="12.42578125" style="17" customWidth="1"/>
    <col min="12290" max="12291" width="7.85546875" style="17" customWidth="1"/>
    <col min="12292" max="12292" width="1.85546875" style="17" customWidth="1"/>
    <col min="12293" max="12293" width="7.85546875" style="17" customWidth="1"/>
    <col min="12294" max="12294" width="9.5703125" style="17" customWidth="1"/>
    <col min="12295" max="12295" width="1.85546875" style="17" customWidth="1"/>
    <col min="12296" max="12296" width="6.85546875" style="17" customWidth="1"/>
    <col min="12297" max="12297" width="9.140625" style="17" customWidth="1"/>
    <col min="12298" max="12298" width="1.85546875" style="17" customWidth="1"/>
    <col min="12299" max="12299" width="6.85546875" style="17" customWidth="1"/>
    <col min="12300" max="12300" width="9.140625" style="17" customWidth="1"/>
    <col min="12301" max="12301" width="1.85546875" style="17" customWidth="1"/>
    <col min="12302" max="12302" width="6.85546875" style="17" customWidth="1"/>
    <col min="12303" max="12303" width="9.140625" style="17" customWidth="1"/>
    <col min="12304" max="12304" width="1.85546875" style="17" customWidth="1"/>
    <col min="12305" max="12305" width="6.85546875" style="17" customWidth="1"/>
    <col min="12306" max="12306" width="9.140625" style="17" customWidth="1"/>
    <col min="12307" max="12307" width="1.85546875" style="17" customWidth="1"/>
    <col min="12308" max="12308" width="7.42578125" style="17" customWidth="1"/>
    <col min="12309" max="12309" width="9.140625" style="17" customWidth="1"/>
    <col min="12310" max="12310" width="1.85546875" style="17" customWidth="1"/>
    <col min="12311" max="12311" width="7.85546875" style="17" customWidth="1"/>
    <col min="12312" max="12312" width="8.140625" style="17" customWidth="1"/>
    <col min="12313" max="12313" width="1.5703125" style="17" customWidth="1"/>
    <col min="12314" max="12314" width="6.85546875" style="17" customWidth="1"/>
    <col min="12315" max="12315" width="9.140625" style="17" customWidth="1"/>
    <col min="12316" max="12316" width="1.85546875" style="17" customWidth="1"/>
    <col min="12317" max="12544" width="9.140625" style="17"/>
    <col min="12545" max="12545" width="12.42578125" style="17" customWidth="1"/>
    <col min="12546" max="12547" width="7.85546875" style="17" customWidth="1"/>
    <col min="12548" max="12548" width="1.85546875" style="17" customWidth="1"/>
    <col min="12549" max="12549" width="7.85546875" style="17" customWidth="1"/>
    <col min="12550" max="12550" width="9.5703125" style="17" customWidth="1"/>
    <col min="12551" max="12551" width="1.85546875" style="17" customWidth="1"/>
    <col min="12552" max="12552" width="6.85546875" style="17" customWidth="1"/>
    <col min="12553" max="12553" width="9.140625" style="17" customWidth="1"/>
    <col min="12554" max="12554" width="1.85546875" style="17" customWidth="1"/>
    <col min="12555" max="12555" width="6.85546875" style="17" customWidth="1"/>
    <col min="12556" max="12556" width="9.140625" style="17" customWidth="1"/>
    <col min="12557" max="12557" width="1.85546875" style="17" customWidth="1"/>
    <col min="12558" max="12558" width="6.85546875" style="17" customWidth="1"/>
    <col min="12559" max="12559" width="9.140625" style="17" customWidth="1"/>
    <col min="12560" max="12560" width="1.85546875" style="17" customWidth="1"/>
    <col min="12561" max="12561" width="6.85546875" style="17" customWidth="1"/>
    <col min="12562" max="12562" width="9.140625" style="17" customWidth="1"/>
    <col min="12563" max="12563" width="1.85546875" style="17" customWidth="1"/>
    <col min="12564" max="12564" width="7.42578125" style="17" customWidth="1"/>
    <col min="12565" max="12565" width="9.140625" style="17" customWidth="1"/>
    <col min="12566" max="12566" width="1.85546875" style="17" customWidth="1"/>
    <col min="12567" max="12567" width="7.85546875" style="17" customWidth="1"/>
    <col min="12568" max="12568" width="8.140625" style="17" customWidth="1"/>
    <col min="12569" max="12569" width="1.5703125" style="17" customWidth="1"/>
    <col min="12570" max="12570" width="6.85546875" style="17" customWidth="1"/>
    <col min="12571" max="12571" width="9.140625" style="17" customWidth="1"/>
    <col min="12572" max="12572" width="1.85546875" style="17" customWidth="1"/>
    <col min="12573" max="12800" width="9.140625" style="17"/>
    <col min="12801" max="12801" width="12.42578125" style="17" customWidth="1"/>
    <col min="12802" max="12803" width="7.85546875" style="17" customWidth="1"/>
    <col min="12804" max="12804" width="1.85546875" style="17" customWidth="1"/>
    <col min="12805" max="12805" width="7.85546875" style="17" customWidth="1"/>
    <col min="12806" max="12806" width="9.5703125" style="17" customWidth="1"/>
    <col min="12807" max="12807" width="1.85546875" style="17" customWidth="1"/>
    <col min="12808" max="12808" width="6.85546875" style="17" customWidth="1"/>
    <col min="12809" max="12809" width="9.140625" style="17" customWidth="1"/>
    <col min="12810" max="12810" width="1.85546875" style="17" customWidth="1"/>
    <col min="12811" max="12811" width="6.85546875" style="17" customWidth="1"/>
    <col min="12812" max="12812" width="9.140625" style="17" customWidth="1"/>
    <col min="12813" max="12813" width="1.85546875" style="17" customWidth="1"/>
    <col min="12814" max="12814" width="6.85546875" style="17" customWidth="1"/>
    <col min="12815" max="12815" width="9.140625" style="17" customWidth="1"/>
    <col min="12816" max="12816" width="1.85546875" style="17" customWidth="1"/>
    <col min="12817" max="12817" width="6.85546875" style="17" customWidth="1"/>
    <col min="12818" max="12818" width="9.140625" style="17" customWidth="1"/>
    <col min="12819" max="12819" width="1.85546875" style="17" customWidth="1"/>
    <col min="12820" max="12820" width="7.42578125" style="17" customWidth="1"/>
    <col min="12821" max="12821" width="9.140625" style="17" customWidth="1"/>
    <col min="12822" max="12822" width="1.85546875" style="17" customWidth="1"/>
    <col min="12823" max="12823" width="7.85546875" style="17" customWidth="1"/>
    <col min="12824" max="12824" width="8.140625" style="17" customWidth="1"/>
    <col min="12825" max="12825" width="1.5703125" style="17" customWidth="1"/>
    <col min="12826" max="12826" width="6.85546875" style="17" customWidth="1"/>
    <col min="12827" max="12827" width="9.140625" style="17" customWidth="1"/>
    <col min="12828" max="12828" width="1.85546875" style="17" customWidth="1"/>
    <col min="12829" max="13056" width="9.140625" style="17"/>
    <col min="13057" max="13057" width="12.42578125" style="17" customWidth="1"/>
    <col min="13058" max="13059" width="7.85546875" style="17" customWidth="1"/>
    <col min="13060" max="13060" width="1.85546875" style="17" customWidth="1"/>
    <col min="13061" max="13061" width="7.85546875" style="17" customWidth="1"/>
    <col min="13062" max="13062" width="9.5703125" style="17" customWidth="1"/>
    <col min="13063" max="13063" width="1.85546875" style="17" customWidth="1"/>
    <col min="13064" max="13064" width="6.85546875" style="17" customWidth="1"/>
    <col min="13065" max="13065" width="9.140625" style="17" customWidth="1"/>
    <col min="13066" max="13066" width="1.85546875" style="17" customWidth="1"/>
    <col min="13067" max="13067" width="6.85546875" style="17" customWidth="1"/>
    <col min="13068" max="13068" width="9.140625" style="17" customWidth="1"/>
    <col min="13069" max="13069" width="1.85546875" style="17" customWidth="1"/>
    <col min="13070" max="13070" width="6.85546875" style="17" customWidth="1"/>
    <col min="13071" max="13071" width="9.140625" style="17" customWidth="1"/>
    <col min="13072" max="13072" width="1.85546875" style="17" customWidth="1"/>
    <col min="13073" max="13073" width="6.85546875" style="17" customWidth="1"/>
    <col min="13074" max="13074" width="9.140625" style="17" customWidth="1"/>
    <col min="13075" max="13075" width="1.85546875" style="17" customWidth="1"/>
    <col min="13076" max="13076" width="7.42578125" style="17" customWidth="1"/>
    <col min="13077" max="13077" width="9.140625" style="17" customWidth="1"/>
    <col min="13078" max="13078" width="1.85546875" style="17" customWidth="1"/>
    <col min="13079" max="13079" width="7.85546875" style="17" customWidth="1"/>
    <col min="13080" max="13080" width="8.140625" style="17" customWidth="1"/>
    <col min="13081" max="13081" width="1.5703125" style="17" customWidth="1"/>
    <col min="13082" max="13082" width="6.85546875" style="17" customWidth="1"/>
    <col min="13083" max="13083" width="9.140625" style="17" customWidth="1"/>
    <col min="13084" max="13084" width="1.85546875" style="17" customWidth="1"/>
    <col min="13085" max="13312" width="9.140625" style="17"/>
    <col min="13313" max="13313" width="12.42578125" style="17" customWidth="1"/>
    <col min="13314" max="13315" width="7.85546875" style="17" customWidth="1"/>
    <col min="13316" max="13316" width="1.85546875" style="17" customWidth="1"/>
    <col min="13317" max="13317" width="7.85546875" style="17" customWidth="1"/>
    <col min="13318" max="13318" width="9.5703125" style="17" customWidth="1"/>
    <col min="13319" max="13319" width="1.85546875" style="17" customWidth="1"/>
    <col min="13320" max="13320" width="6.85546875" style="17" customWidth="1"/>
    <col min="13321" max="13321" width="9.140625" style="17" customWidth="1"/>
    <col min="13322" max="13322" width="1.85546875" style="17" customWidth="1"/>
    <col min="13323" max="13323" width="6.85546875" style="17" customWidth="1"/>
    <col min="13324" max="13324" width="9.140625" style="17" customWidth="1"/>
    <col min="13325" max="13325" width="1.85546875" style="17" customWidth="1"/>
    <col min="13326" max="13326" width="6.85546875" style="17" customWidth="1"/>
    <col min="13327" max="13327" width="9.140625" style="17" customWidth="1"/>
    <col min="13328" max="13328" width="1.85546875" style="17" customWidth="1"/>
    <col min="13329" max="13329" width="6.85546875" style="17" customWidth="1"/>
    <col min="13330" max="13330" width="9.140625" style="17" customWidth="1"/>
    <col min="13331" max="13331" width="1.85546875" style="17" customWidth="1"/>
    <col min="13332" max="13332" width="7.42578125" style="17" customWidth="1"/>
    <col min="13333" max="13333" width="9.140625" style="17" customWidth="1"/>
    <col min="13334" max="13334" width="1.85546875" style="17" customWidth="1"/>
    <col min="13335" max="13335" width="7.85546875" style="17" customWidth="1"/>
    <col min="13336" max="13336" width="8.140625" style="17" customWidth="1"/>
    <col min="13337" max="13337" width="1.5703125" style="17" customWidth="1"/>
    <col min="13338" max="13338" width="6.85546875" style="17" customWidth="1"/>
    <col min="13339" max="13339" width="9.140625" style="17" customWidth="1"/>
    <col min="13340" max="13340" width="1.85546875" style="17" customWidth="1"/>
    <col min="13341" max="13568" width="9.140625" style="17"/>
    <col min="13569" max="13569" width="12.42578125" style="17" customWidth="1"/>
    <col min="13570" max="13571" width="7.85546875" style="17" customWidth="1"/>
    <col min="13572" max="13572" width="1.85546875" style="17" customWidth="1"/>
    <col min="13573" max="13573" width="7.85546875" style="17" customWidth="1"/>
    <col min="13574" max="13574" width="9.5703125" style="17" customWidth="1"/>
    <col min="13575" max="13575" width="1.85546875" style="17" customWidth="1"/>
    <col min="13576" max="13576" width="6.85546875" style="17" customWidth="1"/>
    <col min="13577" max="13577" width="9.140625" style="17" customWidth="1"/>
    <col min="13578" max="13578" width="1.85546875" style="17" customWidth="1"/>
    <col min="13579" max="13579" width="6.85546875" style="17" customWidth="1"/>
    <col min="13580" max="13580" width="9.140625" style="17" customWidth="1"/>
    <col min="13581" max="13581" width="1.85546875" style="17" customWidth="1"/>
    <col min="13582" max="13582" width="6.85546875" style="17" customWidth="1"/>
    <col min="13583" max="13583" width="9.140625" style="17" customWidth="1"/>
    <col min="13584" max="13584" width="1.85546875" style="17" customWidth="1"/>
    <col min="13585" max="13585" width="6.85546875" style="17" customWidth="1"/>
    <col min="13586" max="13586" width="9.140625" style="17" customWidth="1"/>
    <col min="13587" max="13587" width="1.85546875" style="17" customWidth="1"/>
    <col min="13588" max="13588" width="7.42578125" style="17" customWidth="1"/>
    <col min="13589" max="13589" width="9.140625" style="17" customWidth="1"/>
    <col min="13590" max="13590" width="1.85546875" style="17" customWidth="1"/>
    <col min="13591" max="13591" width="7.85546875" style="17" customWidth="1"/>
    <col min="13592" max="13592" width="8.140625" style="17" customWidth="1"/>
    <col min="13593" max="13593" width="1.5703125" style="17" customWidth="1"/>
    <col min="13594" max="13594" width="6.85546875" style="17" customWidth="1"/>
    <col min="13595" max="13595" width="9.140625" style="17" customWidth="1"/>
    <col min="13596" max="13596" width="1.85546875" style="17" customWidth="1"/>
    <col min="13597" max="13824" width="9.140625" style="17"/>
    <col min="13825" max="13825" width="12.42578125" style="17" customWidth="1"/>
    <col min="13826" max="13827" width="7.85546875" style="17" customWidth="1"/>
    <col min="13828" max="13828" width="1.85546875" style="17" customWidth="1"/>
    <col min="13829" max="13829" width="7.85546875" style="17" customWidth="1"/>
    <col min="13830" max="13830" width="9.5703125" style="17" customWidth="1"/>
    <col min="13831" max="13831" width="1.85546875" style="17" customWidth="1"/>
    <col min="13832" max="13832" width="6.85546875" style="17" customWidth="1"/>
    <col min="13833" max="13833" width="9.140625" style="17" customWidth="1"/>
    <col min="13834" max="13834" width="1.85546875" style="17" customWidth="1"/>
    <col min="13835" max="13835" width="6.85546875" style="17" customWidth="1"/>
    <col min="13836" max="13836" width="9.140625" style="17" customWidth="1"/>
    <col min="13837" max="13837" width="1.85546875" style="17" customWidth="1"/>
    <col min="13838" max="13838" width="6.85546875" style="17" customWidth="1"/>
    <col min="13839" max="13839" width="9.140625" style="17" customWidth="1"/>
    <col min="13840" max="13840" width="1.85546875" style="17" customWidth="1"/>
    <col min="13841" max="13841" width="6.85546875" style="17" customWidth="1"/>
    <col min="13842" max="13842" width="9.140625" style="17" customWidth="1"/>
    <col min="13843" max="13843" width="1.85546875" style="17" customWidth="1"/>
    <col min="13844" max="13844" width="7.42578125" style="17" customWidth="1"/>
    <col min="13845" max="13845" width="9.140625" style="17" customWidth="1"/>
    <col min="13846" max="13846" width="1.85546875" style="17" customWidth="1"/>
    <col min="13847" max="13847" width="7.85546875" style="17" customWidth="1"/>
    <col min="13848" max="13848" width="8.140625" style="17" customWidth="1"/>
    <col min="13849" max="13849" width="1.5703125" style="17" customWidth="1"/>
    <col min="13850" max="13850" width="6.85546875" style="17" customWidth="1"/>
    <col min="13851" max="13851" width="9.140625" style="17" customWidth="1"/>
    <col min="13852" max="13852" width="1.85546875" style="17" customWidth="1"/>
    <col min="13853" max="14080" width="9.140625" style="17"/>
    <col min="14081" max="14081" width="12.42578125" style="17" customWidth="1"/>
    <col min="14082" max="14083" width="7.85546875" style="17" customWidth="1"/>
    <col min="14084" max="14084" width="1.85546875" style="17" customWidth="1"/>
    <col min="14085" max="14085" width="7.85546875" style="17" customWidth="1"/>
    <col min="14086" max="14086" width="9.5703125" style="17" customWidth="1"/>
    <col min="14087" max="14087" width="1.85546875" style="17" customWidth="1"/>
    <col min="14088" max="14088" width="6.85546875" style="17" customWidth="1"/>
    <col min="14089" max="14089" width="9.140625" style="17" customWidth="1"/>
    <col min="14090" max="14090" width="1.85546875" style="17" customWidth="1"/>
    <col min="14091" max="14091" width="6.85546875" style="17" customWidth="1"/>
    <col min="14092" max="14092" width="9.140625" style="17" customWidth="1"/>
    <col min="14093" max="14093" width="1.85546875" style="17" customWidth="1"/>
    <col min="14094" max="14094" width="6.85546875" style="17" customWidth="1"/>
    <col min="14095" max="14095" width="9.140625" style="17" customWidth="1"/>
    <col min="14096" max="14096" width="1.85546875" style="17" customWidth="1"/>
    <col min="14097" max="14097" width="6.85546875" style="17" customWidth="1"/>
    <col min="14098" max="14098" width="9.140625" style="17" customWidth="1"/>
    <col min="14099" max="14099" width="1.85546875" style="17" customWidth="1"/>
    <col min="14100" max="14100" width="7.42578125" style="17" customWidth="1"/>
    <col min="14101" max="14101" width="9.140625" style="17" customWidth="1"/>
    <col min="14102" max="14102" width="1.85546875" style="17" customWidth="1"/>
    <col min="14103" max="14103" width="7.85546875" style="17" customWidth="1"/>
    <col min="14104" max="14104" width="8.140625" style="17" customWidth="1"/>
    <col min="14105" max="14105" width="1.5703125" style="17" customWidth="1"/>
    <col min="14106" max="14106" width="6.85546875" style="17" customWidth="1"/>
    <col min="14107" max="14107" width="9.140625" style="17" customWidth="1"/>
    <col min="14108" max="14108" width="1.85546875" style="17" customWidth="1"/>
    <col min="14109" max="14336" width="9.140625" style="17"/>
    <col min="14337" max="14337" width="12.42578125" style="17" customWidth="1"/>
    <col min="14338" max="14339" width="7.85546875" style="17" customWidth="1"/>
    <col min="14340" max="14340" width="1.85546875" style="17" customWidth="1"/>
    <col min="14341" max="14341" width="7.85546875" style="17" customWidth="1"/>
    <col min="14342" max="14342" width="9.5703125" style="17" customWidth="1"/>
    <col min="14343" max="14343" width="1.85546875" style="17" customWidth="1"/>
    <col min="14344" max="14344" width="6.85546875" style="17" customWidth="1"/>
    <col min="14345" max="14345" width="9.140625" style="17" customWidth="1"/>
    <col min="14346" max="14346" width="1.85546875" style="17" customWidth="1"/>
    <col min="14347" max="14347" width="6.85546875" style="17" customWidth="1"/>
    <col min="14348" max="14348" width="9.140625" style="17" customWidth="1"/>
    <col min="14349" max="14349" width="1.85546875" style="17" customWidth="1"/>
    <col min="14350" max="14350" width="6.85546875" style="17" customWidth="1"/>
    <col min="14351" max="14351" width="9.140625" style="17" customWidth="1"/>
    <col min="14352" max="14352" width="1.85546875" style="17" customWidth="1"/>
    <col min="14353" max="14353" width="6.85546875" style="17" customWidth="1"/>
    <col min="14354" max="14354" width="9.140625" style="17" customWidth="1"/>
    <col min="14355" max="14355" width="1.85546875" style="17" customWidth="1"/>
    <col min="14356" max="14356" width="7.42578125" style="17" customWidth="1"/>
    <col min="14357" max="14357" width="9.140625" style="17" customWidth="1"/>
    <col min="14358" max="14358" width="1.85546875" style="17" customWidth="1"/>
    <col min="14359" max="14359" width="7.85546875" style="17" customWidth="1"/>
    <col min="14360" max="14360" width="8.140625" style="17" customWidth="1"/>
    <col min="14361" max="14361" width="1.5703125" style="17" customWidth="1"/>
    <col min="14362" max="14362" width="6.85546875" style="17" customWidth="1"/>
    <col min="14363" max="14363" width="9.140625" style="17" customWidth="1"/>
    <col min="14364" max="14364" width="1.85546875" style="17" customWidth="1"/>
    <col min="14365" max="14592" width="9.140625" style="17"/>
    <col min="14593" max="14593" width="12.42578125" style="17" customWidth="1"/>
    <col min="14594" max="14595" width="7.85546875" style="17" customWidth="1"/>
    <col min="14596" max="14596" width="1.85546875" style="17" customWidth="1"/>
    <col min="14597" max="14597" width="7.85546875" style="17" customWidth="1"/>
    <col min="14598" max="14598" width="9.5703125" style="17" customWidth="1"/>
    <col min="14599" max="14599" width="1.85546875" style="17" customWidth="1"/>
    <col min="14600" max="14600" width="6.85546875" style="17" customWidth="1"/>
    <col min="14601" max="14601" width="9.140625" style="17" customWidth="1"/>
    <col min="14602" max="14602" width="1.85546875" style="17" customWidth="1"/>
    <col min="14603" max="14603" width="6.85546875" style="17" customWidth="1"/>
    <col min="14604" max="14604" width="9.140625" style="17" customWidth="1"/>
    <col min="14605" max="14605" width="1.85546875" style="17" customWidth="1"/>
    <col min="14606" max="14606" width="6.85546875" style="17" customWidth="1"/>
    <col min="14607" max="14607" width="9.140625" style="17" customWidth="1"/>
    <col min="14608" max="14608" width="1.85546875" style="17" customWidth="1"/>
    <col min="14609" max="14609" width="6.85546875" style="17" customWidth="1"/>
    <col min="14610" max="14610" width="9.140625" style="17" customWidth="1"/>
    <col min="14611" max="14611" width="1.85546875" style="17" customWidth="1"/>
    <col min="14612" max="14612" width="7.42578125" style="17" customWidth="1"/>
    <col min="14613" max="14613" width="9.140625" style="17" customWidth="1"/>
    <col min="14614" max="14614" width="1.85546875" style="17" customWidth="1"/>
    <col min="14615" max="14615" width="7.85546875" style="17" customWidth="1"/>
    <col min="14616" max="14616" width="8.140625" style="17" customWidth="1"/>
    <col min="14617" max="14617" width="1.5703125" style="17" customWidth="1"/>
    <col min="14618" max="14618" width="6.85546875" style="17" customWidth="1"/>
    <col min="14619" max="14619" width="9.140625" style="17" customWidth="1"/>
    <col min="14620" max="14620" width="1.85546875" style="17" customWidth="1"/>
    <col min="14621" max="14848" width="9.140625" style="17"/>
    <col min="14849" max="14849" width="12.42578125" style="17" customWidth="1"/>
    <col min="14850" max="14851" width="7.85546875" style="17" customWidth="1"/>
    <col min="14852" max="14852" width="1.85546875" style="17" customWidth="1"/>
    <col min="14853" max="14853" width="7.85546875" style="17" customWidth="1"/>
    <col min="14854" max="14854" width="9.5703125" style="17" customWidth="1"/>
    <col min="14855" max="14855" width="1.85546875" style="17" customWidth="1"/>
    <col min="14856" max="14856" width="6.85546875" style="17" customWidth="1"/>
    <col min="14857" max="14857" width="9.140625" style="17" customWidth="1"/>
    <col min="14858" max="14858" width="1.85546875" style="17" customWidth="1"/>
    <col min="14859" max="14859" width="6.85546875" style="17" customWidth="1"/>
    <col min="14860" max="14860" width="9.140625" style="17" customWidth="1"/>
    <col min="14861" max="14861" width="1.85546875" style="17" customWidth="1"/>
    <col min="14862" max="14862" width="6.85546875" style="17" customWidth="1"/>
    <col min="14863" max="14863" width="9.140625" style="17" customWidth="1"/>
    <col min="14864" max="14864" width="1.85546875" style="17" customWidth="1"/>
    <col min="14865" max="14865" width="6.85546875" style="17" customWidth="1"/>
    <col min="14866" max="14866" width="9.140625" style="17" customWidth="1"/>
    <col min="14867" max="14867" width="1.85546875" style="17" customWidth="1"/>
    <col min="14868" max="14868" width="7.42578125" style="17" customWidth="1"/>
    <col min="14869" max="14869" width="9.140625" style="17" customWidth="1"/>
    <col min="14870" max="14870" width="1.85546875" style="17" customWidth="1"/>
    <col min="14871" max="14871" width="7.85546875" style="17" customWidth="1"/>
    <col min="14872" max="14872" width="8.140625" style="17" customWidth="1"/>
    <col min="14873" max="14873" width="1.5703125" style="17" customWidth="1"/>
    <col min="14874" max="14874" width="6.85546875" style="17" customWidth="1"/>
    <col min="14875" max="14875" width="9.140625" style="17" customWidth="1"/>
    <col min="14876" max="14876" width="1.85546875" style="17" customWidth="1"/>
    <col min="14877" max="15104" width="9.140625" style="17"/>
    <col min="15105" max="15105" width="12.42578125" style="17" customWidth="1"/>
    <col min="15106" max="15107" width="7.85546875" style="17" customWidth="1"/>
    <col min="15108" max="15108" width="1.85546875" style="17" customWidth="1"/>
    <col min="15109" max="15109" width="7.85546875" style="17" customWidth="1"/>
    <col min="15110" max="15110" width="9.5703125" style="17" customWidth="1"/>
    <col min="15111" max="15111" width="1.85546875" style="17" customWidth="1"/>
    <col min="15112" max="15112" width="6.85546875" style="17" customWidth="1"/>
    <col min="15113" max="15113" width="9.140625" style="17" customWidth="1"/>
    <col min="15114" max="15114" width="1.85546875" style="17" customWidth="1"/>
    <col min="15115" max="15115" width="6.85546875" style="17" customWidth="1"/>
    <col min="15116" max="15116" width="9.140625" style="17" customWidth="1"/>
    <col min="15117" max="15117" width="1.85546875" style="17" customWidth="1"/>
    <col min="15118" max="15118" width="6.85546875" style="17" customWidth="1"/>
    <col min="15119" max="15119" width="9.140625" style="17" customWidth="1"/>
    <col min="15120" max="15120" width="1.85546875" style="17" customWidth="1"/>
    <col min="15121" max="15121" width="6.85546875" style="17" customWidth="1"/>
    <col min="15122" max="15122" width="9.140625" style="17" customWidth="1"/>
    <col min="15123" max="15123" width="1.85546875" style="17" customWidth="1"/>
    <col min="15124" max="15124" width="7.42578125" style="17" customWidth="1"/>
    <col min="15125" max="15125" width="9.140625" style="17" customWidth="1"/>
    <col min="15126" max="15126" width="1.85546875" style="17" customWidth="1"/>
    <col min="15127" max="15127" width="7.85546875" style="17" customWidth="1"/>
    <col min="15128" max="15128" width="8.140625" style="17" customWidth="1"/>
    <col min="15129" max="15129" width="1.5703125" style="17" customWidth="1"/>
    <col min="15130" max="15130" width="6.85546875" style="17" customWidth="1"/>
    <col min="15131" max="15131" width="9.140625" style="17" customWidth="1"/>
    <col min="15132" max="15132" width="1.85546875" style="17" customWidth="1"/>
    <col min="15133" max="15360" width="9.140625" style="17"/>
    <col min="15361" max="15361" width="12.42578125" style="17" customWidth="1"/>
    <col min="15362" max="15363" width="7.85546875" style="17" customWidth="1"/>
    <col min="15364" max="15364" width="1.85546875" style="17" customWidth="1"/>
    <col min="15365" max="15365" width="7.85546875" style="17" customWidth="1"/>
    <col min="15366" max="15366" width="9.5703125" style="17" customWidth="1"/>
    <col min="15367" max="15367" width="1.85546875" style="17" customWidth="1"/>
    <col min="15368" max="15368" width="6.85546875" style="17" customWidth="1"/>
    <col min="15369" max="15369" width="9.140625" style="17" customWidth="1"/>
    <col min="15370" max="15370" width="1.85546875" style="17" customWidth="1"/>
    <col min="15371" max="15371" width="6.85546875" style="17" customWidth="1"/>
    <col min="15372" max="15372" width="9.140625" style="17" customWidth="1"/>
    <col min="15373" max="15373" width="1.85546875" style="17" customWidth="1"/>
    <col min="15374" max="15374" width="6.85546875" style="17" customWidth="1"/>
    <col min="15375" max="15375" width="9.140625" style="17" customWidth="1"/>
    <col min="15376" max="15376" width="1.85546875" style="17" customWidth="1"/>
    <col min="15377" max="15377" width="6.85546875" style="17" customWidth="1"/>
    <col min="15378" max="15378" width="9.140625" style="17" customWidth="1"/>
    <col min="15379" max="15379" width="1.85546875" style="17" customWidth="1"/>
    <col min="15380" max="15380" width="7.42578125" style="17" customWidth="1"/>
    <col min="15381" max="15381" width="9.140625" style="17" customWidth="1"/>
    <col min="15382" max="15382" width="1.85546875" style="17" customWidth="1"/>
    <col min="15383" max="15383" width="7.85546875" style="17" customWidth="1"/>
    <col min="15384" max="15384" width="8.140625" style="17" customWidth="1"/>
    <col min="15385" max="15385" width="1.5703125" style="17" customWidth="1"/>
    <col min="15386" max="15386" width="6.85546875" style="17" customWidth="1"/>
    <col min="15387" max="15387" width="9.140625" style="17" customWidth="1"/>
    <col min="15388" max="15388" width="1.85546875" style="17" customWidth="1"/>
    <col min="15389" max="15616" width="9.140625" style="17"/>
    <col min="15617" max="15617" width="12.42578125" style="17" customWidth="1"/>
    <col min="15618" max="15619" width="7.85546875" style="17" customWidth="1"/>
    <col min="15620" max="15620" width="1.85546875" style="17" customWidth="1"/>
    <col min="15621" max="15621" width="7.85546875" style="17" customWidth="1"/>
    <col min="15622" max="15622" width="9.5703125" style="17" customWidth="1"/>
    <col min="15623" max="15623" width="1.85546875" style="17" customWidth="1"/>
    <col min="15624" max="15624" width="6.85546875" style="17" customWidth="1"/>
    <col min="15625" max="15625" width="9.140625" style="17" customWidth="1"/>
    <col min="15626" max="15626" width="1.85546875" style="17" customWidth="1"/>
    <col min="15627" max="15627" width="6.85546875" style="17" customWidth="1"/>
    <col min="15628" max="15628" width="9.140625" style="17" customWidth="1"/>
    <col min="15629" max="15629" width="1.85546875" style="17" customWidth="1"/>
    <col min="15630" max="15630" width="6.85546875" style="17" customWidth="1"/>
    <col min="15631" max="15631" width="9.140625" style="17" customWidth="1"/>
    <col min="15632" max="15632" width="1.85546875" style="17" customWidth="1"/>
    <col min="15633" max="15633" width="6.85546875" style="17" customWidth="1"/>
    <col min="15634" max="15634" width="9.140625" style="17" customWidth="1"/>
    <col min="15635" max="15635" width="1.85546875" style="17" customWidth="1"/>
    <col min="15636" max="15636" width="7.42578125" style="17" customWidth="1"/>
    <col min="15637" max="15637" width="9.140625" style="17" customWidth="1"/>
    <col min="15638" max="15638" width="1.85546875" style="17" customWidth="1"/>
    <col min="15639" max="15639" width="7.85546875" style="17" customWidth="1"/>
    <col min="15640" max="15640" width="8.140625" style="17" customWidth="1"/>
    <col min="15641" max="15641" width="1.5703125" style="17" customWidth="1"/>
    <col min="15642" max="15642" width="6.85546875" style="17" customWidth="1"/>
    <col min="15643" max="15643" width="9.140625" style="17" customWidth="1"/>
    <col min="15644" max="15644" width="1.85546875" style="17" customWidth="1"/>
    <col min="15645" max="15872" width="9.140625" style="17"/>
    <col min="15873" max="15873" width="12.42578125" style="17" customWidth="1"/>
    <col min="15874" max="15875" width="7.85546875" style="17" customWidth="1"/>
    <col min="15876" max="15876" width="1.85546875" style="17" customWidth="1"/>
    <col min="15877" max="15877" width="7.85546875" style="17" customWidth="1"/>
    <col min="15878" max="15878" width="9.5703125" style="17" customWidth="1"/>
    <col min="15879" max="15879" width="1.85546875" style="17" customWidth="1"/>
    <col min="15880" max="15880" width="6.85546875" style="17" customWidth="1"/>
    <col min="15881" max="15881" width="9.140625" style="17" customWidth="1"/>
    <col min="15882" max="15882" width="1.85546875" style="17" customWidth="1"/>
    <col min="15883" max="15883" width="6.85546875" style="17" customWidth="1"/>
    <col min="15884" max="15884" width="9.140625" style="17" customWidth="1"/>
    <col min="15885" max="15885" width="1.85546875" style="17" customWidth="1"/>
    <col min="15886" max="15886" width="6.85546875" style="17" customWidth="1"/>
    <col min="15887" max="15887" width="9.140625" style="17" customWidth="1"/>
    <col min="15888" max="15888" width="1.85546875" style="17" customWidth="1"/>
    <col min="15889" max="15889" width="6.85546875" style="17" customWidth="1"/>
    <col min="15890" max="15890" width="9.140625" style="17" customWidth="1"/>
    <col min="15891" max="15891" width="1.85546875" style="17" customWidth="1"/>
    <col min="15892" max="15892" width="7.42578125" style="17" customWidth="1"/>
    <col min="15893" max="15893" width="9.140625" style="17" customWidth="1"/>
    <col min="15894" max="15894" width="1.85546875" style="17" customWidth="1"/>
    <col min="15895" max="15895" width="7.85546875" style="17" customWidth="1"/>
    <col min="15896" max="15896" width="8.140625" style="17" customWidth="1"/>
    <col min="15897" max="15897" width="1.5703125" style="17" customWidth="1"/>
    <col min="15898" max="15898" width="6.85546875" style="17" customWidth="1"/>
    <col min="15899" max="15899" width="9.140625" style="17" customWidth="1"/>
    <col min="15900" max="15900" width="1.85546875" style="17" customWidth="1"/>
    <col min="15901" max="16128" width="9.140625" style="17"/>
    <col min="16129" max="16129" width="12.42578125" style="17" customWidth="1"/>
    <col min="16130" max="16131" width="7.85546875" style="17" customWidth="1"/>
    <col min="16132" max="16132" width="1.85546875" style="17" customWidth="1"/>
    <col min="16133" max="16133" width="7.85546875" style="17" customWidth="1"/>
    <col min="16134" max="16134" width="9.5703125" style="17" customWidth="1"/>
    <col min="16135" max="16135" width="1.85546875" style="17" customWidth="1"/>
    <col min="16136" max="16136" width="6.85546875" style="17" customWidth="1"/>
    <col min="16137" max="16137" width="9.140625" style="17" customWidth="1"/>
    <col min="16138" max="16138" width="1.85546875" style="17" customWidth="1"/>
    <col min="16139" max="16139" width="6.85546875" style="17" customWidth="1"/>
    <col min="16140" max="16140" width="9.140625" style="17" customWidth="1"/>
    <col min="16141" max="16141" width="1.85546875" style="17" customWidth="1"/>
    <col min="16142" max="16142" width="6.85546875" style="17" customWidth="1"/>
    <col min="16143" max="16143" width="9.140625" style="17" customWidth="1"/>
    <col min="16144" max="16144" width="1.85546875" style="17" customWidth="1"/>
    <col min="16145" max="16145" width="6.85546875" style="17" customWidth="1"/>
    <col min="16146" max="16146" width="9.140625" style="17" customWidth="1"/>
    <col min="16147" max="16147" width="1.85546875" style="17" customWidth="1"/>
    <col min="16148" max="16148" width="7.42578125" style="17" customWidth="1"/>
    <col min="16149" max="16149" width="9.140625" style="17" customWidth="1"/>
    <col min="16150" max="16150" width="1.85546875" style="17" customWidth="1"/>
    <col min="16151" max="16151" width="7.85546875" style="17" customWidth="1"/>
    <col min="16152" max="16152" width="8.140625" style="17" customWidth="1"/>
    <col min="16153" max="16153" width="1.5703125" style="17" customWidth="1"/>
    <col min="16154" max="16154" width="6.85546875" style="17" customWidth="1"/>
    <col min="16155" max="16155" width="9.140625" style="17" customWidth="1"/>
    <col min="16156" max="16156" width="1.85546875" style="17" customWidth="1"/>
    <col min="16157" max="16384" width="9.140625" style="17"/>
  </cols>
  <sheetData>
    <row r="1" spans="1:28">
      <c r="A1" s="17" t="s">
        <v>450</v>
      </c>
    </row>
    <row r="2" spans="1:28">
      <c r="A2" s="17" t="s">
        <v>451</v>
      </c>
    </row>
    <row r="4" spans="1:28">
      <c r="A4" s="252" t="s">
        <v>569</v>
      </c>
    </row>
    <row r="5" spans="1:28" ht="13.5" thickBot="1">
      <c r="L5" s="31"/>
      <c r="O5" s="31"/>
      <c r="P5" s="31"/>
      <c r="R5" s="31"/>
      <c r="S5" s="31"/>
    </row>
    <row r="6" spans="1:28">
      <c r="A6" s="20"/>
      <c r="B6" s="43"/>
      <c r="C6" s="44"/>
      <c r="D6" s="20"/>
      <c r="E6" s="43"/>
      <c r="F6" s="44"/>
      <c r="G6" s="20"/>
      <c r="H6" s="43"/>
      <c r="I6" s="44"/>
      <c r="J6" s="44"/>
      <c r="K6" s="43"/>
      <c r="L6" s="44"/>
      <c r="M6" s="20"/>
      <c r="N6" s="43"/>
      <c r="O6" s="44"/>
      <c r="P6" s="44"/>
      <c r="Q6" s="43"/>
      <c r="R6" s="44"/>
      <c r="S6" s="44"/>
      <c r="T6" s="44"/>
      <c r="U6" s="44"/>
      <c r="V6" s="44"/>
      <c r="W6" s="44"/>
      <c r="X6" s="44"/>
      <c r="Y6" s="44"/>
      <c r="Z6" s="44"/>
      <c r="AA6" s="44"/>
      <c r="AB6" s="44"/>
    </row>
    <row r="7" spans="1:28">
      <c r="A7" s="17" t="s">
        <v>521</v>
      </c>
      <c r="B7" s="47" t="s">
        <v>522</v>
      </c>
      <c r="C7" s="47"/>
      <c r="E7" s="47" t="s">
        <v>523</v>
      </c>
      <c r="F7" s="47"/>
      <c r="H7" s="62" t="s">
        <v>570</v>
      </c>
      <c r="I7" s="47"/>
      <c r="K7" s="62" t="s">
        <v>525</v>
      </c>
      <c r="L7" s="47"/>
      <c r="N7" s="47" t="s">
        <v>526</v>
      </c>
      <c r="O7" s="47"/>
      <c r="Q7" s="62" t="s">
        <v>527</v>
      </c>
      <c r="R7" s="47"/>
      <c r="T7" s="47" t="s">
        <v>528</v>
      </c>
      <c r="U7" s="47"/>
      <c r="W7" s="62" t="s">
        <v>529</v>
      </c>
      <c r="X7" s="47"/>
      <c r="Z7" s="62" t="s">
        <v>571</v>
      </c>
      <c r="AA7" s="47"/>
    </row>
    <row r="8" spans="1:28">
      <c r="A8" s="17" t="s">
        <v>531</v>
      </c>
      <c r="B8" s="48" t="s">
        <v>254</v>
      </c>
      <c r="C8" s="49" t="s">
        <v>255</v>
      </c>
      <c r="E8" s="48" t="s">
        <v>572</v>
      </c>
      <c r="F8" s="49" t="s">
        <v>573</v>
      </c>
      <c r="H8" s="48" t="s">
        <v>572</v>
      </c>
      <c r="I8" s="49" t="s">
        <v>573</v>
      </c>
      <c r="J8" s="98"/>
      <c r="K8" s="48" t="s">
        <v>572</v>
      </c>
      <c r="L8" s="49" t="s">
        <v>573</v>
      </c>
      <c r="N8" s="48" t="s">
        <v>572</v>
      </c>
      <c r="O8" s="49" t="s">
        <v>573</v>
      </c>
      <c r="Q8" s="48" t="s">
        <v>572</v>
      </c>
      <c r="R8" s="49" t="s">
        <v>573</v>
      </c>
      <c r="T8" s="48" t="s">
        <v>572</v>
      </c>
      <c r="U8" s="49" t="s">
        <v>573</v>
      </c>
      <c r="W8" s="48" t="s">
        <v>572</v>
      </c>
      <c r="X8" s="49" t="s">
        <v>573</v>
      </c>
      <c r="Z8" s="48" t="s">
        <v>572</v>
      </c>
      <c r="AA8" s="49" t="s">
        <v>573</v>
      </c>
    </row>
    <row r="9" spans="1:28" ht="13.5" thickBot="1">
      <c r="A9" s="29"/>
      <c r="B9" s="52"/>
      <c r="C9" s="53"/>
      <c r="D9" s="29"/>
      <c r="E9" s="52"/>
      <c r="F9" s="53"/>
      <c r="G9" s="29"/>
      <c r="H9" s="52"/>
      <c r="I9" s="53"/>
      <c r="J9" s="53"/>
      <c r="K9" s="52"/>
      <c r="L9" s="53"/>
      <c r="M9" s="29"/>
      <c r="N9" s="52"/>
      <c r="O9" s="53"/>
      <c r="P9" s="53"/>
      <c r="Q9" s="52"/>
      <c r="R9" s="53"/>
      <c r="S9" s="53"/>
      <c r="T9" s="53"/>
      <c r="U9" s="53"/>
      <c r="V9" s="53"/>
      <c r="W9" s="53"/>
      <c r="X9" s="53"/>
      <c r="Y9" s="53"/>
      <c r="Z9" s="53"/>
      <c r="AA9" s="53"/>
      <c r="AB9" s="53"/>
    </row>
    <row r="10" spans="1:28">
      <c r="L10" s="31"/>
      <c r="O10" s="31"/>
      <c r="R10" s="31"/>
    </row>
    <row r="11" spans="1:28">
      <c r="A11" s="164" t="s">
        <v>220</v>
      </c>
      <c r="B11" s="40">
        <f t="shared" ref="B11:B17" si="0">IF(A11&lt;&gt;"",E11+F11+H11+I11+K11+L11+N11+O11+Q11+R11+T11+U11+W11+X11+Z11+AA11,"")</f>
        <v>18493</v>
      </c>
      <c r="C11" s="18">
        <f>IF($A11&lt;&gt;0,SUM(C13:C17),"")</f>
        <v>100</v>
      </c>
      <c r="E11" s="40">
        <f>IF($A11&lt;&gt;0,SUM(E13:E17),"")</f>
        <v>5504</v>
      </c>
      <c r="F11" s="40">
        <f>IF($A11&lt;&gt;0,SUM(F13:F17),"")</f>
        <v>5471</v>
      </c>
      <c r="H11" s="40">
        <f>IF($A11&lt;&gt;0,SUM(H13:H17),"")</f>
        <v>889</v>
      </c>
      <c r="I11" s="40">
        <f>IF($A11&lt;&gt;0,SUM(I13:I17),"")</f>
        <v>938</v>
      </c>
      <c r="K11" s="40">
        <f>IF($A11&lt;&gt;0,SUM(K13:K17),"")</f>
        <v>764</v>
      </c>
      <c r="L11" s="40">
        <f>IF($A11&lt;&gt;0,SUM(L13:L17),"")</f>
        <v>669</v>
      </c>
      <c r="N11" s="40">
        <f>IF($A11&lt;&gt;0,SUM(N13:N17),"")</f>
        <v>373</v>
      </c>
      <c r="O11" s="40">
        <f>IF($A11&lt;&gt;0,SUM(O13:O17),"")</f>
        <v>1093</v>
      </c>
      <c r="Q11" s="40">
        <f>IF($A11&lt;&gt;0,SUM(Q13:Q17),"")</f>
        <v>260</v>
      </c>
      <c r="R11" s="40">
        <f>IF($A11&lt;&gt;0,SUM(R13:R17),"")</f>
        <v>746</v>
      </c>
      <c r="T11" s="40">
        <f>IF($A11&lt;&gt;0,SUM(T13:T17),"")</f>
        <v>329</v>
      </c>
      <c r="U11" s="40">
        <f>IF($A11&lt;&gt;0,SUM(U13:U17),"")</f>
        <v>643</v>
      </c>
      <c r="W11" s="40">
        <f>IF($A11&lt;&gt;0,SUM(W13:W17),"")</f>
        <v>74</v>
      </c>
      <c r="X11" s="40">
        <f>IF($A11&lt;&gt;0,SUM(X13:X17),"")</f>
        <v>499</v>
      </c>
      <c r="Z11" s="40">
        <f>IF($A11&lt;&gt;0,SUM(Z13:Z17),"")</f>
        <v>153</v>
      </c>
      <c r="AA11" s="40">
        <f>IF($A11&lt;&gt;0,SUM(AA13:AA17),"")</f>
        <v>88</v>
      </c>
    </row>
    <row r="12" spans="1:28">
      <c r="A12" s="11"/>
      <c r="B12" s="40" t="str">
        <f t="shared" si="0"/>
        <v/>
      </c>
      <c r="C12" s="31" t="str">
        <f>IF($A12&lt;&gt;0,B12/$B$11*100,"")</f>
        <v/>
      </c>
      <c r="F12" s="40" t="str">
        <f>IF(E12&lt;&gt;0,I12+L12+O12+R12+U12,"")</f>
        <v/>
      </c>
      <c r="I12" s="40" t="str">
        <f>IF(A12&lt;&gt;0,H12/B12*100,"")</f>
        <v/>
      </c>
      <c r="L12" s="253" t="str">
        <f>IF(A12&lt;&gt;0,K12/B12*100,"")</f>
        <v/>
      </c>
      <c r="O12" s="253" t="str">
        <f>IF(A12&lt;&gt;0,N12/B12*100,"")</f>
        <v/>
      </c>
      <c r="R12" s="253" t="str">
        <f>IF(A12&lt;&gt;0,Q12/B12*100,"")</f>
        <v/>
      </c>
      <c r="T12" s="40"/>
      <c r="U12" s="253"/>
      <c r="W12" s="40"/>
      <c r="X12" s="253"/>
      <c r="Z12" s="40"/>
      <c r="AA12" s="253"/>
    </row>
    <row r="13" spans="1:28">
      <c r="A13" s="71">
        <v>3</v>
      </c>
      <c r="B13" s="40">
        <f t="shared" si="0"/>
        <v>975</v>
      </c>
      <c r="C13" s="31">
        <f>IF($A13&lt;&gt;"",B13/$B$11*100,"")</f>
        <v>5.2722651814199963</v>
      </c>
      <c r="E13" s="239">
        <v>707</v>
      </c>
      <c r="F13" s="239">
        <v>0</v>
      </c>
      <c r="G13" s="239"/>
      <c r="H13" s="239">
        <v>90</v>
      </c>
      <c r="I13" s="239">
        <v>0</v>
      </c>
      <c r="J13" s="239"/>
      <c r="K13" s="239">
        <v>52</v>
      </c>
      <c r="L13" s="239">
        <v>0</v>
      </c>
      <c r="M13" s="239"/>
      <c r="N13" s="239">
        <v>43</v>
      </c>
      <c r="O13" s="239">
        <v>0</v>
      </c>
      <c r="P13" s="239"/>
      <c r="Q13" s="239">
        <v>21</v>
      </c>
      <c r="R13" s="239">
        <v>0</v>
      </c>
      <c r="S13" s="239"/>
      <c r="T13" s="239">
        <v>29</v>
      </c>
      <c r="U13" s="239">
        <v>0</v>
      </c>
      <c r="V13" s="239"/>
      <c r="W13" s="239">
        <v>12</v>
      </c>
      <c r="X13" s="239">
        <v>0</v>
      </c>
      <c r="Y13" s="239"/>
      <c r="Z13" s="239">
        <v>21</v>
      </c>
      <c r="AA13" s="239">
        <v>0</v>
      </c>
    </row>
    <row r="14" spans="1:28">
      <c r="A14" s="71"/>
      <c r="B14" s="40" t="str">
        <f t="shared" si="0"/>
        <v/>
      </c>
      <c r="C14" s="31" t="str">
        <f>IF($A14&lt;&gt;"",B14/$B$11*100,"")</f>
        <v/>
      </c>
      <c r="E14" s="239"/>
      <c r="F14" s="239"/>
      <c r="G14" s="239"/>
      <c r="H14" s="239"/>
      <c r="I14" s="239"/>
      <c r="J14" s="239"/>
      <c r="K14" s="239"/>
      <c r="L14" s="239"/>
      <c r="M14" s="239"/>
      <c r="N14" s="239"/>
      <c r="O14" s="239"/>
      <c r="P14" s="239"/>
      <c r="Q14" s="239"/>
      <c r="R14" s="239"/>
      <c r="S14" s="239"/>
      <c r="T14" s="239"/>
      <c r="U14" s="239"/>
      <c r="V14" s="239"/>
      <c r="W14" s="239"/>
      <c r="X14" s="239"/>
      <c r="Y14" s="239"/>
      <c r="Z14" s="239"/>
      <c r="AA14" s="239"/>
    </row>
    <row r="15" spans="1:28">
      <c r="A15" s="71">
        <v>4</v>
      </c>
      <c r="B15" s="40">
        <f t="shared" si="0"/>
        <v>2045</v>
      </c>
      <c r="C15" s="31">
        <f>IF($A15&lt;&gt;"",B15/$B$11*100,"")</f>
        <v>11.058238252311686</v>
      </c>
      <c r="E15" s="239">
        <v>844</v>
      </c>
      <c r="F15" s="239">
        <v>563</v>
      </c>
      <c r="G15" s="239"/>
      <c r="H15" s="239">
        <v>95</v>
      </c>
      <c r="I15" s="239">
        <v>65</v>
      </c>
      <c r="J15" s="239"/>
      <c r="K15" s="239">
        <v>77</v>
      </c>
      <c r="L15" s="239">
        <v>49</v>
      </c>
      <c r="M15" s="239"/>
      <c r="N15" s="239">
        <v>32</v>
      </c>
      <c r="O15" s="239">
        <v>96</v>
      </c>
      <c r="P15" s="239"/>
      <c r="Q15" s="239">
        <v>23</v>
      </c>
      <c r="R15" s="239">
        <v>39</v>
      </c>
      <c r="S15" s="239"/>
      <c r="T15" s="239">
        <v>41</v>
      </c>
      <c r="U15" s="239">
        <v>64</v>
      </c>
      <c r="V15" s="239"/>
      <c r="W15" s="239">
        <v>4</v>
      </c>
      <c r="X15" s="239">
        <v>22</v>
      </c>
      <c r="Y15" s="239"/>
      <c r="Z15" s="239">
        <v>22</v>
      </c>
      <c r="AA15" s="239">
        <v>9</v>
      </c>
    </row>
    <row r="16" spans="1:28">
      <c r="A16" s="71"/>
      <c r="B16" s="40" t="str">
        <f t="shared" si="0"/>
        <v/>
      </c>
      <c r="C16" s="31" t="str">
        <f>IF($A16&lt;&gt;"",B16/$B$11*100,"")</f>
        <v/>
      </c>
      <c r="E16" s="239"/>
      <c r="F16" s="239"/>
      <c r="G16" s="239"/>
      <c r="H16" s="239"/>
      <c r="I16" s="239"/>
      <c r="J16" s="239"/>
      <c r="K16" s="239"/>
      <c r="L16" s="239"/>
      <c r="M16" s="239"/>
      <c r="N16" s="239"/>
      <c r="O16" s="239"/>
      <c r="P16" s="239"/>
      <c r="Q16" s="239"/>
      <c r="R16" s="239"/>
      <c r="S16" s="239"/>
      <c r="T16" s="239"/>
      <c r="U16" s="239"/>
      <c r="V16" s="239"/>
      <c r="W16" s="239"/>
      <c r="X16" s="239"/>
      <c r="Y16" s="239"/>
      <c r="Z16" s="239"/>
      <c r="AA16" s="239"/>
    </row>
    <row r="17" spans="1:28">
      <c r="A17" s="71">
        <v>5</v>
      </c>
      <c r="B17" s="40">
        <f t="shared" si="0"/>
        <v>15473</v>
      </c>
      <c r="C17" s="31">
        <f>IF($A17&lt;&gt;"",B17/$B$11*100,"")</f>
        <v>83.669496566268322</v>
      </c>
      <c r="E17" s="239">
        <v>3953</v>
      </c>
      <c r="F17" s="239">
        <v>4908</v>
      </c>
      <c r="G17" s="239"/>
      <c r="H17" s="239">
        <v>704</v>
      </c>
      <c r="I17" s="239">
        <v>873</v>
      </c>
      <c r="J17" s="239"/>
      <c r="K17" s="239">
        <v>635</v>
      </c>
      <c r="L17" s="239">
        <v>620</v>
      </c>
      <c r="M17" s="239"/>
      <c r="N17" s="239">
        <v>298</v>
      </c>
      <c r="O17" s="239">
        <v>997</v>
      </c>
      <c r="P17" s="239"/>
      <c r="Q17" s="239">
        <v>216</v>
      </c>
      <c r="R17" s="239">
        <v>707</v>
      </c>
      <c r="S17" s="239"/>
      <c r="T17" s="239">
        <v>259</v>
      </c>
      <c r="U17" s="239">
        <v>579</v>
      </c>
      <c r="V17" s="239"/>
      <c r="W17" s="239">
        <v>58</v>
      </c>
      <c r="X17" s="239">
        <v>477</v>
      </c>
      <c r="Y17" s="239"/>
      <c r="Z17" s="239">
        <v>110</v>
      </c>
      <c r="AA17" s="239">
        <v>79</v>
      </c>
    </row>
    <row r="18" spans="1:28" ht="13.5" thickBot="1"/>
    <row r="19" spans="1:28">
      <c r="A19" s="20"/>
      <c r="B19" s="43"/>
      <c r="C19" s="44"/>
      <c r="D19" s="20"/>
      <c r="E19" s="43"/>
      <c r="F19" s="44"/>
      <c r="G19" s="20"/>
      <c r="H19" s="43"/>
      <c r="I19" s="44"/>
      <c r="J19" s="44"/>
      <c r="K19" s="43"/>
      <c r="L19" s="20"/>
      <c r="M19" s="20"/>
      <c r="N19" s="43"/>
      <c r="O19" s="20"/>
      <c r="P19" s="20"/>
      <c r="Q19" s="43"/>
      <c r="R19" s="20"/>
      <c r="S19" s="20"/>
      <c r="T19" s="20"/>
      <c r="U19" s="20"/>
      <c r="V19" s="20"/>
      <c r="W19" s="20"/>
      <c r="X19" s="20"/>
      <c r="Y19" s="20"/>
      <c r="Z19" s="20"/>
      <c r="AA19" s="20"/>
      <c r="AB19" s="20"/>
    </row>
    <row r="20" spans="1:28">
      <c r="A20" s="19" t="s">
        <v>574</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row>
    <row r="22" spans="1:28">
      <c r="A22" s="66" t="s">
        <v>575</v>
      </c>
    </row>
    <row r="23" spans="1:28">
      <c r="A23" s="254"/>
      <c r="B23" s="255"/>
      <c r="C23" s="255"/>
      <c r="D23" s="255"/>
      <c r="E23" s="255"/>
      <c r="F23" s="255"/>
      <c r="G23" s="255"/>
      <c r="H23" s="255"/>
      <c r="I23" s="255"/>
      <c r="J23" s="255"/>
      <c r="K23" s="255"/>
      <c r="L23" s="255"/>
      <c r="M23" s="255"/>
    </row>
    <row r="24" spans="1:28">
      <c r="A24" s="17" t="s">
        <v>464</v>
      </c>
    </row>
    <row r="25" spans="1:28">
      <c r="A25" s="17" t="s">
        <v>540</v>
      </c>
    </row>
  </sheetData>
  <mergeCells count="10">
    <mergeCell ref="T7:U7"/>
    <mergeCell ref="W7:X7"/>
    <mergeCell ref="Z7:AA7"/>
    <mergeCell ref="A23:M23"/>
    <mergeCell ref="B7:C7"/>
    <mergeCell ref="E7:F7"/>
    <mergeCell ref="H7:I7"/>
    <mergeCell ref="K7:L7"/>
    <mergeCell ref="N7:O7"/>
    <mergeCell ref="Q7:R7"/>
  </mergeCells>
  <printOptions horizontalCentered="1" verticalCentered="1"/>
  <pageMargins left="0" right="0" top="0" bottom="0" header="0" footer="0"/>
  <pageSetup scale="70" orientation="landscape" horizontalDpi="4294967293" vertic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D23D-A1BB-4FE2-8AF8-A99DA70435FE}">
  <sheetPr>
    <tabColor theme="4" tint="-0.249977111117893"/>
  </sheetPr>
  <dimension ref="A1:AB21"/>
  <sheetViews>
    <sheetView workbookViewId="0"/>
  </sheetViews>
  <sheetFormatPr baseColWidth="10" defaultColWidth="9.140625" defaultRowHeight="12.75"/>
  <cols>
    <col min="1" max="1" width="11.140625" style="17" customWidth="1"/>
    <col min="2" max="2" width="5.85546875" style="40" customWidth="1"/>
    <col min="3" max="3" width="7.85546875" style="31" customWidth="1"/>
    <col min="4" max="4" width="1.85546875" style="17" customWidth="1"/>
    <col min="5" max="5" width="7.28515625" style="40" customWidth="1"/>
    <col min="6" max="6" width="7.85546875" style="31" customWidth="1"/>
    <col min="7" max="7" width="1.85546875" style="17" customWidth="1"/>
    <col min="8" max="8" width="5.85546875" style="40" customWidth="1"/>
    <col min="9" max="9" width="7.85546875" style="31" customWidth="1"/>
    <col min="10" max="10" width="1.85546875" style="31" customWidth="1"/>
    <col min="11" max="11" width="5.85546875" style="40" customWidth="1"/>
    <col min="12" max="12" width="7.85546875" style="17" customWidth="1"/>
    <col min="13" max="13" width="1.85546875" style="17" customWidth="1"/>
    <col min="14" max="14" width="7.28515625" style="40" customWidth="1"/>
    <col min="15" max="15" width="7.85546875" style="17" customWidth="1"/>
    <col min="16" max="16" width="1.85546875" style="17" customWidth="1"/>
    <col min="17" max="17" width="5.85546875" style="40" customWidth="1"/>
    <col min="18" max="18" width="7.85546875" style="17" customWidth="1"/>
    <col min="19" max="19" width="1.85546875" style="17" customWidth="1"/>
    <col min="20" max="20" width="5.85546875" style="17" customWidth="1"/>
    <col min="21" max="21" width="7.85546875" style="17" customWidth="1"/>
    <col min="22" max="22" width="2.140625" style="17" customWidth="1"/>
    <col min="23" max="23" width="5.140625" style="17" customWidth="1"/>
    <col min="24" max="24" width="6.28515625" style="17" customWidth="1"/>
    <col min="25" max="25" width="1.85546875" style="17" customWidth="1"/>
    <col min="26" max="27" width="5.140625" style="17" hidden="1" customWidth="1"/>
    <col min="28" max="28" width="1.85546875" style="17" hidden="1" customWidth="1"/>
    <col min="29" max="29" width="0" style="17" hidden="1" customWidth="1"/>
    <col min="30" max="256" width="9.140625" style="17"/>
    <col min="257" max="257" width="11.140625" style="17" customWidth="1"/>
    <col min="258" max="258" width="5.85546875" style="17" customWidth="1"/>
    <col min="259" max="259" width="7.85546875" style="17" customWidth="1"/>
    <col min="260" max="260" width="1.85546875" style="17" customWidth="1"/>
    <col min="261" max="261" width="7.28515625" style="17" customWidth="1"/>
    <col min="262" max="262" width="7.85546875" style="17" customWidth="1"/>
    <col min="263" max="263" width="1.85546875" style="17" customWidth="1"/>
    <col min="264" max="264" width="5.85546875" style="17" customWidth="1"/>
    <col min="265" max="265" width="7.85546875" style="17" customWidth="1"/>
    <col min="266" max="266" width="1.85546875" style="17" customWidth="1"/>
    <col min="267" max="267" width="5.85546875" style="17" customWidth="1"/>
    <col min="268" max="268" width="7.85546875" style="17" customWidth="1"/>
    <col min="269" max="269" width="1.85546875" style="17" customWidth="1"/>
    <col min="270" max="270" width="7.28515625" style="17" customWidth="1"/>
    <col min="271" max="271" width="7.85546875" style="17" customWidth="1"/>
    <col min="272" max="272" width="1.85546875" style="17" customWidth="1"/>
    <col min="273" max="273" width="5.85546875" style="17" customWidth="1"/>
    <col min="274" max="274" width="7.85546875" style="17" customWidth="1"/>
    <col min="275" max="275" width="1.85546875" style="17" customWidth="1"/>
    <col min="276" max="276" width="5.85546875" style="17" customWidth="1"/>
    <col min="277" max="277" width="7.85546875" style="17" customWidth="1"/>
    <col min="278" max="278" width="2.140625" style="17" customWidth="1"/>
    <col min="279" max="279" width="5.140625" style="17" customWidth="1"/>
    <col min="280" max="280" width="6.28515625" style="17" customWidth="1"/>
    <col min="281" max="281" width="1.85546875" style="17" customWidth="1"/>
    <col min="282" max="285" width="0" style="17" hidden="1" customWidth="1"/>
    <col min="286" max="512" width="9.140625" style="17"/>
    <col min="513" max="513" width="11.140625" style="17" customWidth="1"/>
    <col min="514" max="514" width="5.85546875" style="17" customWidth="1"/>
    <col min="515" max="515" width="7.85546875" style="17" customWidth="1"/>
    <col min="516" max="516" width="1.85546875" style="17" customWidth="1"/>
    <col min="517" max="517" width="7.28515625" style="17" customWidth="1"/>
    <col min="518" max="518" width="7.85546875" style="17" customWidth="1"/>
    <col min="519" max="519" width="1.85546875" style="17" customWidth="1"/>
    <col min="520" max="520" width="5.85546875" style="17" customWidth="1"/>
    <col min="521" max="521" width="7.85546875" style="17" customWidth="1"/>
    <col min="522" max="522" width="1.85546875" style="17" customWidth="1"/>
    <col min="523" max="523" width="5.85546875" style="17" customWidth="1"/>
    <col min="524" max="524" width="7.85546875" style="17" customWidth="1"/>
    <col min="525" max="525" width="1.85546875" style="17" customWidth="1"/>
    <col min="526" max="526" width="7.28515625" style="17" customWidth="1"/>
    <col min="527" max="527" width="7.85546875" style="17" customWidth="1"/>
    <col min="528" max="528" width="1.85546875" style="17" customWidth="1"/>
    <col min="529" max="529" width="5.85546875" style="17" customWidth="1"/>
    <col min="530" max="530" width="7.85546875" style="17" customWidth="1"/>
    <col min="531" max="531" width="1.85546875" style="17" customWidth="1"/>
    <col min="532" max="532" width="5.85546875" style="17" customWidth="1"/>
    <col min="533" max="533" width="7.85546875" style="17" customWidth="1"/>
    <col min="534" max="534" width="2.140625" style="17" customWidth="1"/>
    <col min="535" max="535" width="5.140625" style="17" customWidth="1"/>
    <col min="536" max="536" width="6.28515625" style="17" customWidth="1"/>
    <col min="537" max="537" width="1.85546875" style="17" customWidth="1"/>
    <col min="538" max="541" width="0" style="17" hidden="1" customWidth="1"/>
    <col min="542" max="768" width="9.140625" style="17"/>
    <col min="769" max="769" width="11.140625" style="17" customWidth="1"/>
    <col min="770" max="770" width="5.85546875" style="17" customWidth="1"/>
    <col min="771" max="771" width="7.85546875" style="17" customWidth="1"/>
    <col min="772" max="772" width="1.85546875" style="17" customWidth="1"/>
    <col min="773" max="773" width="7.28515625" style="17" customWidth="1"/>
    <col min="774" max="774" width="7.85546875" style="17" customWidth="1"/>
    <col min="775" max="775" width="1.85546875" style="17" customWidth="1"/>
    <col min="776" max="776" width="5.85546875" style="17" customWidth="1"/>
    <col min="777" max="777" width="7.85546875" style="17" customWidth="1"/>
    <col min="778" max="778" width="1.85546875" style="17" customWidth="1"/>
    <col min="779" max="779" width="5.85546875" style="17" customWidth="1"/>
    <col min="780" max="780" width="7.85546875" style="17" customWidth="1"/>
    <col min="781" max="781" width="1.85546875" style="17" customWidth="1"/>
    <col min="782" max="782" width="7.28515625" style="17" customWidth="1"/>
    <col min="783" max="783" width="7.85546875" style="17" customWidth="1"/>
    <col min="784" max="784" width="1.85546875" style="17" customWidth="1"/>
    <col min="785" max="785" width="5.85546875" style="17" customWidth="1"/>
    <col min="786" max="786" width="7.85546875" style="17" customWidth="1"/>
    <col min="787" max="787" width="1.85546875" style="17" customWidth="1"/>
    <col min="788" max="788" width="5.85546875" style="17" customWidth="1"/>
    <col min="789" max="789" width="7.85546875" style="17" customWidth="1"/>
    <col min="790" max="790" width="2.140625" style="17" customWidth="1"/>
    <col min="791" max="791" width="5.140625" style="17" customWidth="1"/>
    <col min="792" max="792" width="6.28515625" style="17" customWidth="1"/>
    <col min="793" max="793" width="1.85546875" style="17" customWidth="1"/>
    <col min="794" max="797" width="0" style="17" hidden="1" customWidth="1"/>
    <col min="798" max="1024" width="9.140625" style="17"/>
    <col min="1025" max="1025" width="11.140625" style="17" customWidth="1"/>
    <col min="1026" max="1026" width="5.85546875" style="17" customWidth="1"/>
    <col min="1027" max="1027" width="7.85546875" style="17" customWidth="1"/>
    <col min="1028" max="1028" width="1.85546875" style="17" customWidth="1"/>
    <col min="1029" max="1029" width="7.28515625" style="17" customWidth="1"/>
    <col min="1030" max="1030" width="7.85546875" style="17" customWidth="1"/>
    <col min="1031" max="1031" width="1.85546875" style="17" customWidth="1"/>
    <col min="1032" max="1032" width="5.85546875" style="17" customWidth="1"/>
    <col min="1033" max="1033" width="7.85546875" style="17" customWidth="1"/>
    <col min="1034" max="1034" width="1.85546875" style="17" customWidth="1"/>
    <col min="1035" max="1035" width="5.85546875" style="17" customWidth="1"/>
    <col min="1036" max="1036" width="7.85546875" style="17" customWidth="1"/>
    <col min="1037" max="1037" width="1.85546875" style="17" customWidth="1"/>
    <col min="1038" max="1038" width="7.28515625" style="17" customWidth="1"/>
    <col min="1039" max="1039" width="7.85546875" style="17" customWidth="1"/>
    <col min="1040" max="1040" width="1.85546875" style="17" customWidth="1"/>
    <col min="1041" max="1041" width="5.85546875" style="17" customWidth="1"/>
    <col min="1042" max="1042" width="7.85546875" style="17" customWidth="1"/>
    <col min="1043" max="1043" width="1.85546875" style="17" customWidth="1"/>
    <col min="1044" max="1044" width="5.85546875" style="17" customWidth="1"/>
    <col min="1045" max="1045" width="7.85546875" style="17" customWidth="1"/>
    <col min="1046" max="1046" width="2.140625" style="17" customWidth="1"/>
    <col min="1047" max="1047" width="5.140625" style="17" customWidth="1"/>
    <col min="1048" max="1048" width="6.28515625" style="17" customWidth="1"/>
    <col min="1049" max="1049" width="1.85546875" style="17" customWidth="1"/>
    <col min="1050" max="1053" width="0" style="17" hidden="1" customWidth="1"/>
    <col min="1054" max="1280" width="9.140625" style="17"/>
    <col min="1281" max="1281" width="11.140625" style="17" customWidth="1"/>
    <col min="1282" max="1282" width="5.85546875" style="17" customWidth="1"/>
    <col min="1283" max="1283" width="7.85546875" style="17" customWidth="1"/>
    <col min="1284" max="1284" width="1.85546875" style="17" customWidth="1"/>
    <col min="1285" max="1285" width="7.28515625" style="17" customWidth="1"/>
    <col min="1286" max="1286" width="7.85546875" style="17" customWidth="1"/>
    <col min="1287" max="1287" width="1.85546875" style="17" customWidth="1"/>
    <col min="1288" max="1288" width="5.85546875" style="17" customWidth="1"/>
    <col min="1289" max="1289" width="7.85546875" style="17" customWidth="1"/>
    <col min="1290" max="1290" width="1.85546875" style="17" customWidth="1"/>
    <col min="1291" max="1291" width="5.85546875" style="17" customWidth="1"/>
    <col min="1292" max="1292" width="7.85546875" style="17" customWidth="1"/>
    <col min="1293" max="1293" width="1.85546875" style="17" customWidth="1"/>
    <col min="1294" max="1294" width="7.28515625" style="17" customWidth="1"/>
    <col min="1295" max="1295" width="7.85546875" style="17" customWidth="1"/>
    <col min="1296" max="1296" width="1.85546875" style="17" customWidth="1"/>
    <col min="1297" max="1297" width="5.85546875" style="17" customWidth="1"/>
    <col min="1298" max="1298" width="7.85546875" style="17" customWidth="1"/>
    <col min="1299" max="1299" width="1.85546875" style="17" customWidth="1"/>
    <col min="1300" max="1300" width="5.85546875" style="17" customWidth="1"/>
    <col min="1301" max="1301" width="7.85546875" style="17" customWidth="1"/>
    <col min="1302" max="1302" width="2.140625" style="17" customWidth="1"/>
    <col min="1303" max="1303" width="5.140625" style="17" customWidth="1"/>
    <col min="1304" max="1304" width="6.28515625" style="17" customWidth="1"/>
    <col min="1305" max="1305" width="1.85546875" style="17" customWidth="1"/>
    <col min="1306" max="1309" width="0" style="17" hidden="1" customWidth="1"/>
    <col min="1310" max="1536" width="9.140625" style="17"/>
    <col min="1537" max="1537" width="11.140625" style="17" customWidth="1"/>
    <col min="1538" max="1538" width="5.85546875" style="17" customWidth="1"/>
    <col min="1539" max="1539" width="7.85546875" style="17" customWidth="1"/>
    <col min="1540" max="1540" width="1.85546875" style="17" customWidth="1"/>
    <col min="1541" max="1541" width="7.28515625" style="17" customWidth="1"/>
    <col min="1542" max="1542" width="7.85546875" style="17" customWidth="1"/>
    <col min="1543" max="1543" width="1.85546875" style="17" customWidth="1"/>
    <col min="1544" max="1544" width="5.85546875" style="17" customWidth="1"/>
    <col min="1545" max="1545" width="7.85546875" style="17" customWidth="1"/>
    <col min="1546" max="1546" width="1.85546875" style="17" customWidth="1"/>
    <col min="1547" max="1547" width="5.85546875" style="17" customWidth="1"/>
    <col min="1548" max="1548" width="7.85546875" style="17" customWidth="1"/>
    <col min="1549" max="1549" width="1.85546875" style="17" customWidth="1"/>
    <col min="1550" max="1550" width="7.28515625" style="17" customWidth="1"/>
    <col min="1551" max="1551" width="7.85546875" style="17" customWidth="1"/>
    <col min="1552" max="1552" width="1.85546875" style="17" customWidth="1"/>
    <col min="1553" max="1553" width="5.85546875" style="17" customWidth="1"/>
    <col min="1554" max="1554" width="7.85546875" style="17" customWidth="1"/>
    <col min="1555" max="1555" width="1.85546875" style="17" customWidth="1"/>
    <col min="1556" max="1556" width="5.85546875" style="17" customWidth="1"/>
    <col min="1557" max="1557" width="7.85546875" style="17" customWidth="1"/>
    <col min="1558" max="1558" width="2.140625" style="17" customWidth="1"/>
    <col min="1559" max="1559" width="5.140625" style="17" customWidth="1"/>
    <col min="1560" max="1560" width="6.28515625" style="17" customWidth="1"/>
    <col min="1561" max="1561" width="1.85546875" style="17" customWidth="1"/>
    <col min="1562" max="1565" width="0" style="17" hidden="1" customWidth="1"/>
    <col min="1566" max="1792" width="9.140625" style="17"/>
    <col min="1793" max="1793" width="11.140625" style="17" customWidth="1"/>
    <col min="1794" max="1794" width="5.85546875" style="17" customWidth="1"/>
    <col min="1795" max="1795" width="7.85546875" style="17" customWidth="1"/>
    <col min="1796" max="1796" width="1.85546875" style="17" customWidth="1"/>
    <col min="1797" max="1797" width="7.28515625" style="17" customWidth="1"/>
    <col min="1798" max="1798" width="7.85546875" style="17" customWidth="1"/>
    <col min="1799" max="1799" width="1.85546875" style="17" customWidth="1"/>
    <col min="1800" max="1800" width="5.85546875" style="17" customWidth="1"/>
    <col min="1801" max="1801" width="7.85546875" style="17" customWidth="1"/>
    <col min="1802" max="1802" width="1.85546875" style="17" customWidth="1"/>
    <col min="1803" max="1803" width="5.85546875" style="17" customWidth="1"/>
    <col min="1804" max="1804" width="7.85546875" style="17" customWidth="1"/>
    <col min="1805" max="1805" width="1.85546875" style="17" customWidth="1"/>
    <col min="1806" max="1806" width="7.28515625" style="17" customWidth="1"/>
    <col min="1807" max="1807" width="7.85546875" style="17" customWidth="1"/>
    <col min="1808" max="1808" width="1.85546875" style="17" customWidth="1"/>
    <col min="1809" max="1809" width="5.85546875" style="17" customWidth="1"/>
    <col min="1810" max="1810" width="7.85546875" style="17" customWidth="1"/>
    <col min="1811" max="1811" width="1.85546875" style="17" customWidth="1"/>
    <col min="1812" max="1812" width="5.85546875" style="17" customWidth="1"/>
    <col min="1813" max="1813" width="7.85546875" style="17" customWidth="1"/>
    <col min="1814" max="1814" width="2.140625" style="17" customWidth="1"/>
    <col min="1815" max="1815" width="5.140625" style="17" customWidth="1"/>
    <col min="1816" max="1816" width="6.28515625" style="17" customWidth="1"/>
    <col min="1817" max="1817" width="1.85546875" style="17" customWidth="1"/>
    <col min="1818" max="1821" width="0" style="17" hidden="1" customWidth="1"/>
    <col min="1822" max="2048" width="9.140625" style="17"/>
    <col min="2049" max="2049" width="11.140625" style="17" customWidth="1"/>
    <col min="2050" max="2050" width="5.85546875" style="17" customWidth="1"/>
    <col min="2051" max="2051" width="7.85546875" style="17" customWidth="1"/>
    <col min="2052" max="2052" width="1.85546875" style="17" customWidth="1"/>
    <col min="2053" max="2053" width="7.28515625" style="17" customWidth="1"/>
    <col min="2054" max="2054" width="7.85546875" style="17" customWidth="1"/>
    <col min="2055" max="2055" width="1.85546875" style="17" customWidth="1"/>
    <col min="2056" max="2056" width="5.85546875" style="17" customWidth="1"/>
    <col min="2057" max="2057" width="7.85546875" style="17" customWidth="1"/>
    <col min="2058" max="2058" width="1.85546875" style="17" customWidth="1"/>
    <col min="2059" max="2059" width="5.85546875" style="17" customWidth="1"/>
    <col min="2060" max="2060" width="7.85546875" style="17" customWidth="1"/>
    <col min="2061" max="2061" width="1.85546875" style="17" customWidth="1"/>
    <col min="2062" max="2062" width="7.28515625" style="17" customWidth="1"/>
    <col min="2063" max="2063" width="7.85546875" style="17" customWidth="1"/>
    <col min="2064" max="2064" width="1.85546875" style="17" customWidth="1"/>
    <col min="2065" max="2065" width="5.85546875" style="17" customWidth="1"/>
    <col min="2066" max="2066" width="7.85546875" style="17" customWidth="1"/>
    <col min="2067" max="2067" width="1.85546875" style="17" customWidth="1"/>
    <col min="2068" max="2068" width="5.85546875" style="17" customWidth="1"/>
    <col min="2069" max="2069" width="7.85546875" style="17" customWidth="1"/>
    <col min="2070" max="2070" width="2.140625" style="17" customWidth="1"/>
    <col min="2071" max="2071" width="5.140625" style="17" customWidth="1"/>
    <col min="2072" max="2072" width="6.28515625" style="17" customWidth="1"/>
    <col min="2073" max="2073" width="1.85546875" style="17" customWidth="1"/>
    <col min="2074" max="2077" width="0" style="17" hidden="1" customWidth="1"/>
    <col min="2078" max="2304" width="9.140625" style="17"/>
    <col min="2305" max="2305" width="11.140625" style="17" customWidth="1"/>
    <col min="2306" max="2306" width="5.85546875" style="17" customWidth="1"/>
    <col min="2307" max="2307" width="7.85546875" style="17" customWidth="1"/>
    <col min="2308" max="2308" width="1.85546875" style="17" customWidth="1"/>
    <col min="2309" max="2309" width="7.28515625" style="17" customWidth="1"/>
    <col min="2310" max="2310" width="7.85546875" style="17" customWidth="1"/>
    <col min="2311" max="2311" width="1.85546875" style="17" customWidth="1"/>
    <col min="2312" max="2312" width="5.85546875" style="17" customWidth="1"/>
    <col min="2313" max="2313" width="7.85546875" style="17" customWidth="1"/>
    <col min="2314" max="2314" width="1.85546875" style="17" customWidth="1"/>
    <col min="2315" max="2315" width="5.85546875" style="17" customWidth="1"/>
    <col min="2316" max="2316" width="7.85546875" style="17" customWidth="1"/>
    <col min="2317" max="2317" width="1.85546875" style="17" customWidth="1"/>
    <col min="2318" max="2318" width="7.28515625" style="17" customWidth="1"/>
    <col min="2319" max="2319" width="7.85546875" style="17" customWidth="1"/>
    <col min="2320" max="2320" width="1.85546875" style="17" customWidth="1"/>
    <col min="2321" max="2321" width="5.85546875" style="17" customWidth="1"/>
    <col min="2322" max="2322" width="7.85546875" style="17" customWidth="1"/>
    <col min="2323" max="2323" width="1.85546875" style="17" customWidth="1"/>
    <col min="2324" max="2324" width="5.85546875" style="17" customWidth="1"/>
    <col min="2325" max="2325" width="7.85546875" style="17" customWidth="1"/>
    <col min="2326" max="2326" width="2.140625" style="17" customWidth="1"/>
    <col min="2327" max="2327" width="5.140625" style="17" customWidth="1"/>
    <col min="2328" max="2328" width="6.28515625" style="17" customWidth="1"/>
    <col min="2329" max="2329" width="1.85546875" style="17" customWidth="1"/>
    <col min="2330" max="2333" width="0" style="17" hidden="1" customWidth="1"/>
    <col min="2334" max="2560" width="9.140625" style="17"/>
    <col min="2561" max="2561" width="11.140625" style="17" customWidth="1"/>
    <col min="2562" max="2562" width="5.85546875" style="17" customWidth="1"/>
    <col min="2563" max="2563" width="7.85546875" style="17" customWidth="1"/>
    <col min="2564" max="2564" width="1.85546875" style="17" customWidth="1"/>
    <col min="2565" max="2565" width="7.28515625" style="17" customWidth="1"/>
    <col min="2566" max="2566" width="7.85546875" style="17" customWidth="1"/>
    <col min="2567" max="2567" width="1.85546875" style="17" customWidth="1"/>
    <col min="2568" max="2568" width="5.85546875" style="17" customWidth="1"/>
    <col min="2569" max="2569" width="7.85546875" style="17" customWidth="1"/>
    <col min="2570" max="2570" width="1.85546875" style="17" customWidth="1"/>
    <col min="2571" max="2571" width="5.85546875" style="17" customWidth="1"/>
    <col min="2572" max="2572" width="7.85546875" style="17" customWidth="1"/>
    <col min="2573" max="2573" width="1.85546875" style="17" customWidth="1"/>
    <col min="2574" max="2574" width="7.28515625" style="17" customWidth="1"/>
    <col min="2575" max="2575" width="7.85546875" style="17" customWidth="1"/>
    <col min="2576" max="2576" width="1.85546875" style="17" customWidth="1"/>
    <col min="2577" max="2577" width="5.85546875" style="17" customWidth="1"/>
    <col min="2578" max="2578" width="7.85546875" style="17" customWidth="1"/>
    <col min="2579" max="2579" width="1.85546875" style="17" customWidth="1"/>
    <col min="2580" max="2580" width="5.85546875" style="17" customWidth="1"/>
    <col min="2581" max="2581" width="7.85546875" style="17" customWidth="1"/>
    <col min="2582" max="2582" width="2.140625" style="17" customWidth="1"/>
    <col min="2583" max="2583" width="5.140625" style="17" customWidth="1"/>
    <col min="2584" max="2584" width="6.28515625" style="17" customWidth="1"/>
    <col min="2585" max="2585" width="1.85546875" style="17" customWidth="1"/>
    <col min="2586" max="2589" width="0" style="17" hidden="1" customWidth="1"/>
    <col min="2590" max="2816" width="9.140625" style="17"/>
    <col min="2817" max="2817" width="11.140625" style="17" customWidth="1"/>
    <col min="2818" max="2818" width="5.85546875" style="17" customWidth="1"/>
    <col min="2819" max="2819" width="7.85546875" style="17" customWidth="1"/>
    <col min="2820" max="2820" width="1.85546875" style="17" customWidth="1"/>
    <col min="2821" max="2821" width="7.28515625" style="17" customWidth="1"/>
    <col min="2822" max="2822" width="7.85546875" style="17" customWidth="1"/>
    <col min="2823" max="2823" width="1.85546875" style="17" customWidth="1"/>
    <col min="2824" max="2824" width="5.85546875" style="17" customWidth="1"/>
    <col min="2825" max="2825" width="7.85546875" style="17" customWidth="1"/>
    <col min="2826" max="2826" width="1.85546875" style="17" customWidth="1"/>
    <col min="2827" max="2827" width="5.85546875" style="17" customWidth="1"/>
    <col min="2828" max="2828" width="7.85546875" style="17" customWidth="1"/>
    <col min="2829" max="2829" width="1.85546875" style="17" customWidth="1"/>
    <col min="2830" max="2830" width="7.28515625" style="17" customWidth="1"/>
    <col min="2831" max="2831" width="7.85546875" style="17" customWidth="1"/>
    <col min="2832" max="2832" width="1.85546875" style="17" customWidth="1"/>
    <col min="2833" max="2833" width="5.85546875" style="17" customWidth="1"/>
    <col min="2834" max="2834" width="7.85546875" style="17" customWidth="1"/>
    <col min="2835" max="2835" width="1.85546875" style="17" customWidth="1"/>
    <col min="2836" max="2836" width="5.85546875" style="17" customWidth="1"/>
    <col min="2837" max="2837" width="7.85546875" style="17" customWidth="1"/>
    <col min="2838" max="2838" width="2.140625" style="17" customWidth="1"/>
    <col min="2839" max="2839" width="5.140625" style="17" customWidth="1"/>
    <col min="2840" max="2840" width="6.28515625" style="17" customWidth="1"/>
    <col min="2841" max="2841" width="1.85546875" style="17" customWidth="1"/>
    <col min="2842" max="2845" width="0" style="17" hidden="1" customWidth="1"/>
    <col min="2846" max="3072" width="9.140625" style="17"/>
    <col min="3073" max="3073" width="11.140625" style="17" customWidth="1"/>
    <col min="3074" max="3074" width="5.85546875" style="17" customWidth="1"/>
    <col min="3075" max="3075" width="7.85546875" style="17" customWidth="1"/>
    <col min="3076" max="3076" width="1.85546875" style="17" customWidth="1"/>
    <col min="3077" max="3077" width="7.28515625" style="17" customWidth="1"/>
    <col min="3078" max="3078" width="7.85546875" style="17" customWidth="1"/>
    <col min="3079" max="3079" width="1.85546875" style="17" customWidth="1"/>
    <col min="3080" max="3080" width="5.85546875" style="17" customWidth="1"/>
    <col min="3081" max="3081" width="7.85546875" style="17" customWidth="1"/>
    <col min="3082" max="3082" width="1.85546875" style="17" customWidth="1"/>
    <col min="3083" max="3083" width="5.85546875" style="17" customWidth="1"/>
    <col min="3084" max="3084" width="7.85546875" style="17" customWidth="1"/>
    <col min="3085" max="3085" width="1.85546875" style="17" customWidth="1"/>
    <col min="3086" max="3086" width="7.28515625" style="17" customWidth="1"/>
    <col min="3087" max="3087" width="7.85546875" style="17" customWidth="1"/>
    <col min="3088" max="3088" width="1.85546875" style="17" customWidth="1"/>
    <col min="3089" max="3089" width="5.85546875" style="17" customWidth="1"/>
    <col min="3090" max="3090" width="7.85546875" style="17" customWidth="1"/>
    <col min="3091" max="3091" width="1.85546875" style="17" customWidth="1"/>
    <col min="3092" max="3092" width="5.85546875" style="17" customWidth="1"/>
    <col min="3093" max="3093" width="7.85546875" style="17" customWidth="1"/>
    <col min="3094" max="3094" width="2.140625" style="17" customWidth="1"/>
    <col min="3095" max="3095" width="5.140625" style="17" customWidth="1"/>
    <col min="3096" max="3096" width="6.28515625" style="17" customWidth="1"/>
    <col min="3097" max="3097" width="1.85546875" style="17" customWidth="1"/>
    <col min="3098" max="3101" width="0" style="17" hidden="1" customWidth="1"/>
    <col min="3102" max="3328" width="9.140625" style="17"/>
    <col min="3329" max="3329" width="11.140625" style="17" customWidth="1"/>
    <col min="3330" max="3330" width="5.85546875" style="17" customWidth="1"/>
    <col min="3331" max="3331" width="7.85546875" style="17" customWidth="1"/>
    <col min="3332" max="3332" width="1.85546875" style="17" customWidth="1"/>
    <col min="3333" max="3333" width="7.28515625" style="17" customWidth="1"/>
    <col min="3334" max="3334" width="7.85546875" style="17" customWidth="1"/>
    <col min="3335" max="3335" width="1.85546875" style="17" customWidth="1"/>
    <col min="3336" max="3336" width="5.85546875" style="17" customWidth="1"/>
    <col min="3337" max="3337" width="7.85546875" style="17" customWidth="1"/>
    <col min="3338" max="3338" width="1.85546875" style="17" customWidth="1"/>
    <col min="3339" max="3339" width="5.85546875" style="17" customWidth="1"/>
    <col min="3340" max="3340" width="7.85546875" style="17" customWidth="1"/>
    <col min="3341" max="3341" width="1.85546875" style="17" customWidth="1"/>
    <col min="3342" max="3342" width="7.28515625" style="17" customWidth="1"/>
    <col min="3343" max="3343" width="7.85546875" style="17" customWidth="1"/>
    <col min="3344" max="3344" width="1.85546875" style="17" customWidth="1"/>
    <col min="3345" max="3345" width="5.85546875" style="17" customWidth="1"/>
    <col min="3346" max="3346" width="7.85546875" style="17" customWidth="1"/>
    <col min="3347" max="3347" width="1.85546875" style="17" customWidth="1"/>
    <col min="3348" max="3348" width="5.85546875" style="17" customWidth="1"/>
    <col min="3349" max="3349" width="7.85546875" style="17" customWidth="1"/>
    <col min="3350" max="3350" width="2.140625" style="17" customWidth="1"/>
    <col min="3351" max="3351" width="5.140625" style="17" customWidth="1"/>
    <col min="3352" max="3352" width="6.28515625" style="17" customWidth="1"/>
    <col min="3353" max="3353" width="1.85546875" style="17" customWidth="1"/>
    <col min="3354" max="3357" width="0" style="17" hidden="1" customWidth="1"/>
    <col min="3358" max="3584" width="9.140625" style="17"/>
    <col min="3585" max="3585" width="11.140625" style="17" customWidth="1"/>
    <col min="3586" max="3586" width="5.85546875" style="17" customWidth="1"/>
    <col min="3587" max="3587" width="7.85546875" style="17" customWidth="1"/>
    <col min="3588" max="3588" width="1.85546875" style="17" customWidth="1"/>
    <col min="3589" max="3589" width="7.28515625" style="17" customWidth="1"/>
    <col min="3590" max="3590" width="7.85546875" style="17" customWidth="1"/>
    <col min="3591" max="3591" width="1.85546875" style="17" customWidth="1"/>
    <col min="3592" max="3592" width="5.85546875" style="17" customWidth="1"/>
    <col min="3593" max="3593" width="7.85546875" style="17" customWidth="1"/>
    <col min="3594" max="3594" width="1.85546875" style="17" customWidth="1"/>
    <col min="3595" max="3595" width="5.85546875" style="17" customWidth="1"/>
    <col min="3596" max="3596" width="7.85546875" style="17" customWidth="1"/>
    <col min="3597" max="3597" width="1.85546875" style="17" customWidth="1"/>
    <col min="3598" max="3598" width="7.28515625" style="17" customWidth="1"/>
    <col min="3599" max="3599" width="7.85546875" style="17" customWidth="1"/>
    <col min="3600" max="3600" width="1.85546875" style="17" customWidth="1"/>
    <col min="3601" max="3601" width="5.85546875" style="17" customWidth="1"/>
    <col min="3602" max="3602" width="7.85546875" style="17" customWidth="1"/>
    <col min="3603" max="3603" width="1.85546875" style="17" customWidth="1"/>
    <col min="3604" max="3604" width="5.85546875" style="17" customWidth="1"/>
    <col min="3605" max="3605" width="7.85546875" style="17" customWidth="1"/>
    <col min="3606" max="3606" width="2.140625" style="17" customWidth="1"/>
    <col min="3607" max="3607" width="5.140625" style="17" customWidth="1"/>
    <col min="3608" max="3608" width="6.28515625" style="17" customWidth="1"/>
    <col min="3609" max="3609" width="1.85546875" style="17" customWidth="1"/>
    <col min="3610" max="3613" width="0" style="17" hidden="1" customWidth="1"/>
    <col min="3614" max="3840" width="9.140625" style="17"/>
    <col min="3841" max="3841" width="11.140625" style="17" customWidth="1"/>
    <col min="3842" max="3842" width="5.85546875" style="17" customWidth="1"/>
    <col min="3843" max="3843" width="7.85546875" style="17" customWidth="1"/>
    <col min="3844" max="3844" width="1.85546875" style="17" customWidth="1"/>
    <col min="3845" max="3845" width="7.28515625" style="17" customWidth="1"/>
    <col min="3846" max="3846" width="7.85546875" style="17" customWidth="1"/>
    <col min="3847" max="3847" width="1.85546875" style="17" customWidth="1"/>
    <col min="3848" max="3848" width="5.85546875" style="17" customWidth="1"/>
    <col min="3849" max="3849" width="7.85546875" style="17" customWidth="1"/>
    <col min="3850" max="3850" width="1.85546875" style="17" customWidth="1"/>
    <col min="3851" max="3851" width="5.85546875" style="17" customWidth="1"/>
    <col min="3852" max="3852" width="7.85546875" style="17" customWidth="1"/>
    <col min="3853" max="3853" width="1.85546875" style="17" customWidth="1"/>
    <col min="3854" max="3854" width="7.28515625" style="17" customWidth="1"/>
    <col min="3855" max="3855" width="7.85546875" style="17" customWidth="1"/>
    <col min="3856" max="3856" width="1.85546875" style="17" customWidth="1"/>
    <col min="3857" max="3857" width="5.85546875" style="17" customWidth="1"/>
    <col min="3858" max="3858" width="7.85546875" style="17" customWidth="1"/>
    <col min="3859" max="3859" width="1.85546875" style="17" customWidth="1"/>
    <col min="3860" max="3860" width="5.85546875" style="17" customWidth="1"/>
    <col min="3861" max="3861" width="7.85546875" style="17" customWidth="1"/>
    <col min="3862" max="3862" width="2.140625" style="17" customWidth="1"/>
    <col min="3863" max="3863" width="5.140625" style="17" customWidth="1"/>
    <col min="3864" max="3864" width="6.28515625" style="17" customWidth="1"/>
    <col min="3865" max="3865" width="1.85546875" style="17" customWidth="1"/>
    <col min="3866" max="3869" width="0" style="17" hidden="1" customWidth="1"/>
    <col min="3870" max="4096" width="9.140625" style="17"/>
    <col min="4097" max="4097" width="11.140625" style="17" customWidth="1"/>
    <col min="4098" max="4098" width="5.85546875" style="17" customWidth="1"/>
    <col min="4099" max="4099" width="7.85546875" style="17" customWidth="1"/>
    <col min="4100" max="4100" width="1.85546875" style="17" customWidth="1"/>
    <col min="4101" max="4101" width="7.28515625" style="17" customWidth="1"/>
    <col min="4102" max="4102" width="7.85546875" style="17" customWidth="1"/>
    <col min="4103" max="4103" width="1.85546875" style="17" customWidth="1"/>
    <col min="4104" max="4104" width="5.85546875" style="17" customWidth="1"/>
    <col min="4105" max="4105" width="7.85546875" style="17" customWidth="1"/>
    <col min="4106" max="4106" width="1.85546875" style="17" customWidth="1"/>
    <col min="4107" max="4107" width="5.85546875" style="17" customWidth="1"/>
    <col min="4108" max="4108" width="7.85546875" style="17" customWidth="1"/>
    <col min="4109" max="4109" width="1.85546875" style="17" customWidth="1"/>
    <col min="4110" max="4110" width="7.28515625" style="17" customWidth="1"/>
    <col min="4111" max="4111" width="7.85546875" style="17" customWidth="1"/>
    <col min="4112" max="4112" width="1.85546875" style="17" customWidth="1"/>
    <col min="4113" max="4113" width="5.85546875" style="17" customWidth="1"/>
    <col min="4114" max="4114" width="7.85546875" style="17" customWidth="1"/>
    <col min="4115" max="4115" width="1.85546875" style="17" customWidth="1"/>
    <col min="4116" max="4116" width="5.85546875" style="17" customWidth="1"/>
    <col min="4117" max="4117" width="7.85546875" style="17" customWidth="1"/>
    <col min="4118" max="4118" width="2.140625" style="17" customWidth="1"/>
    <col min="4119" max="4119" width="5.140625" style="17" customWidth="1"/>
    <col min="4120" max="4120" width="6.28515625" style="17" customWidth="1"/>
    <col min="4121" max="4121" width="1.85546875" style="17" customWidth="1"/>
    <col min="4122" max="4125" width="0" style="17" hidden="1" customWidth="1"/>
    <col min="4126" max="4352" width="9.140625" style="17"/>
    <col min="4353" max="4353" width="11.140625" style="17" customWidth="1"/>
    <col min="4354" max="4354" width="5.85546875" style="17" customWidth="1"/>
    <col min="4355" max="4355" width="7.85546875" style="17" customWidth="1"/>
    <col min="4356" max="4356" width="1.85546875" style="17" customWidth="1"/>
    <col min="4357" max="4357" width="7.28515625" style="17" customWidth="1"/>
    <col min="4358" max="4358" width="7.85546875" style="17" customWidth="1"/>
    <col min="4359" max="4359" width="1.85546875" style="17" customWidth="1"/>
    <col min="4360" max="4360" width="5.85546875" style="17" customWidth="1"/>
    <col min="4361" max="4361" width="7.85546875" style="17" customWidth="1"/>
    <col min="4362" max="4362" width="1.85546875" style="17" customWidth="1"/>
    <col min="4363" max="4363" width="5.85546875" style="17" customWidth="1"/>
    <col min="4364" max="4364" width="7.85546875" style="17" customWidth="1"/>
    <col min="4365" max="4365" width="1.85546875" style="17" customWidth="1"/>
    <col min="4366" max="4366" width="7.28515625" style="17" customWidth="1"/>
    <col min="4367" max="4367" width="7.85546875" style="17" customWidth="1"/>
    <col min="4368" max="4368" width="1.85546875" style="17" customWidth="1"/>
    <col min="4369" max="4369" width="5.85546875" style="17" customWidth="1"/>
    <col min="4370" max="4370" width="7.85546875" style="17" customWidth="1"/>
    <col min="4371" max="4371" width="1.85546875" style="17" customWidth="1"/>
    <col min="4372" max="4372" width="5.85546875" style="17" customWidth="1"/>
    <col min="4373" max="4373" width="7.85546875" style="17" customWidth="1"/>
    <col min="4374" max="4374" width="2.140625" style="17" customWidth="1"/>
    <col min="4375" max="4375" width="5.140625" style="17" customWidth="1"/>
    <col min="4376" max="4376" width="6.28515625" style="17" customWidth="1"/>
    <col min="4377" max="4377" width="1.85546875" style="17" customWidth="1"/>
    <col min="4378" max="4381" width="0" style="17" hidden="1" customWidth="1"/>
    <col min="4382" max="4608" width="9.140625" style="17"/>
    <col min="4609" max="4609" width="11.140625" style="17" customWidth="1"/>
    <col min="4610" max="4610" width="5.85546875" style="17" customWidth="1"/>
    <col min="4611" max="4611" width="7.85546875" style="17" customWidth="1"/>
    <col min="4612" max="4612" width="1.85546875" style="17" customWidth="1"/>
    <col min="4613" max="4613" width="7.28515625" style="17" customWidth="1"/>
    <col min="4614" max="4614" width="7.85546875" style="17" customWidth="1"/>
    <col min="4615" max="4615" width="1.85546875" style="17" customWidth="1"/>
    <col min="4616" max="4616" width="5.85546875" style="17" customWidth="1"/>
    <col min="4617" max="4617" width="7.85546875" style="17" customWidth="1"/>
    <col min="4618" max="4618" width="1.85546875" style="17" customWidth="1"/>
    <col min="4619" max="4619" width="5.85546875" style="17" customWidth="1"/>
    <col min="4620" max="4620" width="7.85546875" style="17" customWidth="1"/>
    <col min="4621" max="4621" width="1.85546875" style="17" customWidth="1"/>
    <col min="4622" max="4622" width="7.28515625" style="17" customWidth="1"/>
    <col min="4623" max="4623" width="7.85546875" style="17" customWidth="1"/>
    <col min="4624" max="4624" width="1.85546875" style="17" customWidth="1"/>
    <col min="4625" max="4625" width="5.85546875" style="17" customWidth="1"/>
    <col min="4626" max="4626" width="7.85546875" style="17" customWidth="1"/>
    <col min="4627" max="4627" width="1.85546875" style="17" customWidth="1"/>
    <col min="4628" max="4628" width="5.85546875" style="17" customWidth="1"/>
    <col min="4629" max="4629" width="7.85546875" style="17" customWidth="1"/>
    <col min="4630" max="4630" width="2.140625" style="17" customWidth="1"/>
    <col min="4631" max="4631" width="5.140625" style="17" customWidth="1"/>
    <col min="4632" max="4632" width="6.28515625" style="17" customWidth="1"/>
    <col min="4633" max="4633" width="1.85546875" style="17" customWidth="1"/>
    <col min="4634" max="4637" width="0" style="17" hidden="1" customWidth="1"/>
    <col min="4638" max="4864" width="9.140625" style="17"/>
    <col min="4865" max="4865" width="11.140625" style="17" customWidth="1"/>
    <col min="4866" max="4866" width="5.85546875" style="17" customWidth="1"/>
    <col min="4867" max="4867" width="7.85546875" style="17" customWidth="1"/>
    <col min="4868" max="4868" width="1.85546875" style="17" customWidth="1"/>
    <col min="4869" max="4869" width="7.28515625" style="17" customWidth="1"/>
    <col min="4870" max="4870" width="7.85546875" style="17" customWidth="1"/>
    <col min="4871" max="4871" width="1.85546875" style="17" customWidth="1"/>
    <col min="4872" max="4872" width="5.85546875" style="17" customWidth="1"/>
    <col min="4873" max="4873" width="7.85546875" style="17" customWidth="1"/>
    <col min="4874" max="4874" width="1.85546875" style="17" customWidth="1"/>
    <col min="4875" max="4875" width="5.85546875" style="17" customWidth="1"/>
    <col min="4876" max="4876" width="7.85546875" style="17" customWidth="1"/>
    <col min="4877" max="4877" width="1.85546875" style="17" customWidth="1"/>
    <col min="4878" max="4878" width="7.28515625" style="17" customWidth="1"/>
    <col min="4879" max="4879" width="7.85546875" style="17" customWidth="1"/>
    <col min="4880" max="4880" width="1.85546875" style="17" customWidth="1"/>
    <col min="4881" max="4881" width="5.85546875" style="17" customWidth="1"/>
    <col min="4882" max="4882" width="7.85546875" style="17" customWidth="1"/>
    <col min="4883" max="4883" width="1.85546875" style="17" customWidth="1"/>
    <col min="4884" max="4884" width="5.85546875" style="17" customWidth="1"/>
    <col min="4885" max="4885" width="7.85546875" style="17" customWidth="1"/>
    <col min="4886" max="4886" width="2.140625" style="17" customWidth="1"/>
    <col min="4887" max="4887" width="5.140625" style="17" customWidth="1"/>
    <col min="4888" max="4888" width="6.28515625" style="17" customWidth="1"/>
    <col min="4889" max="4889" width="1.85546875" style="17" customWidth="1"/>
    <col min="4890" max="4893" width="0" style="17" hidden="1" customWidth="1"/>
    <col min="4894" max="5120" width="9.140625" style="17"/>
    <col min="5121" max="5121" width="11.140625" style="17" customWidth="1"/>
    <col min="5122" max="5122" width="5.85546875" style="17" customWidth="1"/>
    <col min="5123" max="5123" width="7.85546875" style="17" customWidth="1"/>
    <col min="5124" max="5124" width="1.85546875" style="17" customWidth="1"/>
    <col min="5125" max="5125" width="7.28515625" style="17" customWidth="1"/>
    <col min="5126" max="5126" width="7.85546875" style="17" customWidth="1"/>
    <col min="5127" max="5127" width="1.85546875" style="17" customWidth="1"/>
    <col min="5128" max="5128" width="5.85546875" style="17" customWidth="1"/>
    <col min="5129" max="5129" width="7.85546875" style="17" customWidth="1"/>
    <col min="5130" max="5130" width="1.85546875" style="17" customWidth="1"/>
    <col min="5131" max="5131" width="5.85546875" style="17" customWidth="1"/>
    <col min="5132" max="5132" width="7.85546875" style="17" customWidth="1"/>
    <col min="5133" max="5133" width="1.85546875" style="17" customWidth="1"/>
    <col min="5134" max="5134" width="7.28515625" style="17" customWidth="1"/>
    <col min="5135" max="5135" width="7.85546875" style="17" customWidth="1"/>
    <col min="5136" max="5136" width="1.85546875" style="17" customWidth="1"/>
    <col min="5137" max="5137" width="5.85546875" style="17" customWidth="1"/>
    <col min="5138" max="5138" width="7.85546875" style="17" customWidth="1"/>
    <col min="5139" max="5139" width="1.85546875" style="17" customWidth="1"/>
    <col min="5140" max="5140" width="5.85546875" style="17" customWidth="1"/>
    <col min="5141" max="5141" width="7.85546875" style="17" customWidth="1"/>
    <col min="5142" max="5142" width="2.140625" style="17" customWidth="1"/>
    <col min="5143" max="5143" width="5.140625" style="17" customWidth="1"/>
    <col min="5144" max="5144" width="6.28515625" style="17" customWidth="1"/>
    <col min="5145" max="5145" width="1.85546875" style="17" customWidth="1"/>
    <col min="5146" max="5149" width="0" style="17" hidden="1" customWidth="1"/>
    <col min="5150" max="5376" width="9.140625" style="17"/>
    <col min="5377" max="5377" width="11.140625" style="17" customWidth="1"/>
    <col min="5378" max="5378" width="5.85546875" style="17" customWidth="1"/>
    <col min="5379" max="5379" width="7.85546875" style="17" customWidth="1"/>
    <col min="5380" max="5380" width="1.85546875" style="17" customWidth="1"/>
    <col min="5381" max="5381" width="7.28515625" style="17" customWidth="1"/>
    <col min="5382" max="5382" width="7.85546875" style="17" customWidth="1"/>
    <col min="5383" max="5383" width="1.85546875" style="17" customWidth="1"/>
    <col min="5384" max="5384" width="5.85546875" style="17" customWidth="1"/>
    <col min="5385" max="5385" width="7.85546875" style="17" customWidth="1"/>
    <col min="5386" max="5386" width="1.85546875" style="17" customWidth="1"/>
    <col min="5387" max="5387" width="5.85546875" style="17" customWidth="1"/>
    <col min="5388" max="5388" width="7.85546875" style="17" customWidth="1"/>
    <col min="5389" max="5389" width="1.85546875" style="17" customWidth="1"/>
    <col min="5390" max="5390" width="7.28515625" style="17" customWidth="1"/>
    <col min="5391" max="5391" width="7.85546875" style="17" customWidth="1"/>
    <col min="5392" max="5392" width="1.85546875" style="17" customWidth="1"/>
    <col min="5393" max="5393" width="5.85546875" style="17" customWidth="1"/>
    <col min="5394" max="5394" width="7.85546875" style="17" customWidth="1"/>
    <col min="5395" max="5395" width="1.85546875" style="17" customWidth="1"/>
    <col min="5396" max="5396" width="5.85546875" style="17" customWidth="1"/>
    <col min="5397" max="5397" width="7.85546875" style="17" customWidth="1"/>
    <col min="5398" max="5398" width="2.140625" style="17" customWidth="1"/>
    <col min="5399" max="5399" width="5.140625" style="17" customWidth="1"/>
    <col min="5400" max="5400" width="6.28515625" style="17" customWidth="1"/>
    <col min="5401" max="5401" width="1.85546875" style="17" customWidth="1"/>
    <col min="5402" max="5405" width="0" style="17" hidden="1" customWidth="1"/>
    <col min="5406" max="5632" width="9.140625" style="17"/>
    <col min="5633" max="5633" width="11.140625" style="17" customWidth="1"/>
    <col min="5634" max="5634" width="5.85546875" style="17" customWidth="1"/>
    <col min="5635" max="5635" width="7.85546875" style="17" customWidth="1"/>
    <col min="5636" max="5636" width="1.85546875" style="17" customWidth="1"/>
    <col min="5637" max="5637" width="7.28515625" style="17" customWidth="1"/>
    <col min="5638" max="5638" width="7.85546875" style="17" customWidth="1"/>
    <col min="5639" max="5639" width="1.85546875" style="17" customWidth="1"/>
    <col min="5640" max="5640" width="5.85546875" style="17" customWidth="1"/>
    <col min="5641" max="5641" width="7.85546875" style="17" customWidth="1"/>
    <col min="5642" max="5642" width="1.85546875" style="17" customWidth="1"/>
    <col min="5643" max="5643" width="5.85546875" style="17" customWidth="1"/>
    <col min="5644" max="5644" width="7.85546875" style="17" customWidth="1"/>
    <col min="5645" max="5645" width="1.85546875" style="17" customWidth="1"/>
    <col min="5646" max="5646" width="7.28515625" style="17" customWidth="1"/>
    <col min="5647" max="5647" width="7.85546875" style="17" customWidth="1"/>
    <col min="5648" max="5648" width="1.85546875" style="17" customWidth="1"/>
    <col min="5649" max="5649" width="5.85546875" style="17" customWidth="1"/>
    <col min="5650" max="5650" width="7.85546875" style="17" customWidth="1"/>
    <col min="5651" max="5651" width="1.85546875" style="17" customWidth="1"/>
    <col min="5652" max="5652" width="5.85546875" style="17" customWidth="1"/>
    <col min="5653" max="5653" width="7.85546875" style="17" customWidth="1"/>
    <col min="5654" max="5654" width="2.140625" style="17" customWidth="1"/>
    <col min="5655" max="5655" width="5.140625" style="17" customWidth="1"/>
    <col min="5656" max="5656" width="6.28515625" style="17" customWidth="1"/>
    <col min="5657" max="5657" width="1.85546875" style="17" customWidth="1"/>
    <col min="5658" max="5661" width="0" style="17" hidden="1" customWidth="1"/>
    <col min="5662" max="5888" width="9.140625" style="17"/>
    <col min="5889" max="5889" width="11.140625" style="17" customWidth="1"/>
    <col min="5890" max="5890" width="5.85546875" style="17" customWidth="1"/>
    <col min="5891" max="5891" width="7.85546875" style="17" customWidth="1"/>
    <col min="5892" max="5892" width="1.85546875" style="17" customWidth="1"/>
    <col min="5893" max="5893" width="7.28515625" style="17" customWidth="1"/>
    <col min="5894" max="5894" width="7.85546875" style="17" customWidth="1"/>
    <col min="5895" max="5895" width="1.85546875" style="17" customWidth="1"/>
    <col min="5896" max="5896" width="5.85546875" style="17" customWidth="1"/>
    <col min="5897" max="5897" width="7.85546875" style="17" customWidth="1"/>
    <col min="5898" max="5898" width="1.85546875" style="17" customWidth="1"/>
    <col min="5899" max="5899" width="5.85546875" style="17" customWidth="1"/>
    <col min="5900" max="5900" width="7.85546875" style="17" customWidth="1"/>
    <col min="5901" max="5901" width="1.85546875" style="17" customWidth="1"/>
    <col min="5902" max="5902" width="7.28515625" style="17" customWidth="1"/>
    <col min="5903" max="5903" width="7.85546875" style="17" customWidth="1"/>
    <col min="5904" max="5904" width="1.85546875" style="17" customWidth="1"/>
    <col min="5905" max="5905" width="5.85546875" style="17" customWidth="1"/>
    <col min="5906" max="5906" width="7.85546875" style="17" customWidth="1"/>
    <col min="5907" max="5907" width="1.85546875" style="17" customWidth="1"/>
    <col min="5908" max="5908" width="5.85546875" style="17" customWidth="1"/>
    <col min="5909" max="5909" width="7.85546875" style="17" customWidth="1"/>
    <col min="5910" max="5910" width="2.140625" style="17" customWidth="1"/>
    <col min="5911" max="5911" width="5.140625" style="17" customWidth="1"/>
    <col min="5912" max="5912" width="6.28515625" style="17" customWidth="1"/>
    <col min="5913" max="5913" width="1.85546875" style="17" customWidth="1"/>
    <col min="5914" max="5917" width="0" style="17" hidden="1" customWidth="1"/>
    <col min="5918" max="6144" width="9.140625" style="17"/>
    <col min="6145" max="6145" width="11.140625" style="17" customWidth="1"/>
    <col min="6146" max="6146" width="5.85546875" style="17" customWidth="1"/>
    <col min="6147" max="6147" width="7.85546875" style="17" customWidth="1"/>
    <col min="6148" max="6148" width="1.85546875" style="17" customWidth="1"/>
    <col min="6149" max="6149" width="7.28515625" style="17" customWidth="1"/>
    <col min="6150" max="6150" width="7.85546875" style="17" customWidth="1"/>
    <col min="6151" max="6151" width="1.85546875" style="17" customWidth="1"/>
    <col min="6152" max="6152" width="5.85546875" style="17" customWidth="1"/>
    <col min="6153" max="6153" width="7.85546875" style="17" customWidth="1"/>
    <col min="6154" max="6154" width="1.85546875" style="17" customWidth="1"/>
    <col min="6155" max="6155" width="5.85546875" style="17" customWidth="1"/>
    <col min="6156" max="6156" width="7.85546875" style="17" customWidth="1"/>
    <col min="6157" max="6157" width="1.85546875" style="17" customWidth="1"/>
    <col min="6158" max="6158" width="7.28515625" style="17" customWidth="1"/>
    <col min="6159" max="6159" width="7.85546875" style="17" customWidth="1"/>
    <col min="6160" max="6160" width="1.85546875" style="17" customWidth="1"/>
    <col min="6161" max="6161" width="5.85546875" style="17" customWidth="1"/>
    <col min="6162" max="6162" width="7.85546875" style="17" customWidth="1"/>
    <col min="6163" max="6163" width="1.85546875" style="17" customWidth="1"/>
    <col min="6164" max="6164" width="5.85546875" style="17" customWidth="1"/>
    <col min="6165" max="6165" width="7.85546875" style="17" customWidth="1"/>
    <col min="6166" max="6166" width="2.140625" style="17" customWidth="1"/>
    <col min="6167" max="6167" width="5.140625" style="17" customWidth="1"/>
    <col min="6168" max="6168" width="6.28515625" style="17" customWidth="1"/>
    <col min="6169" max="6169" width="1.85546875" style="17" customWidth="1"/>
    <col min="6170" max="6173" width="0" style="17" hidden="1" customWidth="1"/>
    <col min="6174" max="6400" width="9.140625" style="17"/>
    <col min="6401" max="6401" width="11.140625" style="17" customWidth="1"/>
    <col min="6402" max="6402" width="5.85546875" style="17" customWidth="1"/>
    <col min="6403" max="6403" width="7.85546875" style="17" customWidth="1"/>
    <col min="6404" max="6404" width="1.85546875" style="17" customWidth="1"/>
    <col min="6405" max="6405" width="7.28515625" style="17" customWidth="1"/>
    <col min="6406" max="6406" width="7.85546875" style="17" customWidth="1"/>
    <col min="6407" max="6407" width="1.85546875" style="17" customWidth="1"/>
    <col min="6408" max="6408" width="5.85546875" style="17" customWidth="1"/>
    <col min="6409" max="6409" width="7.85546875" style="17" customWidth="1"/>
    <col min="6410" max="6410" width="1.85546875" style="17" customWidth="1"/>
    <col min="6411" max="6411" width="5.85546875" style="17" customWidth="1"/>
    <col min="6412" max="6412" width="7.85546875" style="17" customWidth="1"/>
    <col min="6413" max="6413" width="1.85546875" style="17" customWidth="1"/>
    <col min="6414" max="6414" width="7.28515625" style="17" customWidth="1"/>
    <col min="6415" max="6415" width="7.85546875" style="17" customWidth="1"/>
    <col min="6416" max="6416" width="1.85546875" style="17" customWidth="1"/>
    <col min="6417" max="6417" width="5.85546875" style="17" customWidth="1"/>
    <col min="6418" max="6418" width="7.85546875" style="17" customWidth="1"/>
    <col min="6419" max="6419" width="1.85546875" style="17" customWidth="1"/>
    <col min="6420" max="6420" width="5.85546875" style="17" customWidth="1"/>
    <col min="6421" max="6421" width="7.85546875" style="17" customWidth="1"/>
    <col min="6422" max="6422" width="2.140625" style="17" customWidth="1"/>
    <col min="6423" max="6423" width="5.140625" style="17" customWidth="1"/>
    <col min="6424" max="6424" width="6.28515625" style="17" customWidth="1"/>
    <col min="6425" max="6425" width="1.85546875" style="17" customWidth="1"/>
    <col min="6426" max="6429" width="0" style="17" hidden="1" customWidth="1"/>
    <col min="6430" max="6656" width="9.140625" style="17"/>
    <col min="6657" max="6657" width="11.140625" style="17" customWidth="1"/>
    <col min="6658" max="6658" width="5.85546875" style="17" customWidth="1"/>
    <col min="6659" max="6659" width="7.85546875" style="17" customWidth="1"/>
    <col min="6660" max="6660" width="1.85546875" style="17" customWidth="1"/>
    <col min="6661" max="6661" width="7.28515625" style="17" customWidth="1"/>
    <col min="6662" max="6662" width="7.85546875" style="17" customWidth="1"/>
    <col min="6663" max="6663" width="1.85546875" style="17" customWidth="1"/>
    <col min="6664" max="6664" width="5.85546875" style="17" customWidth="1"/>
    <col min="6665" max="6665" width="7.85546875" style="17" customWidth="1"/>
    <col min="6666" max="6666" width="1.85546875" style="17" customWidth="1"/>
    <col min="6667" max="6667" width="5.85546875" style="17" customWidth="1"/>
    <col min="6668" max="6668" width="7.85546875" style="17" customWidth="1"/>
    <col min="6669" max="6669" width="1.85546875" style="17" customWidth="1"/>
    <col min="6670" max="6670" width="7.28515625" style="17" customWidth="1"/>
    <col min="6671" max="6671" width="7.85546875" style="17" customWidth="1"/>
    <col min="6672" max="6672" width="1.85546875" style="17" customWidth="1"/>
    <col min="6673" max="6673" width="5.85546875" style="17" customWidth="1"/>
    <col min="6674" max="6674" width="7.85546875" style="17" customWidth="1"/>
    <col min="6675" max="6675" width="1.85546875" style="17" customWidth="1"/>
    <col min="6676" max="6676" width="5.85546875" style="17" customWidth="1"/>
    <col min="6677" max="6677" width="7.85546875" style="17" customWidth="1"/>
    <col min="6678" max="6678" width="2.140625" style="17" customWidth="1"/>
    <col min="6679" max="6679" width="5.140625" style="17" customWidth="1"/>
    <col min="6680" max="6680" width="6.28515625" style="17" customWidth="1"/>
    <col min="6681" max="6681" width="1.85546875" style="17" customWidth="1"/>
    <col min="6682" max="6685" width="0" style="17" hidden="1" customWidth="1"/>
    <col min="6686" max="6912" width="9.140625" style="17"/>
    <col min="6913" max="6913" width="11.140625" style="17" customWidth="1"/>
    <col min="6914" max="6914" width="5.85546875" style="17" customWidth="1"/>
    <col min="6915" max="6915" width="7.85546875" style="17" customWidth="1"/>
    <col min="6916" max="6916" width="1.85546875" style="17" customWidth="1"/>
    <col min="6917" max="6917" width="7.28515625" style="17" customWidth="1"/>
    <col min="6918" max="6918" width="7.85546875" style="17" customWidth="1"/>
    <col min="6919" max="6919" width="1.85546875" style="17" customWidth="1"/>
    <col min="6920" max="6920" width="5.85546875" style="17" customWidth="1"/>
    <col min="6921" max="6921" width="7.85546875" style="17" customWidth="1"/>
    <col min="6922" max="6922" width="1.85546875" style="17" customWidth="1"/>
    <col min="6923" max="6923" width="5.85546875" style="17" customWidth="1"/>
    <col min="6924" max="6924" width="7.85546875" style="17" customWidth="1"/>
    <col min="6925" max="6925" width="1.85546875" style="17" customWidth="1"/>
    <col min="6926" max="6926" width="7.28515625" style="17" customWidth="1"/>
    <col min="6927" max="6927" width="7.85546875" style="17" customWidth="1"/>
    <col min="6928" max="6928" width="1.85546875" style="17" customWidth="1"/>
    <col min="6929" max="6929" width="5.85546875" style="17" customWidth="1"/>
    <col min="6930" max="6930" width="7.85546875" style="17" customWidth="1"/>
    <col min="6931" max="6931" width="1.85546875" style="17" customWidth="1"/>
    <col min="6932" max="6932" width="5.85546875" style="17" customWidth="1"/>
    <col min="6933" max="6933" width="7.85546875" style="17" customWidth="1"/>
    <col min="6934" max="6934" width="2.140625" style="17" customWidth="1"/>
    <col min="6935" max="6935" width="5.140625" style="17" customWidth="1"/>
    <col min="6936" max="6936" width="6.28515625" style="17" customWidth="1"/>
    <col min="6937" max="6937" width="1.85546875" style="17" customWidth="1"/>
    <col min="6938" max="6941" width="0" style="17" hidden="1" customWidth="1"/>
    <col min="6942" max="7168" width="9.140625" style="17"/>
    <col min="7169" max="7169" width="11.140625" style="17" customWidth="1"/>
    <col min="7170" max="7170" width="5.85546875" style="17" customWidth="1"/>
    <col min="7171" max="7171" width="7.85546875" style="17" customWidth="1"/>
    <col min="7172" max="7172" width="1.85546875" style="17" customWidth="1"/>
    <col min="7173" max="7173" width="7.28515625" style="17" customWidth="1"/>
    <col min="7174" max="7174" width="7.85546875" style="17" customWidth="1"/>
    <col min="7175" max="7175" width="1.85546875" style="17" customWidth="1"/>
    <col min="7176" max="7176" width="5.85546875" style="17" customWidth="1"/>
    <col min="7177" max="7177" width="7.85546875" style="17" customWidth="1"/>
    <col min="7178" max="7178" width="1.85546875" style="17" customWidth="1"/>
    <col min="7179" max="7179" width="5.85546875" style="17" customWidth="1"/>
    <col min="7180" max="7180" width="7.85546875" style="17" customWidth="1"/>
    <col min="7181" max="7181" width="1.85546875" style="17" customWidth="1"/>
    <col min="7182" max="7182" width="7.28515625" style="17" customWidth="1"/>
    <col min="7183" max="7183" width="7.85546875" style="17" customWidth="1"/>
    <col min="7184" max="7184" width="1.85546875" style="17" customWidth="1"/>
    <col min="7185" max="7185" width="5.85546875" style="17" customWidth="1"/>
    <col min="7186" max="7186" width="7.85546875" style="17" customWidth="1"/>
    <col min="7187" max="7187" width="1.85546875" style="17" customWidth="1"/>
    <col min="7188" max="7188" width="5.85546875" style="17" customWidth="1"/>
    <col min="7189" max="7189" width="7.85546875" style="17" customWidth="1"/>
    <col min="7190" max="7190" width="2.140625" style="17" customWidth="1"/>
    <col min="7191" max="7191" width="5.140625" style="17" customWidth="1"/>
    <col min="7192" max="7192" width="6.28515625" style="17" customWidth="1"/>
    <col min="7193" max="7193" width="1.85546875" style="17" customWidth="1"/>
    <col min="7194" max="7197" width="0" style="17" hidden="1" customWidth="1"/>
    <col min="7198" max="7424" width="9.140625" style="17"/>
    <col min="7425" max="7425" width="11.140625" style="17" customWidth="1"/>
    <col min="7426" max="7426" width="5.85546875" style="17" customWidth="1"/>
    <col min="7427" max="7427" width="7.85546875" style="17" customWidth="1"/>
    <col min="7428" max="7428" width="1.85546875" style="17" customWidth="1"/>
    <col min="7429" max="7429" width="7.28515625" style="17" customWidth="1"/>
    <col min="7430" max="7430" width="7.85546875" style="17" customWidth="1"/>
    <col min="7431" max="7431" width="1.85546875" style="17" customWidth="1"/>
    <col min="7432" max="7432" width="5.85546875" style="17" customWidth="1"/>
    <col min="7433" max="7433" width="7.85546875" style="17" customWidth="1"/>
    <col min="7434" max="7434" width="1.85546875" style="17" customWidth="1"/>
    <col min="7435" max="7435" width="5.85546875" style="17" customWidth="1"/>
    <col min="7436" max="7436" width="7.85546875" style="17" customWidth="1"/>
    <col min="7437" max="7437" width="1.85546875" style="17" customWidth="1"/>
    <col min="7438" max="7438" width="7.28515625" style="17" customWidth="1"/>
    <col min="7439" max="7439" width="7.85546875" style="17" customWidth="1"/>
    <col min="7440" max="7440" width="1.85546875" style="17" customWidth="1"/>
    <col min="7441" max="7441" width="5.85546875" style="17" customWidth="1"/>
    <col min="7442" max="7442" width="7.85546875" style="17" customWidth="1"/>
    <col min="7443" max="7443" width="1.85546875" style="17" customWidth="1"/>
    <col min="7444" max="7444" width="5.85546875" style="17" customWidth="1"/>
    <col min="7445" max="7445" width="7.85546875" style="17" customWidth="1"/>
    <col min="7446" max="7446" width="2.140625" style="17" customWidth="1"/>
    <col min="7447" max="7447" width="5.140625" style="17" customWidth="1"/>
    <col min="7448" max="7448" width="6.28515625" style="17" customWidth="1"/>
    <col min="7449" max="7449" width="1.85546875" style="17" customWidth="1"/>
    <col min="7450" max="7453" width="0" style="17" hidden="1" customWidth="1"/>
    <col min="7454" max="7680" width="9.140625" style="17"/>
    <col min="7681" max="7681" width="11.140625" style="17" customWidth="1"/>
    <col min="7682" max="7682" width="5.85546875" style="17" customWidth="1"/>
    <col min="7683" max="7683" width="7.85546875" style="17" customWidth="1"/>
    <col min="7684" max="7684" width="1.85546875" style="17" customWidth="1"/>
    <col min="7685" max="7685" width="7.28515625" style="17" customWidth="1"/>
    <col min="7686" max="7686" width="7.85546875" style="17" customWidth="1"/>
    <col min="7687" max="7687" width="1.85546875" style="17" customWidth="1"/>
    <col min="7688" max="7688" width="5.85546875" style="17" customWidth="1"/>
    <col min="7689" max="7689" width="7.85546875" style="17" customWidth="1"/>
    <col min="7690" max="7690" width="1.85546875" style="17" customWidth="1"/>
    <col min="7691" max="7691" width="5.85546875" style="17" customWidth="1"/>
    <col min="7692" max="7692" width="7.85546875" style="17" customWidth="1"/>
    <col min="7693" max="7693" width="1.85546875" style="17" customWidth="1"/>
    <col min="7694" max="7694" width="7.28515625" style="17" customWidth="1"/>
    <col min="7695" max="7695" width="7.85546875" style="17" customWidth="1"/>
    <col min="7696" max="7696" width="1.85546875" style="17" customWidth="1"/>
    <col min="7697" max="7697" width="5.85546875" style="17" customWidth="1"/>
    <col min="7698" max="7698" width="7.85546875" style="17" customWidth="1"/>
    <col min="7699" max="7699" width="1.85546875" style="17" customWidth="1"/>
    <col min="7700" max="7700" width="5.85546875" style="17" customWidth="1"/>
    <col min="7701" max="7701" width="7.85546875" style="17" customWidth="1"/>
    <col min="7702" max="7702" width="2.140625" style="17" customWidth="1"/>
    <col min="7703" max="7703" width="5.140625" style="17" customWidth="1"/>
    <col min="7704" max="7704" width="6.28515625" style="17" customWidth="1"/>
    <col min="7705" max="7705" width="1.85546875" style="17" customWidth="1"/>
    <col min="7706" max="7709" width="0" style="17" hidden="1" customWidth="1"/>
    <col min="7710" max="7936" width="9.140625" style="17"/>
    <col min="7937" max="7937" width="11.140625" style="17" customWidth="1"/>
    <col min="7938" max="7938" width="5.85546875" style="17" customWidth="1"/>
    <col min="7939" max="7939" width="7.85546875" style="17" customWidth="1"/>
    <col min="7940" max="7940" width="1.85546875" style="17" customWidth="1"/>
    <col min="7941" max="7941" width="7.28515625" style="17" customWidth="1"/>
    <col min="7942" max="7942" width="7.85546875" style="17" customWidth="1"/>
    <col min="7943" max="7943" width="1.85546875" style="17" customWidth="1"/>
    <col min="7944" max="7944" width="5.85546875" style="17" customWidth="1"/>
    <col min="7945" max="7945" width="7.85546875" style="17" customWidth="1"/>
    <col min="7946" max="7946" width="1.85546875" style="17" customWidth="1"/>
    <col min="7947" max="7947" width="5.85546875" style="17" customWidth="1"/>
    <col min="7948" max="7948" width="7.85546875" style="17" customWidth="1"/>
    <col min="7949" max="7949" width="1.85546875" style="17" customWidth="1"/>
    <col min="7950" max="7950" width="7.28515625" style="17" customWidth="1"/>
    <col min="7951" max="7951" width="7.85546875" style="17" customWidth="1"/>
    <col min="7952" max="7952" width="1.85546875" style="17" customWidth="1"/>
    <col min="7953" max="7953" width="5.85546875" style="17" customWidth="1"/>
    <col min="7954" max="7954" width="7.85546875" style="17" customWidth="1"/>
    <col min="7955" max="7955" width="1.85546875" style="17" customWidth="1"/>
    <col min="7956" max="7956" width="5.85546875" style="17" customWidth="1"/>
    <col min="7957" max="7957" width="7.85546875" style="17" customWidth="1"/>
    <col min="7958" max="7958" width="2.140625" style="17" customWidth="1"/>
    <col min="7959" max="7959" width="5.140625" style="17" customWidth="1"/>
    <col min="7960" max="7960" width="6.28515625" style="17" customWidth="1"/>
    <col min="7961" max="7961" width="1.85546875" style="17" customWidth="1"/>
    <col min="7962" max="7965" width="0" style="17" hidden="1" customWidth="1"/>
    <col min="7966" max="8192" width="9.140625" style="17"/>
    <col min="8193" max="8193" width="11.140625" style="17" customWidth="1"/>
    <col min="8194" max="8194" width="5.85546875" style="17" customWidth="1"/>
    <col min="8195" max="8195" width="7.85546875" style="17" customWidth="1"/>
    <col min="8196" max="8196" width="1.85546875" style="17" customWidth="1"/>
    <col min="8197" max="8197" width="7.28515625" style="17" customWidth="1"/>
    <col min="8198" max="8198" width="7.85546875" style="17" customWidth="1"/>
    <col min="8199" max="8199" width="1.85546875" style="17" customWidth="1"/>
    <col min="8200" max="8200" width="5.85546875" style="17" customWidth="1"/>
    <col min="8201" max="8201" width="7.85546875" style="17" customWidth="1"/>
    <col min="8202" max="8202" width="1.85546875" style="17" customWidth="1"/>
    <col min="8203" max="8203" width="5.85546875" style="17" customWidth="1"/>
    <col min="8204" max="8204" width="7.85546875" style="17" customWidth="1"/>
    <col min="8205" max="8205" width="1.85546875" style="17" customWidth="1"/>
    <col min="8206" max="8206" width="7.28515625" style="17" customWidth="1"/>
    <col min="8207" max="8207" width="7.85546875" style="17" customWidth="1"/>
    <col min="8208" max="8208" width="1.85546875" style="17" customWidth="1"/>
    <col min="8209" max="8209" width="5.85546875" style="17" customWidth="1"/>
    <col min="8210" max="8210" width="7.85546875" style="17" customWidth="1"/>
    <col min="8211" max="8211" width="1.85546875" style="17" customWidth="1"/>
    <col min="8212" max="8212" width="5.85546875" style="17" customWidth="1"/>
    <col min="8213" max="8213" width="7.85546875" style="17" customWidth="1"/>
    <col min="8214" max="8214" width="2.140625" style="17" customWidth="1"/>
    <col min="8215" max="8215" width="5.140625" style="17" customWidth="1"/>
    <col min="8216" max="8216" width="6.28515625" style="17" customWidth="1"/>
    <col min="8217" max="8217" width="1.85546875" style="17" customWidth="1"/>
    <col min="8218" max="8221" width="0" style="17" hidden="1" customWidth="1"/>
    <col min="8222" max="8448" width="9.140625" style="17"/>
    <col min="8449" max="8449" width="11.140625" style="17" customWidth="1"/>
    <col min="8450" max="8450" width="5.85546875" style="17" customWidth="1"/>
    <col min="8451" max="8451" width="7.85546875" style="17" customWidth="1"/>
    <col min="8452" max="8452" width="1.85546875" style="17" customWidth="1"/>
    <col min="8453" max="8453" width="7.28515625" style="17" customWidth="1"/>
    <col min="8454" max="8454" width="7.85546875" style="17" customWidth="1"/>
    <col min="8455" max="8455" width="1.85546875" style="17" customWidth="1"/>
    <col min="8456" max="8456" width="5.85546875" style="17" customWidth="1"/>
    <col min="8457" max="8457" width="7.85546875" style="17" customWidth="1"/>
    <col min="8458" max="8458" width="1.85546875" style="17" customWidth="1"/>
    <col min="8459" max="8459" width="5.85546875" style="17" customWidth="1"/>
    <col min="8460" max="8460" width="7.85546875" style="17" customWidth="1"/>
    <col min="8461" max="8461" width="1.85546875" style="17" customWidth="1"/>
    <col min="8462" max="8462" width="7.28515625" style="17" customWidth="1"/>
    <col min="8463" max="8463" width="7.85546875" style="17" customWidth="1"/>
    <col min="8464" max="8464" width="1.85546875" style="17" customWidth="1"/>
    <col min="8465" max="8465" width="5.85546875" style="17" customWidth="1"/>
    <col min="8466" max="8466" width="7.85546875" style="17" customWidth="1"/>
    <col min="8467" max="8467" width="1.85546875" style="17" customWidth="1"/>
    <col min="8468" max="8468" width="5.85546875" style="17" customWidth="1"/>
    <col min="8469" max="8469" width="7.85546875" style="17" customWidth="1"/>
    <col min="8470" max="8470" width="2.140625" style="17" customWidth="1"/>
    <col min="8471" max="8471" width="5.140625" style="17" customWidth="1"/>
    <col min="8472" max="8472" width="6.28515625" style="17" customWidth="1"/>
    <col min="8473" max="8473" width="1.85546875" style="17" customWidth="1"/>
    <col min="8474" max="8477" width="0" style="17" hidden="1" customWidth="1"/>
    <col min="8478" max="8704" width="9.140625" style="17"/>
    <col min="8705" max="8705" width="11.140625" style="17" customWidth="1"/>
    <col min="8706" max="8706" width="5.85546875" style="17" customWidth="1"/>
    <col min="8707" max="8707" width="7.85546875" style="17" customWidth="1"/>
    <col min="8708" max="8708" width="1.85546875" style="17" customWidth="1"/>
    <col min="8709" max="8709" width="7.28515625" style="17" customWidth="1"/>
    <col min="8710" max="8710" width="7.85546875" style="17" customWidth="1"/>
    <col min="8711" max="8711" width="1.85546875" style="17" customWidth="1"/>
    <col min="8712" max="8712" width="5.85546875" style="17" customWidth="1"/>
    <col min="8713" max="8713" width="7.85546875" style="17" customWidth="1"/>
    <col min="8714" max="8714" width="1.85546875" style="17" customWidth="1"/>
    <col min="8715" max="8715" width="5.85546875" style="17" customWidth="1"/>
    <col min="8716" max="8716" width="7.85546875" style="17" customWidth="1"/>
    <col min="8717" max="8717" width="1.85546875" style="17" customWidth="1"/>
    <col min="8718" max="8718" width="7.28515625" style="17" customWidth="1"/>
    <col min="8719" max="8719" width="7.85546875" style="17" customWidth="1"/>
    <col min="8720" max="8720" width="1.85546875" style="17" customWidth="1"/>
    <col min="8721" max="8721" width="5.85546875" style="17" customWidth="1"/>
    <col min="8722" max="8722" width="7.85546875" style="17" customWidth="1"/>
    <col min="8723" max="8723" width="1.85546875" style="17" customWidth="1"/>
    <col min="8724" max="8724" width="5.85546875" style="17" customWidth="1"/>
    <col min="8725" max="8725" width="7.85546875" style="17" customWidth="1"/>
    <col min="8726" max="8726" width="2.140625" style="17" customWidth="1"/>
    <col min="8727" max="8727" width="5.140625" style="17" customWidth="1"/>
    <col min="8728" max="8728" width="6.28515625" style="17" customWidth="1"/>
    <col min="8729" max="8729" width="1.85546875" style="17" customWidth="1"/>
    <col min="8730" max="8733" width="0" style="17" hidden="1" customWidth="1"/>
    <col min="8734" max="8960" width="9.140625" style="17"/>
    <col min="8961" max="8961" width="11.140625" style="17" customWidth="1"/>
    <col min="8962" max="8962" width="5.85546875" style="17" customWidth="1"/>
    <col min="8963" max="8963" width="7.85546875" style="17" customWidth="1"/>
    <col min="8964" max="8964" width="1.85546875" style="17" customWidth="1"/>
    <col min="8965" max="8965" width="7.28515625" style="17" customWidth="1"/>
    <col min="8966" max="8966" width="7.85546875" style="17" customWidth="1"/>
    <col min="8967" max="8967" width="1.85546875" style="17" customWidth="1"/>
    <col min="8968" max="8968" width="5.85546875" style="17" customWidth="1"/>
    <col min="8969" max="8969" width="7.85546875" style="17" customWidth="1"/>
    <col min="8970" max="8970" width="1.85546875" style="17" customWidth="1"/>
    <col min="8971" max="8971" width="5.85546875" style="17" customWidth="1"/>
    <col min="8972" max="8972" width="7.85546875" style="17" customWidth="1"/>
    <col min="8973" max="8973" width="1.85546875" style="17" customWidth="1"/>
    <col min="8974" max="8974" width="7.28515625" style="17" customWidth="1"/>
    <col min="8975" max="8975" width="7.85546875" style="17" customWidth="1"/>
    <col min="8976" max="8976" width="1.85546875" style="17" customWidth="1"/>
    <col min="8977" max="8977" width="5.85546875" style="17" customWidth="1"/>
    <col min="8978" max="8978" width="7.85546875" style="17" customWidth="1"/>
    <col min="8979" max="8979" width="1.85546875" style="17" customWidth="1"/>
    <col min="8980" max="8980" width="5.85546875" style="17" customWidth="1"/>
    <col min="8981" max="8981" width="7.85546875" style="17" customWidth="1"/>
    <col min="8982" max="8982" width="2.140625" style="17" customWidth="1"/>
    <col min="8983" max="8983" width="5.140625" style="17" customWidth="1"/>
    <col min="8984" max="8984" width="6.28515625" style="17" customWidth="1"/>
    <col min="8985" max="8985" width="1.85546875" style="17" customWidth="1"/>
    <col min="8986" max="8989" width="0" style="17" hidden="1" customWidth="1"/>
    <col min="8990" max="9216" width="9.140625" style="17"/>
    <col min="9217" max="9217" width="11.140625" style="17" customWidth="1"/>
    <col min="9218" max="9218" width="5.85546875" style="17" customWidth="1"/>
    <col min="9219" max="9219" width="7.85546875" style="17" customWidth="1"/>
    <col min="9220" max="9220" width="1.85546875" style="17" customWidth="1"/>
    <col min="9221" max="9221" width="7.28515625" style="17" customWidth="1"/>
    <col min="9222" max="9222" width="7.85546875" style="17" customWidth="1"/>
    <col min="9223" max="9223" width="1.85546875" style="17" customWidth="1"/>
    <col min="9224" max="9224" width="5.85546875" style="17" customWidth="1"/>
    <col min="9225" max="9225" width="7.85546875" style="17" customWidth="1"/>
    <col min="9226" max="9226" width="1.85546875" style="17" customWidth="1"/>
    <col min="9227" max="9227" width="5.85546875" style="17" customWidth="1"/>
    <col min="9228" max="9228" width="7.85546875" style="17" customWidth="1"/>
    <col min="9229" max="9229" width="1.85546875" style="17" customWidth="1"/>
    <col min="9230" max="9230" width="7.28515625" style="17" customWidth="1"/>
    <col min="9231" max="9231" width="7.85546875" style="17" customWidth="1"/>
    <col min="9232" max="9232" width="1.85546875" style="17" customWidth="1"/>
    <col min="9233" max="9233" width="5.85546875" style="17" customWidth="1"/>
    <col min="9234" max="9234" width="7.85546875" style="17" customWidth="1"/>
    <col min="9235" max="9235" width="1.85546875" style="17" customWidth="1"/>
    <col min="9236" max="9236" width="5.85546875" style="17" customWidth="1"/>
    <col min="9237" max="9237" width="7.85546875" style="17" customWidth="1"/>
    <col min="9238" max="9238" width="2.140625" style="17" customWidth="1"/>
    <col min="9239" max="9239" width="5.140625" style="17" customWidth="1"/>
    <col min="9240" max="9240" width="6.28515625" style="17" customWidth="1"/>
    <col min="9241" max="9241" width="1.85546875" style="17" customWidth="1"/>
    <col min="9242" max="9245" width="0" style="17" hidden="1" customWidth="1"/>
    <col min="9246" max="9472" width="9.140625" style="17"/>
    <col min="9473" max="9473" width="11.140625" style="17" customWidth="1"/>
    <col min="9474" max="9474" width="5.85546875" style="17" customWidth="1"/>
    <col min="9475" max="9475" width="7.85546875" style="17" customWidth="1"/>
    <col min="9476" max="9476" width="1.85546875" style="17" customWidth="1"/>
    <col min="9477" max="9477" width="7.28515625" style="17" customWidth="1"/>
    <col min="9478" max="9478" width="7.85546875" style="17" customWidth="1"/>
    <col min="9479" max="9479" width="1.85546875" style="17" customWidth="1"/>
    <col min="9480" max="9480" width="5.85546875" style="17" customWidth="1"/>
    <col min="9481" max="9481" width="7.85546875" style="17" customWidth="1"/>
    <col min="9482" max="9482" width="1.85546875" style="17" customWidth="1"/>
    <col min="9483" max="9483" width="5.85546875" style="17" customWidth="1"/>
    <col min="9484" max="9484" width="7.85546875" style="17" customWidth="1"/>
    <col min="9485" max="9485" width="1.85546875" style="17" customWidth="1"/>
    <col min="9486" max="9486" width="7.28515625" style="17" customWidth="1"/>
    <col min="9487" max="9487" width="7.85546875" style="17" customWidth="1"/>
    <col min="9488" max="9488" width="1.85546875" style="17" customWidth="1"/>
    <col min="9489" max="9489" width="5.85546875" style="17" customWidth="1"/>
    <col min="9490" max="9490" width="7.85546875" style="17" customWidth="1"/>
    <col min="9491" max="9491" width="1.85546875" style="17" customWidth="1"/>
    <col min="9492" max="9492" width="5.85546875" style="17" customWidth="1"/>
    <col min="9493" max="9493" width="7.85546875" style="17" customWidth="1"/>
    <col min="9494" max="9494" width="2.140625" style="17" customWidth="1"/>
    <col min="9495" max="9495" width="5.140625" style="17" customWidth="1"/>
    <col min="9496" max="9496" width="6.28515625" style="17" customWidth="1"/>
    <col min="9497" max="9497" width="1.85546875" style="17" customWidth="1"/>
    <col min="9498" max="9501" width="0" style="17" hidden="1" customWidth="1"/>
    <col min="9502" max="9728" width="9.140625" style="17"/>
    <col min="9729" max="9729" width="11.140625" style="17" customWidth="1"/>
    <col min="9730" max="9730" width="5.85546875" style="17" customWidth="1"/>
    <col min="9731" max="9731" width="7.85546875" style="17" customWidth="1"/>
    <col min="9732" max="9732" width="1.85546875" style="17" customWidth="1"/>
    <col min="9733" max="9733" width="7.28515625" style="17" customWidth="1"/>
    <col min="9734" max="9734" width="7.85546875" style="17" customWidth="1"/>
    <col min="9735" max="9735" width="1.85546875" style="17" customWidth="1"/>
    <col min="9736" max="9736" width="5.85546875" style="17" customWidth="1"/>
    <col min="9737" max="9737" width="7.85546875" style="17" customWidth="1"/>
    <col min="9738" max="9738" width="1.85546875" style="17" customWidth="1"/>
    <col min="9739" max="9739" width="5.85546875" style="17" customWidth="1"/>
    <col min="9740" max="9740" width="7.85546875" style="17" customWidth="1"/>
    <col min="9741" max="9741" width="1.85546875" style="17" customWidth="1"/>
    <col min="9742" max="9742" width="7.28515625" style="17" customWidth="1"/>
    <col min="9743" max="9743" width="7.85546875" style="17" customWidth="1"/>
    <col min="9744" max="9744" width="1.85546875" style="17" customWidth="1"/>
    <col min="9745" max="9745" width="5.85546875" style="17" customWidth="1"/>
    <col min="9746" max="9746" width="7.85546875" style="17" customWidth="1"/>
    <col min="9747" max="9747" width="1.85546875" style="17" customWidth="1"/>
    <col min="9748" max="9748" width="5.85546875" style="17" customWidth="1"/>
    <col min="9749" max="9749" width="7.85546875" style="17" customWidth="1"/>
    <col min="9750" max="9750" width="2.140625" style="17" customWidth="1"/>
    <col min="9751" max="9751" width="5.140625" style="17" customWidth="1"/>
    <col min="9752" max="9752" width="6.28515625" style="17" customWidth="1"/>
    <col min="9753" max="9753" width="1.85546875" style="17" customWidth="1"/>
    <col min="9754" max="9757" width="0" style="17" hidden="1" customWidth="1"/>
    <col min="9758" max="9984" width="9.140625" style="17"/>
    <col min="9985" max="9985" width="11.140625" style="17" customWidth="1"/>
    <col min="9986" max="9986" width="5.85546875" style="17" customWidth="1"/>
    <col min="9987" max="9987" width="7.85546875" style="17" customWidth="1"/>
    <col min="9988" max="9988" width="1.85546875" style="17" customWidth="1"/>
    <col min="9989" max="9989" width="7.28515625" style="17" customWidth="1"/>
    <col min="9990" max="9990" width="7.85546875" style="17" customWidth="1"/>
    <col min="9991" max="9991" width="1.85546875" style="17" customWidth="1"/>
    <col min="9992" max="9992" width="5.85546875" style="17" customWidth="1"/>
    <col min="9993" max="9993" width="7.85546875" style="17" customWidth="1"/>
    <col min="9994" max="9994" width="1.85546875" style="17" customWidth="1"/>
    <col min="9995" max="9995" width="5.85546875" style="17" customWidth="1"/>
    <col min="9996" max="9996" width="7.85546875" style="17" customWidth="1"/>
    <col min="9997" max="9997" width="1.85546875" style="17" customWidth="1"/>
    <col min="9998" max="9998" width="7.28515625" style="17" customWidth="1"/>
    <col min="9999" max="9999" width="7.85546875" style="17" customWidth="1"/>
    <col min="10000" max="10000" width="1.85546875" style="17" customWidth="1"/>
    <col min="10001" max="10001" width="5.85546875" style="17" customWidth="1"/>
    <col min="10002" max="10002" width="7.85546875" style="17" customWidth="1"/>
    <col min="10003" max="10003" width="1.85546875" style="17" customWidth="1"/>
    <col min="10004" max="10004" width="5.85546875" style="17" customWidth="1"/>
    <col min="10005" max="10005" width="7.85546875" style="17" customWidth="1"/>
    <col min="10006" max="10006" width="2.140625" style="17" customWidth="1"/>
    <col min="10007" max="10007" width="5.140625" style="17" customWidth="1"/>
    <col min="10008" max="10008" width="6.28515625" style="17" customWidth="1"/>
    <col min="10009" max="10009" width="1.85546875" style="17" customWidth="1"/>
    <col min="10010" max="10013" width="0" style="17" hidden="1" customWidth="1"/>
    <col min="10014" max="10240" width="9.140625" style="17"/>
    <col min="10241" max="10241" width="11.140625" style="17" customWidth="1"/>
    <col min="10242" max="10242" width="5.85546875" style="17" customWidth="1"/>
    <col min="10243" max="10243" width="7.85546875" style="17" customWidth="1"/>
    <col min="10244" max="10244" width="1.85546875" style="17" customWidth="1"/>
    <col min="10245" max="10245" width="7.28515625" style="17" customWidth="1"/>
    <col min="10246" max="10246" width="7.85546875" style="17" customWidth="1"/>
    <col min="10247" max="10247" width="1.85546875" style="17" customWidth="1"/>
    <col min="10248" max="10248" width="5.85546875" style="17" customWidth="1"/>
    <col min="10249" max="10249" width="7.85546875" style="17" customWidth="1"/>
    <col min="10250" max="10250" width="1.85546875" style="17" customWidth="1"/>
    <col min="10251" max="10251" width="5.85546875" style="17" customWidth="1"/>
    <col min="10252" max="10252" width="7.85546875" style="17" customWidth="1"/>
    <col min="10253" max="10253" width="1.85546875" style="17" customWidth="1"/>
    <col min="10254" max="10254" width="7.28515625" style="17" customWidth="1"/>
    <col min="10255" max="10255" width="7.85546875" style="17" customWidth="1"/>
    <col min="10256" max="10256" width="1.85546875" style="17" customWidth="1"/>
    <col min="10257" max="10257" width="5.85546875" style="17" customWidth="1"/>
    <col min="10258" max="10258" width="7.85546875" style="17" customWidth="1"/>
    <col min="10259" max="10259" width="1.85546875" style="17" customWidth="1"/>
    <col min="10260" max="10260" width="5.85546875" style="17" customWidth="1"/>
    <col min="10261" max="10261" width="7.85546875" style="17" customWidth="1"/>
    <col min="10262" max="10262" width="2.140625" style="17" customWidth="1"/>
    <col min="10263" max="10263" width="5.140625" style="17" customWidth="1"/>
    <col min="10264" max="10264" width="6.28515625" style="17" customWidth="1"/>
    <col min="10265" max="10265" width="1.85546875" style="17" customWidth="1"/>
    <col min="10266" max="10269" width="0" style="17" hidden="1" customWidth="1"/>
    <col min="10270" max="10496" width="9.140625" style="17"/>
    <col min="10497" max="10497" width="11.140625" style="17" customWidth="1"/>
    <col min="10498" max="10498" width="5.85546875" style="17" customWidth="1"/>
    <col min="10499" max="10499" width="7.85546875" style="17" customWidth="1"/>
    <col min="10500" max="10500" width="1.85546875" style="17" customWidth="1"/>
    <col min="10501" max="10501" width="7.28515625" style="17" customWidth="1"/>
    <col min="10502" max="10502" width="7.85546875" style="17" customWidth="1"/>
    <col min="10503" max="10503" width="1.85546875" style="17" customWidth="1"/>
    <col min="10504" max="10504" width="5.85546875" style="17" customWidth="1"/>
    <col min="10505" max="10505" width="7.85546875" style="17" customWidth="1"/>
    <col min="10506" max="10506" width="1.85546875" style="17" customWidth="1"/>
    <col min="10507" max="10507" width="5.85546875" style="17" customWidth="1"/>
    <col min="10508" max="10508" width="7.85546875" style="17" customWidth="1"/>
    <col min="10509" max="10509" width="1.85546875" style="17" customWidth="1"/>
    <col min="10510" max="10510" width="7.28515625" style="17" customWidth="1"/>
    <col min="10511" max="10511" width="7.85546875" style="17" customWidth="1"/>
    <col min="10512" max="10512" width="1.85546875" style="17" customWidth="1"/>
    <col min="10513" max="10513" width="5.85546875" style="17" customWidth="1"/>
    <col min="10514" max="10514" width="7.85546875" style="17" customWidth="1"/>
    <col min="10515" max="10515" width="1.85546875" style="17" customWidth="1"/>
    <col min="10516" max="10516" width="5.85546875" style="17" customWidth="1"/>
    <col min="10517" max="10517" width="7.85546875" style="17" customWidth="1"/>
    <col min="10518" max="10518" width="2.140625" style="17" customWidth="1"/>
    <col min="10519" max="10519" width="5.140625" style="17" customWidth="1"/>
    <col min="10520" max="10520" width="6.28515625" style="17" customWidth="1"/>
    <col min="10521" max="10521" width="1.85546875" style="17" customWidth="1"/>
    <col min="10522" max="10525" width="0" style="17" hidden="1" customWidth="1"/>
    <col min="10526" max="10752" width="9.140625" style="17"/>
    <col min="10753" max="10753" width="11.140625" style="17" customWidth="1"/>
    <col min="10754" max="10754" width="5.85546875" style="17" customWidth="1"/>
    <col min="10755" max="10755" width="7.85546875" style="17" customWidth="1"/>
    <col min="10756" max="10756" width="1.85546875" style="17" customWidth="1"/>
    <col min="10757" max="10757" width="7.28515625" style="17" customWidth="1"/>
    <col min="10758" max="10758" width="7.85546875" style="17" customWidth="1"/>
    <col min="10759" max="10759" width="1.85546875" style="17" customWidth="1"/>
    <col min="10760" max="10760" width="5.85546875" style="17" customWidth="1"/>
    <col min="10761" max="10761" width="7.85546875" style="17" customWidth="1"/>
    <col min="10762" max="10762" width="1.85546875" style="17" customWidth="1"/>
    <col min="10763" max="10763" width="5.85546875" style="17" customWidth="1"/>
    <col min="10764" max="10764" width="7.85546875" style="17" customWidth="1"/>
    <col min="10765" max="10765" width="1.85546875" style="17" customWidth="1"/>
    <col min="10766" max="10766" width="7.28515625" style="17" customWidth="1"/>
    <col min="10767" max="10767" width="7.85546875" style="17" customWidth="1"/>
    <col min="10768" max="10768" width="1.85546875" style="17" customWidth="1"/>
    <col min="10769" max="10769" width="5.85546875" style="17" customWidth="1"/>
    <col min="10770" max="10770" width="7.85546875" style="17" customWidth="1"/>
    <col min="10771" max="10771" width="1.85546875" style="17" customWidth="1"/>
    <col min="10772" max="10772" width="5.85546875" style="17" customWidth="1"/>
    <col min="10773" max="10773" width="7.85546875" style="17" customWidth="1"/>
    <col min="10774" max="10774" width="2.140625" style="17" customWidth="1"/>
    <col min="10775" max="10775" width="5.140625" style="17" customWidth="1"/>
    <col min="10776" max="10776" width="6.28515625" style="17" customWidth="1"/>
    <col min="10777" max="10777" width="1.85546875" style="17" customWidth="1"/>
    <col min="10778" max="10781" width="0" style="17" hidden="1" customWidth="1"/>
    <col min="10782" max="11008" width="9.140625" style="17"/>
    <col min="11009" max="11009" width="11.140625" style="17" customWidth="1"/>
    <col min="11010" max="11010" width="5.85546875" style="17" customWidth="1"/>
    <col min="11011" max="11011" width="7.85546875" style="17" customWidth="1"/>
    <col min="11012" max="11012" width="1.85546875" style="17" customWidth="1"/>
    <col min="11013" max="11013" width="7.28515625" style="17" customWidth="1"/>
    <col min="11014" max="11014" width="7.85546875" style="17" customWidth="1"/>
    <col min="11015" max="11015" width="1.85546875" style="17" customWidth="1"/>
    <col min="11016" max="11016" width="5.85546875" style="17" customWidth="1"/>
    <col min="11017" max="11017" width="7.85546875" style="17" customWidth="1"/>
    <col min="11018" max="11018" width="1.85546875" style="17" customWidth="1"/>
    <col min="11019" max="11019" width="5.85546875" style="17" customWidth="1"/>
    <col min="11020" max="11020" width="7.85546875" style="17" customWidth="1"/>
    <col min="11021" max="11021" width="1.85546875" style="17" customWidth="1"/>
    <col min="11022" max="11022" width="7.28515625" style="17" customWidth="1"/>
    <col min="11023" max="11023" width="7.85546875" style="17" customWidth="1"/>
    <col min="11024" max="11024" width="1.85546875" style="17" customWidth="1"/>
    <col min="11025" max="11025" width="5.85546875" style="17" customWidth="1"/>
    <col min="11026" max="11026" width="7.85546875" style="17" customWidth="1"/>
    <col min="11027" max="11027" width="1.85546875" style="17" customWidth="1"/>
    <col min="11028" max="11028" width="5.85546875" style="17" customWidth="1"/>
    <col min="11029" max="11029" width="7.85546875" style="17" customWidth="1"/>
    <col min="11030" max="11030" width="2.140625" style="17" customWidth="1"/>
    <col min="11031" max="11031" width="5.140625" style="17" customWidth="1"/>
    <col min="11032" max="11032" width="6.28515625" style="17" customWidth="1"/>
    <col min="11033" max="11033" width="1.85546875" style="17" customWidth="1"/>
    <col min="11034" max="11037" width="0" style="17" hidden="1" customWidth="1"/>
    <col min="11038" max="11264" width="9.140625" style="17"/>
    <col min="11265" max="11265" width="11.140625" style="17" customWidth="1"/>
    <col min="11266" max="11266" width="5.85546875" style="17" customWidth="1"/>
    <col min="11267" max="11267" width="7.85546875" style="17" customWidth="1"/>
    <col min="11268" max="11268" width="1.85546875" style="17" customWidth="1"/>
    <col min="11269" max="11269" width="7.28515625" style="17" customWidth="1"/>
    <col min="11270" max="11270" width="7.85546875" style="17" customWidth="1"/>
    <col min="11271" max="11271" width="1.85546875" style="17" customWidth="1"/>
    <col min="11272" max="11272" width="5.85546875" style="17" customWidth="1"/>
    <col min="11273" max="11273" width="7.85546875" style="17" customWidth="1"/>
    <col min="11274" max="11274" width="1.85546875" style="17" customWidth="1"/>
    <col min="11275" max="11275" width="5.85546875" style="17" customWidth="1"/>
    <col min="11276" max="11276" width="7.85546875" style="17" customWidth="1"/>
    <col min="11277" max="11277" width="1.85546875" style="17" customWidth="1"/>
    <col min="11278" max="11278" width="7.28515625" style="17" customWidth="1"/>
    <col min="11279" max="11279" width="7.85546875" style="17" customWidth="1"/>
    <col min="11280" max="11280" width="1.85546875" style="17" customWidth="1"/>
    <col min="11281" max="11281" width="5.85546875" style="17" customWidth="1"/>
    <col min="11282" max="11282" width="7.85546875" style="17" customWidth="1"/>
    <col min="11283" max="11283" width="1.85546875" style="17" customWidth="1"/>
    <col min="11284" max="11284" width="5.85546875" style="17" customWidth="1"/>
    <col min="11285" max="11285" width="7.85546875" style="17" customWidth="1"/>
    <col min="11286" max="11286" width="2.140625" style="17" customWidth="1"/>
    <col min="11287" max="11287" width="5.140625" style="17" customWidth="1"/>
    <col min="11288" max="11288" width="6.28515625" style="17" customWidth="1"/>
    <col min="11289" max="11289" width="1.85546875" style="17" customWidth="1"/>
    <col min="11290" max="11293" width="0" style="17" hidden="1" customWidth="1"/>
    <col min="11294" max="11520" width="9.140625" style="17"/>
    <col min="11521" max="11521" width="11.140625" style="17" customWidth="1"/>
    <col min="11522" max="11522" width="5.85546875" style="17" customWidth="1"/>
    <col min="11523" max="11523" width="7.85546875" style="17" customWidth="1"/>
    <col min="11524" max="11524" width="1.85546875" style="17" customWidth="1"/>
    <col min="11525" max="11525" width="7.28515625" style="17" customWidth="1"/>
    <col min="11526" max="11526" width="7.85546875" style="17" customWidth="1"/>
    <col min="11527" max="11527" width="1.85546875" style="17" customWidth="1"/>
    <col min="11528" max="11528" width="5.85546875" style="17" customWidth="1"/>
    <col min="11529" max="11529" width="7.85546875" style="17" customWidth="1"/>
    <col min="11530" max="11530" width="1.85546875" style="17" customWidth="1"/>
    <col min="11531" max="11531" width="5.85546875" style="17" customWidth="1"/>
    <col min="11532" max="11532" width="7.85546875" style="17" customWidth="1"/>
    <col min="11533" max="11533" width="1.85546875" style="17" customWidth="1"/>
    <col min="11534" max="11534" width="7.28515625" style="17" customWidth="1"/>
    <col min="11535" max="11535" width="7.85546875" style="17" customWidth="1"/>
    <col min="11536" max="11536" width="1.85546875" style="17" customWidth="1"/>
    <col min="11537" max="11537" width="5.85546875" style="17" customWidth="1"/>
    <col min="11538" max="11538" width="7.85546875" style="17" customWidth="1"/>
    <col min="11539" max="11539" width="1.85546875" style="17" customWidth="1"/>
    <col min="11540" max="11540" width="5.85546875" style="17" customWidth="1"/>
    <col min="11541" max="11541" width="7.85546875" style="17" customWidth="1"/>
    <col min="11542" max="11542" width="2.140625" style="17" customWidth="1"/>
    <col min="11543" max="11543" width="5.140625" style="17" customWidth="1"/>
    <col min="11544" max="11544" width="6.28515625" style="17" customWidth="1"/>
    <col min="11545" max="11545" width="1.85546875" style="17" customWidth="1"/>
    <col min="11546" max="11549" width="0" style="17" hidden="1" customWidth="1"/>
    <col min="11550" max="11776" width="9.140625" style="17"/>
    <col min="11777" max="11777" width="11.140625" style="17" customWidth="1"/>
    <col min="11778" max="11778" width="5.85546875" style="17" customWidth="1"/>
    <col min="11779" max="11779" width="7.85546875" style="17" customWidth="1"/>
    <col min="11780" max="11780" width="1.85546875" style="17" customWidth="1"/>
    <col min="11781" max="11781" width="7.28515625" style="17" customWidth="1"/>
    <col min="11782" max="11782" width="7.85546875" style="17" customWidth="1"/>
    <col min="11783" max="11783" width="1.85546875" style="17" customWidth="1"/>
    <col min="11784" max="11784" width="5.85546875" style="17" customWidth="1"/>
    <col min="11785" max="11785" width="7.85546875" style="17" customWidth="1"/>
    <col min="11786" max="11786" width="1.85546875" style="17" customWidth="1"/>
    <col min="11787" max="11787" width="5.85546875" style="17" customWidth="1"/>
    <col min="11788" max="11788" width="7.85546875" style="17" customWidth="1"/>
    <col min="11789" max="11789" width="1.85546875" style="17" customWidth="1"/>
    <col min="11790" max="11790" width="7.28515625" style="17" customWidth="1"/>
    <col min="11791" max="11791" width="7.85546875" style="17" customWidth="1"/>
    <col min="11792" max="11792" width="1.85546875" style="17" customWidth="1"/>
    <col min="11793" max="11793" width="5.85546875" style="17" customWidth="1"/>
    <col min="11794" max="11794" width="7.85546875" style="17" customWidth="1"/>
    <col min="11795" max="11795" width="1.85546875" style="17" customWidth="1"/>
    <col min="11796" max="11796" width="5.85546875" style="17" customWidth="1"/>
    <col min="11797" max="11797" width="7.85546875" style="17" customWidth="1"/>
    <col min="11798" max="11798" width="2.140625" style="17" customWidth="1"/>
    <col min="11799" max="11799" width="5.140625" style="17" customWidth="1"/>
    <col min="11800" max="11800" width="6.28515625" style="17" customWidth="1"/>
    <col min="11801" max="11801" width="1.85546875" style="17" customWidth="1"/>
    <col min="11802" max="11805" width="0" style="17" hidden="1" customWidth="1"/>
    <col min="11806" max="12032" width="9.140625" style="17"/>
    <col min="12033" max="12033" width="11.140625" style="17" customWidth="1"/>
    <col min="12034" max="12034" width="5.85546875" style="17" customWidth="1"/>
    <col min="12035" max="12035" width="7.85546875" style="17" customWidth="1"/>
    <col min="12036" max="12036" width="1.85546875" style="17" customWidth="1"/>
    <col min="12037" max="12037" width="7.28515625" style="17" customWidth="1"/>
    <col min="12038" max="12038" width="7.85546875" style="17" customWidth="1"/>
    <col min="12039" max="12039" width="1.85546875" style="17" customWidth="1"/>
    <col min="12040" max="12040" width="5.85546875" style="17" customWidth="1"/>
    <col min="12041" max="12041" width="7.85546875" style="17" customWidth="1"/>
    <col min="12042" max="12042" width="1.85546875" style="17" customWidth="1"/>
    <col min="12043" max="12043" width="5.85546875" style="17" customWidth="1"/>
    <col min="12044" max="12044" width="7.85546875" style="17" customWidth="1"/>
    <col min="12045" max="12045" width="1.85546875" style="17" customWidth="1"/>
    <col min="12046" max="12046" width="7.28515625" style="17" customWidth="1"/>
    <col min="12047" max="12047" width="7.85546875" style="17" customWidth="1"/>
    <col min="12048" max="12048" width="1.85546875" style="17" customWidth="1"/>
    <col min="12049" max="12049" width="5.85546875" style="17" customWidth="1"/>
    <col min="12050" max="12050" width="7.85546875" style="17" customWidth="1"/>
    <col min="12051" max="12051" width="1.85546875" style="17" customWidth="1"/>
    <col min="12052" max="12052" width="5.85546875" style="17" customWidth="1"/>
    <col min="12053" max="12053" width="7.85546875" style="17" customWidth="1"/>
    <col min="12054" max="12054" width="2.140625" style="17" customWidth="1"/>
    <col min="12055" max="12055" width="5.140625" style="17" customWidth="1"/>
    <col min="12056" max="12056" width="6.28515625" style="17" customWidth="1"/>
    <col min="12057" max="12057" width="1.85546875" style="17" customWidth="1"/>
    <col min="12058" max="12061" width="0" style="17" hidden="1" customWidth="1"/>
    <col min="12062" max="12288" width="9.140625" style="17"/>
    <col min="12289" max="12289" width="11.140625" style="17" customWidth="1"/>
    <col min="12290" max="12290" width="5.85546875" style="17" customWidth="1"/>
    <col min="12291" max="12291" width="7.85546875" style="17" customWidth="1"/>
    <col min="12292" max="12292" width="1.85546875" style="17" customWidth="1"/>
    <col min="12293" max="12293" width="7.28515625" style="17" customWidth="1"/>
    <col min="12294" max="12294" width="7.85546875" style="17" customWidth="1"/>
    <col min="12295" max="12295" width="1.85546875" style="17" customWidth="1"/>
    <col min="12296" max="12296" width="5.85546875" style="17" customWidth="1"/>
    <col min="12297" max="12297" width="7.85546875" style="17" customWidth="1"/>
    <col min="12298" max="12298" width="1.85546875" style="17" customWidth="1"/>
    <col min="12299" max="12299" width="5.85546875" style="17" customWidth="1"/>
    <col min="12300" max="12300" width="7.85546875" style="17" customWidth="1"/>
    <col min="12301" max="12301" width="1.85546875" style="17" customWidth="1"/>
    <col min="12302" max="12302" width="7.28515625" style="17" customWidth="1"/>
    <col min="12303" max="12303" width="7.85546875" style="17" customWidth="1"/>
    <col min="12304" max="12304" width="1.85546875" style="17" customWidth="1"/>
    <col min="12305" max="12305" width="5.85546875" style="17" customWidth="1"/>
    <col min="12306" max="12306" width="7.85546875" style="17" customWidth="1"/>
    <col min="12307" max="12307" width="1.85546875" style="17" customWidth="1"/>
    <col min="12308" max="12308" width="5.85546875" style="17" customWidth="1"/>
    <col min="12309" max="12309" width="7.85546875" style="17" customWidth="1"/>
    <col min="12310" max="12310" width="2.140625" style="17" customWidth="1"/>
    <col min="12311" max="12311" width="5.140625" style="17" customWidth="1"/>
    <col min="12312" max="12312" width="6.28515625" style="17" customWidth="1"/>
    <col min="12313" max="12313" width="1.85546875" style="17" customWidth="1"/>
    <col min="12314" max="12317" width="0" style="17" hidden="1" customWidth="1"/>
    <col min="12318" max="12544" width="9.140625" style="17"/>
    <col min="12545" max="12545" width="11.140625" style="17" customWidth="1"/>
    <col min="12546" max="12546" width="5.85546875" style="17" customWidth="1"/>
    <col min="12547" max="12547" width="7.85546875" style="17" customWidth="1"/>
    <col min="12548" max="12548" width="1.85546875" style="17" customWidth="1"/>
    <col min="12549" max="12549" width="7.28515625" style="17" customWidth="1"/>
    <col min="12550" max="12550" width="7.85546875" style="17" customWidth="1"/>
    <col min="12551" max="12551" width="1.85546875" style="17" customWidth="1"/>
    <col min="12552" max="12552" width="5.85546875" style="17" customWidth="1"/>
    <col min="12553" max="12553" width="7.85546875" style="17" customWidth="1"/>
    <col min="12554" max="12554" width="1.85546875" style="17" customWidth="1"/>
    <col min="12555" max="12555" width="5.85546875" style="17" customWidth="1"/>
    <col min="12556" max="12556" width="7.85546875" style="17" customWidth="1"/>
    <col min="12557" max="12557" width="1.85546875" style="17" customWidth="1"/>
    <col min="12558" max="12558" width="7.28515625" style="17" customWidth="1"/>
    <col min="12559" max="12559" width="7.85546875" style="17" customWidth="1"/>
    <col min="12560" max="12560" width="1.85546875" style="17" customWidth="1"/>
    <col min="12561" max="12561" width="5.85546875" style="17" customWidth="1"/>
    <col min="12562" max="12562" width="7.85546875" style="17" customWidth="1"/>
    <col min="12563" max="12563" width="1.85546875" style="17" customWidth="1"/>
    <col min="12564" max="12564" width="5.85546875" style="17" customWidth="1"/>
    <col min="12565" max="12565" width="7.85546875" style="17" customWidth="1"/>
    <col min="12566" max="12566" width="2.140625" style="17" customWidth="1"/>
    <col min="12567" max="12567" width="5.140625" style="17" customWidth="1"/>
    <col min="12568" max="12568" width="6.28515625" style="17" customWidth="1"/>
    <col min="12569" max="12569" width="1.85546875" style="17" customWidth="1"/>
    <col min="12570" max="12573" width="0" style="17" hidden="1" customWidth="1"/>
    <col min="12574" max="12800" width="9.140625" style="17"/>
    <col min="12801" max="12801" width="11.140625" style="17" customWidth="1"/>
    <col min="12802" max="12802" width="5.85546875" style="17" customWidth="1"/>
    <col min="12803" max="12803" width="7.85546875" style="17" customWidth="1"/>
    <col min="12804" max="12804" width="1.85546875" style="17" customWidth="1"/>
    <col min="12805" max="12805" width="7.28515625" style="17" customWidth="1"/>
    <col min="12806" max="12806" width="7.85546875" style="17" customWidth="1"/>
    <col min="12807" max="12807" width="1.85546875" style="17" customWidth="1"/>
    <col min="12808" max="12808" width="5.85546875" style="17" customWidth="1"/>
    <col min="12809" max="12809" width="7.85546875" style="17" customWidth="1"/>
    <col min="12810" max="12810" width="1.85546875" style="17" customWidth="1"/>
    <col min="12811" max="12811" width="5.85546875" style="17" customWidth="1"/>
    <col min="12812" max="12812" width="7.85546875" style="17" customWidth="1"/>
    <col min="12813" max="12813" width="1.85546875" style="17" customWidth="1"/>
    <col min="12814" max="12814" width="7.28515625" style="17" customWidth="1"/>
    <col min="12815" max="12815" width="7.85546875" style="17" customWidth="1"/>
    <col min="12816" max="12816" width="1.85546875" style="17" customWidth="1"/>
    <col min="12817" max="12817" width="5.85546875" style="17" customWidth="1"/>
    <col min="12818" max="12818" width="7.85546875" style="17" customWidth="1"/>
    <col min="12819" max="12819" width="1.85546875" style="17" customWidth="1"/>
    <col min="12820" max="12820" width="5.85546875" style="17" customWidth="1"/>
    <col min="12821" max="12821" width="7.85546875" style="17" customWidth="1"/>
    <col min="12822" max="12822" width="2.140625" style="17" customWidth="1"/>
    <col min="12823" max="12823" width="5.140625" style="17" customWidth="1"/>
    <col min="12824" max="12824" width="6.28515625" style="17" customWidth="1"/>
    <col min="12825" max="12825" width="1.85546875" style="17" customWidth="1"/>
    <col min="12826" max="12829" width="0" style="17" hidden="1" customWidth="1"/>
    <col min="12830" max="13056" width="9.140625" style="17"/>
    <col min="13057" max="13057" width="11.140625" style="17" customWidth="1"/>
    <col min="13058" max="13058" width="5.85546875" style="17" customWidth="1"/>
    <col min="13059" max="13059" width="7.85546875" style="17" customWidth="1"/>
    <col min="13060" max="13060" width="1.85546875" style="17" customWidth="1"/>
    <col min="13061" max="13061" width="7.28515625" style="17" customWidth="1"/>
    <col min="13062" max="13062" width="7.85546875" style="17" customWidth="1"/>
    <col min="13063" max="13063" width="1.85546875" style="17" customWidth="1"/>
    <col min="13064" max="13064" width="5.85546875" style="17" customWidth="1"/>
    <col min="13065" max="13065" width="7.85546875" style="17" customWidth="1"/>
    <col min="13066" max="13066" width="1.85546875" style="17" customWidth="1"/>
    <col min="13067" max="13067" width="5.85546875" style="17" customWidth="1"/>
    <col min="13068" max="13068" width="7.85546875" style="17" customWidth="1"/>
    <col min="13069" max="13069" width="1.85546875" style="17" customWidth="1"/>
    <col min="13070" max="13070" width="7.28515625" style="17" customWidth="1"/>
    <col min="13071" max="13071" width="7.85546875" style="17" customWidth="1"/>
    <col min="13072" max="13072" width="1.85546875" style="17" customWidth="1"/>
    <col min="13073" max="13073" width="5.85546875" style="17" customWidth="1"/>
    <col min="13074" max="13074" width="7.85546875" style="17" customWidth="1"/>
    <col min="13075" max="13075" width="1.85546875" style="17" customWidth="1"/>
    <col min="13076" max="13076" width="5.85546875" style="17" customWidth="1"/>
    <col min="13077" max="13077" width="7.85546875" style="17" customWidth="1"/>
    <col min="13078" max="13078" width="2.140625" style="17" customWidth="1"/>
    <col min="13079" max="13079" width="5.140625" style="17" customWidth="1"/>
    <col min="13080" max="13080" width="6.28515625" style="17" customWidth="1"/>
    <col min="13081" max="13081" width="1.85546875" style="17" customWidth="1"/>
    <col min="13082" max="13085" width="0" style="17" hidden="1" customWidth="1"/>
    <col min="13086" max="13312" width="9.140625" style="17"/>
    <col min="13313" max="13313" width="11.140625" style="17" customWidth="1"/>
    <col min="13314" max="13314" width="5.85546875" style="17" customWidth="1"/>
    <col min="13315" max="13315" width="7.85546875" style="17" customWidth="1"/>
    <col min="13316" max="13316" width="1.85546875" style="17" customWidth="1"/>
    <col min="13317" max="13317" width="7.28515625" style="17" customWidth="1"/>
    <col min="13318" max="13318" width="7.85546875" style="17" customWidth="1"/>
    <col min="13319" max="13319" width="1.85546875" style="17" customWidth="1"/>
    <col min="13320" max="13320" width="5.85546875" style="17" customWidth="1"/>
    <col min="13321" max="13321" width="7.85546875" style="17" customWidth="1"/>
    <col min="13322" max="13322" width="1.85546875" style="17" customWidth="1"/>
    <col min="13323" max="13323" width="5.85546875" style="17" customWidth="1"/>
    <col min="13324" max="13324" width="7.85546875" style="17" customWidth="1"/>
    <col min="13325" max="13325" width="1.85546875" style="17" customWidth="1"/>
    <col min="13326" max="13326" width="7.28515625" style="17" customWidth="1"/>
    <col min="13327" max="13327" width="7.85546875" style="17" customWidth="1"/>
    <col min="13328" max="13328" width="1.85546875" style="17" customWidth="1"/>
    <col min="13329" max="13329" width="5.85546875" style="17" customWidth="1"/>
    <col min="13330" max="13330" width="7.85546875" style="17" customWidth="1"/>
    <col min="13331" max="13331" width="1.85546875" style="17" customWidth="1"/>
    <col min="13332" max="13332" width="5.85546875" style="17" customWidth="1"/>
    <col min="13333" max="13333" width="7.85546875" style="17" customWidth="1"/>
    <col min="13334" max="13334" width="2.140625" style="17" customWidth="1"/>
    <col min="13335" max="13335" width="5.140625" style="17" customWidth="1"/>
    <col min="13336" max="13336" width="6.28515625" style="17" customWidth="1"/>
    <col min="13337" max="13337" width="1.85546875" style="17" customWidth="1"/>
    <col min="13338" max="13341" width="0" style="17" hidden="1" customWidth="1"/>
    <col min="13342" max="13568" width="9.140625" style="17"/>
    <col min="13569" max="13569" width="11.140625" style="17" customWidth="1"/>
    <col min="13570" max="13570" width="5.85546875" style="17" customWidth="1"/>
    <col min="13571" max="13571" width="7.85546875" style="17" customWidth="1"/>
    <col min="13572" max="13572" width="1.85546875" style="17" customWidth="1"/>
    <col min="13573" max="13573" width="7.28515625" style="17" customWidth="1"/>
    <col min="13574" max="13574" width="7.85546875" style="17" customWidth="1"/>
    <col min="13575" max="13575" width="1.85546875" style="17" customWidth="1"/>
    <col min="13576" max="13576" width="5.85546875" style="17" customWidth="1"/>
    <col min="13577" max="13577" width="7.85546875" style="17" customWidth="1"/>
    <col min="13578" max="13578" width="1.85546875" style="17" customWidth="1"/>
    <col min="13579" max="13579" width="5.85546875" style="17" customWidth="1"/>
    <col min="13580" max="13580" width="7.85546875" style="17" customWidth="1"/>
    <col min="13581" max="13581" width="1.85546875" style="17" customWidth="1"/>
    <col min="13582" max="13582" width="7.28515625" style="17" customWidth="1"/>
    <col min="13583" max="13583" width="7.85546875" style="17" customWidth="1"/>
    <col min="13584" max="13584" width="1.85546875" style="17" customWidth="1"/>
    <col min="13585" max="13585" width="5.85546875" style="17" customWidth="1"/>
    <col min="13586" max="13586" width="7.85546875" style="17" customWidth="1"/>
    <col min="13587" max="13587" width="1.85546875" style="17" customWidth="1"/>
    <col min="13588" max="13588" width="5.85546875" style="17" customWidth="1"/>
    <col min="13589" max="13589" width="7.85546875" style="17" customWidth="1"/>
    <col min="13590" max="13590" width="2.140625" style="17" customWidth="1"/>
    <col min="13591" max="13591" width="5.140625" style="17" customWidth="1"/>
    <col min="13592" max="13592" width="6.28515625" style="17" customWidth="1"/>
    <col min="13593" max="13593" width="1.85546875" style="17" customWidth="1"/>
    <col min="13594" max="13597" width="0" style="17" hidden="1" customWidth="1"/>
    <col min="13598" max="13824" width="9.140625" style="17"/>
    <col min="13825" max="13825" width="11.140625" style="17" customWidth="1"/>
    <col min="13826" max="13826" width="5.85546875" style="17" customWidth="1"/>
    <col min="13827" max="13827" width="7.85546875" style="17" customWidth="1"/>
    <col min="13828" max="13828" width="1.85546875" style="17" customWidth="1"/>
    <col min="13829" max="13829" width="7.28515625" style="17" customWidth="1"/>
    <col min="13830" max="13830" width="7.85546875" style="17" customWidth="1"/>
    <col min="13831" max="13831" width="1.85546875" style="17" customWidth="1"/>
    <col min="13832" max="13832" width="5.85546875" style="17" customWidth="1"/>
    <col min="13833" max="13833" width="7.85546875" style="17" customWidth="1"/>
    <col min="13834" max="13834" width="1.85546875" style="17" customWidth="1"/>
    <col min="13835" max="13835" width="5.85546875" style="17" customWidth="1"/>
    <col min="13836" max="13836" width="7.85546875" style="17" customWidth="1"/>
    <col min="13837" max="13837" width="1.85546875" style="17" customWidth="1"/>
    <col min="13838" max="13838" width="7.28515625" style="17" customWidth="1"/>
    <col min="13839" max="13839" width="7.85546875" style="17" customWidth="1"/>
    <col min="13840" max="13840" width="1.85546875" style="17" customWidth="1"/>
    <col min="13841" max="13841" width="5.85546875" style="17" customWidth="1"/>
    <col min="13842" max="13842" width="7.85546875" style="17" customWidth="1"/>
    <col min="13843" max="13843" width="1.85546875" style="17" customWidth="1"/>
    <col min="13844" max="13844" width="5.85546875" style="17" customWidth="1"/>
    <col min="13845" max="13845" width="7.85546875" style="17" customWidth="1"/>
    <col min="13846" max="13846" width="2.140625" style="17" customWidth="1"/>
    <col min="13847" max="13847" width="5.140625" style="17" customWidth="1"/>
    <col min="13848" max="13848" width="6.28515625" style="17" customWidth="1"/>
    <col min="13849" max="13849" width="1.85546875" style="17" customWidth="1"/>
    <col min="13850" max="13853" width="0" style="17" hidden="1" customWidth="1"/>
    <col min="13854" max="14080" width="9.140625" style="17"/>
    <col min="14081" max="14081" width="11.140625" style="17" customWidth="1"/>
    <col min="14082" max="14082" width="5.85546875" style="17" customWidth="1"/>
    <col min="14083" max="14083" width="7.85546875" style="17" customWidth="1"/>
    <col min="14084" max="14084" width="1.85546875" style="17" customWidth="1"/>
    <col min="14085" max="14085" width="7.28515625" style="17" customWidth="1"/>
    <col min="14086" max="14086" width="7.85546875" style="17" customWidth="1"/>
    <col min="14087" max="14087" width="1.85546875" style="17" customWidth="1"/>
    <col min="14088" max="14088" width="5.85546875" style="17" customWidth="1"/>
    <col min="14089" max="14089" width="7.85546875" style="17" customWidth="1"/>
    <col min="14090" max="14090" width="1.85546875" style="17" customWidth="1"/>
    <col min="14091" max="14091" width="5.85546875" style="17" customWidth="1"/>
    <col min="14092" max="14092" width="7.85546875" style="17" customWidth="1"/>
    <col min="14093" max="14093" width="1.85546875" style="17" customWidth="1"/>
    <col min="14094" max="14094" width="7.28515625" style="17" customWidth="1"/>
    <col min="14095" max="14095" width="7.85546875" style="17" customWidth="1"/>
    <col min="14096" max="14096" width="1.85546875" style="17" customWidth="1"/>
    <col min="14097" max="14097" width="5.85546875" style="17" customWidth="1"/>
    <col min="14098" max="14098" width="7.85546875" style="17" customWidth="1"/>
    <col min="14099" max="14099" width="1.85546875" style="17" customWidth="1"/>
    <col min="14100" max="14100" width="5.85546875" style="17" customWidth="1"/>
    <col min="14101" max="14101" width="7.85546875" style="17" customWidth="1"/>
    <col min="14102" max="14102" width="2.140625" style="17" customWidth="1"/>
    <col min="14103" max="14103" width="5.140625" style="17" customWidth="1"/>
    <col min="14104" max="14104" width="6.28515625" style="17" customWidth="1"/>
    <col min="14105" max="14105" width="1.85546875" style="17" customWidth="1"/>
    <col min="14106" max="14109" width="0" style="17" hidden="1" customWidth="1"/>
    <col min="14110" max="14336" width="9.140625" style="17"/>
    <col min="14337" max="14337" width="11.140625" style="17" customWidth="1"/>
    <col min="14338" max="14338" width="5.85546875" style="17" customWidth="1"/>
    <col min="14339" max="14339" width="7.85546875" style="17" customWidth="1"/>
    <col min="14340" max="14340" width="1.85546875" style="17" customWidth="1"/>
    <col min="14341" max="14341" width="7.28515625" style="17" customWidth="1"/>
    <col min="14342" max="14342" width="7.85546875" style="17" customWidth="1"/>
    <col min="14343" max="14343" width="1.85546875" style="17" customWidth="1"/>
    <col min="14344" max="14344" width="5.85546875" style="17" customWidth="1"/>
    <col min="14345" max="14345" width="7.85546875" style="17" customWidth="1"/>
    <col min="14346" max="14346" width="1.85546875" style="17" customWidth="1"/>
    <col min="14347" max="14347" width="5.85546875" style="17" customWidth="1"/>
    <col min="14348" max="14348" width="7.85546875" style="17" customWidth="1"/>
    <col min="14349" max="14349" width="1.85546875" style="17" customWidth="1"/>
    <col min="14350" max="14350" width="7.28515625" style="17" customWidth="1"/>
    <col min="14351" max="14351" width="7.85546875" style="17" customWidth="1"/>
    <col min="14352" max="14352" width="1.85546875" style="17" customWidth="1"/>
    <col min="14353" max="14353" width="5.85546875" style="17" customWidth="1"/>
    <col min="14354" max="14354" width="7.85546875" style="17" customWidth="1"/>
    <col min="14355" max="14355" width="1.85546875" style="17" customWidth="1"/>
    <col min="14356" max="14356" width="5.85546875" style="17" customWidth="1"/>
    <col min="14357" max="14357" width="7.85546875" style="17" customWidth="1"/>
    <col min="14358" max="14358" width="2.140625" style="17" customWidth="1"/>
    <col min="14359" max="14359" width="5.140625" style="17" customWidth="1"/>
    <col min="14360" max="14360" width="6.28515625" style="17" customWidth="1"/>
    <col min="14361" max="14361" width="1.85546875" style="17" customWidth="1"/>
    <col min="14362" max="14365" width="0" style="17" hidden="1" customWidth="1"/>
    <col min="14366" max="14592" width="9.140625" style="17"/>
    <col min="14593" max="14593" width="11.140625" style="17" customWidth="1"/>
    <col min="14594" max="14594" width="5.85546875" style="17" customWidth="1"/>
    <col min="14595" max="14595" width="7.85546875" style="17" customWidth="1"/>
    <col min="14596" max="14596" width="1.85546875" style="17" customWidth="1"/>
    <col min="14597" max="14597" width="7.28515625" style="17" customWidth="1"/>
    <col min="14598" max="14598" width="7.85546875" style="17" customWidth="1"/>
    <col min="14599" max="14599" width="1.85546875" style="17" customWidth="1"/>
    <col min="14600" max="14600" width="5.85546875" style="17" customWidth="1"/>
    <col min="14601" max="14601" width="7.85546875" style="17" customWidth="1"/>
    <col min="14602" max="14602" width="1.85546875" style="17" customWidth="1"/>
    <col min="14603" max="14603" width="5.85546875" style="17" customWidth="1"/>
    <col min="14604" max="14604" width="7.85546875" style="17" customWidth="1"/>
    <col min="14605" max="14605" width="1.85546875" style="17" customWidth="1"/>
    <col min="14606" max="14606" width="7.28515625" style="17" customWidth="1"/>
    <col min="14607" max="14607" width="7.85546875" style="17" customWidth="1"/>
    <col min="14608" max="14608" width="1.85546875" style="17" customWidth="1"/>
    <col min="14609" max="14609" width="5.85546875" style="17" customWidth="1"/>
    <col min="14610" max="14610" width="7.85546875" style="17" customWidth="1"/>
    <col min="14611" max="14611" width="1.85546875" style="17" customWidth="1"/>
    <col min="14612" max="14612" width="5.85546875" style="17" customWidth="1"/>
    <col min="14613" max="14613" width="7.85546875" style="17" customWidth="1"/>
    <col min="14614" max="14614" width="2.140625" style="17" customWidth="1"/>
    <col min="14615" max="14615" width="5.140625" style="17" customWidth="1"/>
    <col min="14616" max="14616" width="6.28515625" style="17" customWidth="1"/>
    <col min="14617" max="14617" width="1.85546875" style="17" customWidth="1"/>
    <col min="14618" max="14621" width="0" style="17" hidden="1" customWidth="1"/>
    <col min="14622" max="14848" width="9.140625" style="17"/>
    <col min="14849" max="14849" width="11.140625" style="17" customWidth="1"/>
    <col min="14850" max="14850" width="5.85546875" style="17" customWidth="1"/>
    <col min="14851" max="14851" width="7.85546875" style="17" customWidth="1"/>
    <col min="14852" max="14852" width="1.85546875" style="17" customWidth="1"/>
    <col min="14853" max="14853" width="7.28515625" style="17" customWidth="1"/>
    <col min="14854" max="14854" width="7.85546875" style="17" customWidth="1"/>
    <col min="14855" max="14855" width="1.85546875" style="17" customWidth="1"/>
    <col min="14856" max="14856" width="5.85546875" style="17" customWidth="1"/>
    <col min="14857" max="14857" width="7.85546875" style="17" customWidth="1"/>
    <col min="14858" max="14858" width="1.85546875" style="17" customWidth="1"/>
    <col min="14859" max="14859" width="5.85546875" style="17" customWidth="1"/>
    <col min="14860" max="14860" width="7.85546875" style="17" customWidth="1"/>
    <col min="14861" max="14861" width="1.85546875" style="17" customWidth="1"/>
    <col min="14862" max="14862" width="7.28515625" style="17" customWidth="1"/>
    <col min="14863" max="14863" width="7.85546875" style="17" customWidth="1"/>
    <col min="14864" max="14864" width="1.85546875" style="17" customWidth="1"/>
    <col min="14865" max="14865" width="5.85546875" style="17" customWidth="1"/>
    <col min="14866" max="14866" width="7.85546875" style="17" customWidth="1"/>
    <col min="14867" max="14867" width="1.85546875" style="17" customWidth="1"/>
    <col min="14868" max="14868" width="5.85546875" style="17" customWidth="1"/>
    <col min="14869" max="14869" width="7.85546875" style="17" customWidth="1"/>
    <col min="14870" max="14870" width="2.140625" style="17" customWidth="1"/>
    <col min="14871" max="14871" width="5.140625" style="17" customWidth="1"/>
    <col min="14872" max="14872" width="6.28515625" style="17" customWidth="1"/>
    <col min="14873" max="14873" width="1.85546875" style="17" customWidth="1"/>
    <col min="14874" max="14877" width="0" style="17" hidden="1" customWidth="1"/>
    <col min="14878" max="15104" width="9.140625" style="17"/>
    <col min="15105" max="15105" width="11.140625" style="17" customWidth="1"/>
    <col min="15106" max="15106" width="5.85546875" style="17" customWidth="1"/>
    <col min="15107" max="15107" width="7.85546875" style="17" customWidth="1"/>
    <col min="15108" max="15108" width="1.85546875" style="17" customWidth="1"/>
    <col min="15109" max="15109" width="7.28515625" style="17" customWidth="1"/>
    <col min="15110" max="15110" width="7.85546875" style="17" customWidth="1"/>
    <col min="15111" max="15111" width="1.85546875" style="17" customWidth="1"/>
    <col min="15112" max="15112" width="5.85546875" style="17" customWidth="1"/>
    <col min="15113" max="15113" width="7.85546875" style="17" customWidth="1"/>
    <col min="15114" max="15114" width="1.85546875" style="17" customWidth="1"/>
    <col min="15115" max="15115" width="5.85546875" style="17" customWidth="1"/>
    <col min="15116" max="15116" width="7.85546875" style="17" customWidth="1"/>
    <col min="15117" max="15117" width="1.85546875" style="17" customWidth="1"/>
    <col min="15118" max="15118" width="7.28515625" style="17" customWidth="1"/>
    <col min="15119" max="15119" width="7.85546875" style="17" customWidth="1"/>
    <col min="15120" max="15120" width="1.85546875" style="17" customWidth="1"/>
    <col min="15121" max="15121" width="5.85546875" style="17" customWidth="1"/>
    <col min="15122" max="15122" width="7.85546875" style="17" customWidth="1"/>
    <col min="15123" max="15123" width="1.85546875" style="17" customWidth="1"/>
    <col min="15124" max="15124" width="5.85546875" style="17" customWidth="1"/>
    <col min="15125" max="15125" width="7.85546875" style="17" customWidth="1"/>
    <col min="15126" max="15126" width="2.140625" style="17" customWidth="1"/>
    <col min="15127" max="15127" width="5.140625" style="17" customWidth="1"/>
    <col min="15128" max="15128" width="6.28515625" style="17" customWidth="1"/>
    <col min="15129" max="15129" width="1.85546875" style="17" customWidth="1"/>
    <col min="15130" max="15133" width="0" style="17" hidden="1" customWidth="1"/>
    <col min="15134" max="15360" width="9.140625" style="17"/>
    <col min="15361" max="15361" width="11.140625" style="17" customWidth="1"/>
    <col min="15362" max="15362" width="5.85546875" style="17" customWidth="1"/>
    <col min="15363" max="15363" width="7.85546875" style="17" customWidth="1"/>
    <col min="15364" max="15364" width="1.85546875" style="17" customWidth="1"/>
    <col min="15365" max="15365" width="7.28515625" style="17" customWidth="1"/>
    <col min="15366" max="15366" width="7.85546875" style="17" customWidth="1"/>
    <col min="15367" max="15367" width="1.85546875" style="17" customWidth="1"/>
    <col min="15368" max="15368" width="5.85546875" style="17" customWidth="1"/>
    <col min="15369" max="15369" width="7.85546875" style="17" customWidth="1"/>
    <col min="15370" max="15370" width="1.85546875" style="17" customWidth="1"/>
    <col min="15371" max="15371" width="5.85546875" style="17" customWidth="1"/>
    <col min="15372" max="15372" width="7.85546875" style="17" customWidth="1"/>
    <col min="15373" max="15373" width="1.85546875" style="17" customWidth="1"/>
    <col min="15374" max="15374" width="7.28515625" style="17" customWidth="1"/>
    <col min="15375" max="15375" width="7.85546875" style="17" customWidth="1"/>
    <col min="15376" max="15376" width="1.85546875" style="17" customWidth="1"/>
    <col min="15377" max="15377" width="5.85546875" style="17" customWidth="1"/>
    <col min="15378" max="15378" width="7.85546875" style="17" customWidth="1"/>
    <col min="15379" max="15379" width="1.85546875" style="17" customWidth="1"/>
    <col min="15380" max="15380" width="5.85546875" style="17" customWidth="1"/>
    <col min="15381" max="15381" width="7.85546875" style="17" customWidth="1"/>
    <col min="15382" max="15382" width="2.140625" style="17" customWidth="1"/>
    <col min="15383" max="15383" width="5.140625" style="17" customWidth="1"/>
    <col min="15384" max="15384" width="6.28515625" style="17" customWidth="1"/>
    <col min="15385" max="15385" width="1.85546875" style="17" customWidth="1"/>
    <col min="15386" max="15389" width="0" style="17" hidden="1" customWidth="1"/>
    <col min="15390" max="15616" width="9.140625" style="17"/>
    <col min="15617" max="15617" width="11.140625" style="17" customWidth="1"/>
    <col min="15618" max="15618" width="5.85546875" style="17" customWidth="1"/>
    <col min="15619" max="15619" width="7.85546875" style="17" customWidth="1"/>
    <col min="15620" max="15620" width="1.85546875" style="17" customWidth="1"/>
    <col min="15621" max="15621" width="7.28515625" style="17" customWidth="1"/>
    <col min="15622" max="15622" width="7.85546875" style="17" customWidth="1"/>
    <col min="15623" max="15623" width="1.85546875" style="17" customWidth="1"/>
    <col min="15624" max="15624" width="5.85546875" style="17" customWidth="1"/>
    <col min="15625" max="15625" width="7.85546875" style="17" customWidth="1"/>
    <col min="15626" max="15626" width="1.85546875" style="17" customWidth="1"/>
    <col min="15627" max="15627" width="5.85546875" style="17" customWidth="1"/>
    <col min="15628" max="15628" width="7.85546875" style="17" customWidth="1"/>
    <col min="15629" max="15629" width="1.85546875" style="17" customWidth="1"/>
    <col min="15630" max="15630" width="7.28515625" style="17" customWidth="1"/>
    <col min="15631" max="15631" width="7.85546875" style="17" customWidth="1"/>
    <col min="15632" max="15632" width="1.85546875" style="17" customWidth="1"/>
    <col min="15633" max="15633" width="5.85546875" style="17" customWidth="1"/>
    <col min="15634" max="15634" width="7.85546875" style="17" customWidth="1"/>
    <col min="15635" max="15635" width="1.85546875" style="17" customWidth="1"/>
    <col min="15636" max="15636" width="5.85546875" style="17" customWidth="1"/>
    <col min="15637" max="15637" width="7.85546875" style="17" customWidth="1"/>
    <col min="15638" max="15638" width="2.140625" style="17" customWidth="1"/>
    <col min="15639" max="15639" width="5.140625" style="17" customWidth="1"/>
    <col min="15640" max="15640" width="6.28515625" style="17" customWidth="1"/>
    <col min="15641" max="15641" width="1.85546875" style="17" customWidth="1"/>
    <col min="15642" max="15645" width="0" style="17" hidden="1" customWidth="1"/>
    <col min="15646" max="15872" width="9.140625" style="17"/>
    <col min="15873" max="15873" width="11.140625" style="17" customWidth="1"/>
    <col min="15874" max="15874" width="5.85546875" style="17" customWidth="1"/>
    <col min="15875" max="15875" width="7.85546875" style="17" customWidth="1"/>
    <col min="15876" max="15876" width="1.85546875" style="17" customWidth="1"/>
    <col min="15877" max="15877" width="7.28515625" style="17" customWidth="1"/>
    <col min="15878" max="15878" width="7.85546875" style="17" customWidth="1"/>
    <col min="15879" max="15879" width="1.85546875" style="17" customWidth="1"/>
    <col min="15880" max="15880" width="5.85546875" style="17" customWidth="1"/>
    <col min="15881" max="15881" width="7.85546875" style="17" customWidth="1"/>
    <col min="15882" max="15882" width="1.85546875" style="17" customWidth="1"/>
    <col min="15883" max="15883" width="5.85546875" style="17" customWidth="1"/>
    <col min="15884" max="15884" width="7.85546875" style="17" customWidth="1"/>
    <col min="15885" max="15885" width="1.85546875" style="17" customWidth="1"/>
    <col min="15886" max="15886" width="7.28515625" style="17" customWidth="1"/>
    <col min="15887" max="15887" width="7.85546875" style="17" customWidth="1"/>
    <col min="15888" max="15888" width="1.85546875" style="17" customWidth="1"/>
    <col min="15889" max="15889" width="5.85546875" style="17" customWidth="1"/>
    <col min="15890" max="15890" width="7.85546875" style="17" customWidth="1"/>
    <col min="15891" max="15891" width="1.85546875" style="17" customWidth="1"/>
    <col min="15892" max="15892" width="5.85546875" style="17" customWidth="1"/>
    <col min="15893" max="15893" width="7.85546875" style="17" customWidth="1"/>
    <col min="15894" max="15894" width="2.140625" style="17" customWidth="1"/>
    <col min="15895" max="15895" width="5.140625" style="17" customWidth="1"/>
    <col min="15896" max="15896" width="6.28515625" style="17" customWidth="1"/>
    <col min="15897" max="15897" width="1.85546875" style="17" customWidth="1"/>
    <col min="15898" max="15901" width="0" style="17" hidden="1" customWidth="1"/>
    <col min="15902" max="16128" width="9.140625" style="17"/>
    <col min="16129" max="16129" width="11.140625" style="17" customWidth="1"/>
    <col min="16130" max="16130" width="5.85546875" style="17" customWidth="1"/>
    <col min="16131" max="16131" width="7.85546875" style="17" customWidth="1"/>
    <col min="16132" max="16132" width="1.85546875" style="17" customWidth="1"/>
    <col min="16133" max="16133" width="7.28515625" style="17" customWidth="1"/>
    <col min="16134" max="16134" width="7.85546875" style="17" customWidth="1"/>
    <col min="16135" max="16135" width="1.85546875" style="17" customWidth="1"/>
    <col min="16136" max="16136" width="5.85546875" style="17" customWidth="1"/>
    <col min="16137" max="16137" width="7.85546875" style="17" customWidth="1"/>
    <col min="16138" max="16138" width="1.85546875" style="17" customWidth="1"/>
    <col min="16139" max="16139" width="5.85546875" style="17" customWidth="1"/>
    <col min="16140" max="16140" width="7.85546875" style="17" customWidth="1"/>
    <col min="16141" max="16141" width="1.85546875" style="17" customWidth="1"/>
    <col min="16142" max="16142" width="7.28515625" style="17" customWidth="1"/>
    <col min="16143" max="16143" width="7.85546875" style="17" customWidth="1"/>
    <col min="16144" max="16144" width="1.85546875" style="17" customWidth="1"/>
    <col min="16145" max="16145" width="5.85546875" style="17" customWidth="1"/>
    <col min="16146" max="16146" width="7.85546875" style="17" customWidth="1"/>
    <col min="16147" max="16147" width="1.85546875" style="17" customWidth="1"/>
    <col min="16148" max="16148" width="5.85546875" style="17" customWidth="1"/>
    <col min="16149" max="16149" width="7.85546875" style="17" customWidth="1"/>
    <col min="16150" max="16150" width="2.140625" style="17" customWidth="1"/>
    <col min="16151" max="16151" width="5.140625" style="17" customWidth="1"/>
    <col min="16152" max="16152" width="6.28515625" style="17" customWidth="1"/>
    <col min="16153" max="16153" width="1.85546875" style="17" customWidth="1"/>
    <col min="16154" max="16157" width="0" style="17" hidden="1" customWidth="1"/>
    <col min="16158" max="16384" width="9.140625" style="17"/>
  </cols>
  <sheetData>
    <row r="1" spans="1:28">
      <c r="A1" s="17" t="s">
        <v>450</v>
      </c>
    </row>
    <row r="2" spans="1:28">
      <c r="A2" s="17" t="s">
        <v>451</v>
      </c>
    </row>
    <row r="3" spans="1:28" ht="10.5" customHeight="1"/>
    <row r="4" spans="1:28" ht="13.15" customHeight="1">
      <c r="A4" s="19" t="s">
        <v>576</v>
      </c>
    </row>
    <row r="5" spans="1:28" ht="6.75" customHeight="1" thickBot="1">
      <c r="L5" s="31"/>
      <c r="O5" s="31"/>
      <c r="P5" s="31"/>
      <c r="R5" s="31"/>
      <c r="S5" s="31"/>
    </row>
    <row r="6" spans="1:28" ht="13.15" customHeight="1">
      <c r="A6" s="20"/>
      <c r="B6" s="43"/>
      <c r="C6" s="44"/>
      <c r="D6" s="20"/>
      <c r="E6" s="43"/>
      <c r="F6" s="44"/>
      <c r="G6" s="20"/>
      <c r="H6" s="43"/>
      <c r="I6" s="44"/>
      <c r="J6" s="44"/>
      <c r="K6" s="43"/>
      <c r="L6" s="44"/>
      <c r="M6" s="20"/>
      <c r="N6" s="43"/>
      <c r="O6" s="44"/>
      <c r="P6" s="44"/>
      <c r="Q6" s="43"/>
      <c r="R6" s="44"/>
      <c r="S6" s="44"/>
      <c r="T6" s="44"/>
      <c r="U6" s="44"/>
      <c r="V6" s="44"/>
      <c r="W6" s="44"/>
      <c r="X6" s="44"/>
      <c r="Y6" s="44"/>
      <c r="Z6" s="44"/>
      <c r="AA6" s="44"/>
      <c r="AB6" s="44"/>
    </row>
    <row r="7" spans="1:28" ht="13.15" customHeight="1">
      <c r="A7" s="17" t="s">
        <v>521</v>
      </c>
      <c r="B7" s="47" t="s">
        <v>522</v>
      </c>
      <c r="C7" s="47"/>
      <c r="E7" s="47" t="s">
        <v>523</v>
      </c>
      <c r="F7" s="47"/>
      <c r="H7" s="47" t="s">
        <v>524</v>
      </c>
      <c r="I7" s="47"/>
      <c r="K7" s="47" t="s">
        <v>525</v>
      </c>
      <c r="L7" s="47"/>
      <c r="N7" s="47" t="s">
        <v>526</v>
      </c>
      <c r="O7" s="47"/>
      <c r="Q7" s="62" t="s">
        <v>527</v>
      </c>
      <c r="R7" s="47"/>
      <c r="T7" s="47" t="s">
        <v>528</v>
      </c>
      <c r="U7" s="47"/>
      <c r="V7" s="51"/>
      <c r="W7" s="62" t="s">
        <v>529</v>
      </c>
      <c r="X7" s="47"/>
      <c r="Z7" s="47" t="s">
        <v>530</v>
      </c>
      <c r="AA7" s="47"/>
    </row>
    <row r="8" spans="1:28" ht="13.15" customHeight="1">
      <c r="A8" s="17" t="s">
        <v>531</v>
      </c>
      <c r="B8" s="48" t="s">
        <v>254</v>
      </c>
      <c r="C8" s="49" t="s">
        <v>255</v>
      </c>
      <c r="E8" s="48" t="s">
        <v>254</v>
      </c>
      <c r="F8" s="49" t="s">
        <v>255</v>
      </c>
      <c r="H8" s="48" t="s">
        <v>254</v>
      </c>
      <c r="I8" s="49" t="s">
        <v>255</v>
      </c>
      <c r="J8" s="49"/>
      <c r="K8" s="48" t="s">
        <v>254</v>
      </c>
      <c r="L8" s="49" t="s">
        <v>255</v>
      </c>
      <c r="N8" s="48" t="s">
        <v>254</v>
      </c>
      <c r="O8" s="49" t="s">
        <v>255</v>
      </c>
      <c r="Q8" s="48" t="s">
        <v>254</v>
      </c>
      <c r="R8" s="49" t="s">
        <v>255</v>
      </c>
      <c r="T8" s="48" t="s">
        <v>254</v>
      </c>
      <c r="U8" s="49" t="s">
        <v>255</v>
      </c>
      <c r="V8" s="98"/>
      <c r="W8" s="48" t="s">
        <v>254</v>
      </c>
      <c r="X8" s="49" t="s">
        <v>255</v>
      </c>
      <c r="Z8" s="48" t="s">
        <v>254</v>
      </c>
      <c r="AA8" s="49" t="s">
        <v>255</v>
      </c>
    </row>
    <row r="9" spans="1:28" ht="13.15" customHeight="1" thickBot="1">
      <c r="A9" s="29"/>
      <c r="B9" s="52"/>
      <c r="C9" s="53"/>
      <c r="D9" s="29"/>
      <c r="E9" s="52"/>
      <c r="F9" s="53"/>
      <c r="G9" s="29"/>
      <c r="H9" s="52"/>
      <c r="I9" s="53"/>
      <c r="J9" s="53"/>
      <c r="K9" s="52"/>
      <c r="L9" s="53"/>
      <c r="M9" s="29"/>
      <c r="N9" s="52"/>
      <c r="O9" s="53"/>
      <c r="P9" s="53"/>
      <c r="Q9" s="52"/>
      <c r="R9" s="53"/>
      <c r="S9" s="53"/>
      <c r="T9" s="53"/>
      <c r="U9" s="53"/>
      <c r="V9" s="53"/>
      <c r="W9" s="53"/>
      <c r="X9" s="53"/>
      <c r="Y9" s="53"/>
      <c r="Z9" s="53"/>
      <c r="AA9" s="53"/>
      <c r="AB9" s="53"/>
    </row>
    <row r="10" spans="1:28" ht="13.15" customHeight="1">
      <c r="L10" s="31"/>
      <c r="O10" s="31"/>
      <c r="R10" s="31"/>
    </row>
    <row r="11" spans="1:28" ht="13.15" customHeight="1">
      <c r="A11" s="164" t="s">
        <v>220</v>
      </c>
      <c r="B11" s="40">
        <f>IF($A11&lt;&gt;0,SUM(B12:B17),"")</f>
        <v>786</v>
      </c>
      <c r="C11" s="18">
        <f>IF($A11&lt;&gt;0,SUM(C12:C17),"")</f>
        <v>100</v>
      </c>
      <c r="E11" s="40">
        <f>IF($A11&lt;&gt;0,SUM(E12:E17),"")</f>
        <v>565</v>
      </c>
      <c r="F11" s="18">
        <f>IF($A11&lt;&gt;0,SUM(F12:F17),"")</f>
        <v>100</v>
      </c>
      <c r="H11" s="40">
        <f>IF($A11&lt;&gt;0,SUM(H12:H17),"")</f>
        <v>45</v>
      </c>
      <c r="I11" s="18">
        <f>IF($A11&lt;&gt;0,SUM(I13:I17),"")</f>
        <v>100</v>
      </c>
      <c r="K11" s="40">
        <f>IF($A11&lt;&gt;0,SUM(K12:K17),"")</f>
        <v>63</v>
      </c>
      <c r="L11" s="18">
        <f>IF($A11&lt;&gt;0,SUM(L13:L17),"")</f>
        <v>100</v>
      </c>
      <c r="N11" s="40">
        <f>IF($A11&lt;&gt;0,SUM(N12:N17),"")</f>
        <v>74</v>
      </c>
      <c r="O11" s="18">
        <f>IF($A11&lt;&gt;0,SUM(O13:O17),"")</f>
        <v>100</v>
      </c>
      <c r="Q11" s="40">
        <f>IF($A11&lt;&gt;0,SUM(Q12:Q17),"")</f>
        <v>16</v>
      </c>
      <c r="R11" s="18">
        <f>IF($A11&lt;&gt;0,SUM(R13:R17),"")</f>
        <v>100</v>
      </c>
      <c r="T11" s="40">
        <f>IF($A11&lt;&gt;0,SUM(T12:T17),"")</f>
        <v>14</v>
      </c>
      <c r="U11" s="18">
        <f>IF($A11&lt;&gt;0,SUM(U13:U17),"")</f>
        <v>100</v>
      </c>
      <c r="V11" s="18"/>
      <c r="W11" s="40">
        <f>IF($A11&lt;&gt;0,SUM(W12:W17),"")</f>
        <v>9</v>
      </c>
      <c r="X11" s="18">
        <f>IF($A11&lt;&gt;0,SUM(X13:X17),"")</f>
        <v>100</v>
      </c>
      <c r="Z11" s="40">
        <f>IF($A11&lt;&gt;0,SUM(Z12:Z17),"")</f>
        <v>0</v>
      </c>
      <c r="AA11" s="18"/>
    </row>
    <row r="12" spans="1:28">
      <c r="A12" s="11"/>
      <c r="B12" s="40" t="str">
        <f>IF(A12&lt;&gt;0,E12+H12+K12+N12+Q12+T12,"")</f>
        <v/>
      </c>
      <c r="C12" s="18" t="str">
        <f>IF($A12&lt;&gt;0,SUM(C13:C18),"")</f>
        <v/>
      </c>
      <c r="F12" s="18" t="str">
        <f>IF($A12&lt;&gt;0,SUM(F13:F18),"")</f>
        <v/>
      </c>
      <c r="I12" s="18" t="str">
        <f>IF($A12&lt;&gt;0,SUM(I13:I18),"")</f>
        <v/>
      </c>
      <c r="L12" s="31" t="str">
        <f>IF($A12&lt;&gt;"",K12/$K$11*100,"")</f>
        <v/>
      </c>
      <c r="O12" s="31" t="str">
        <f t="shared" ref="O12:O17" si="0">IF($A12&lt;&gt;"",N12/$N$11*100,"")</f>
        <v/>
      </c>
      <c r="R12" s="31" t="str">
        <f t="shared" ref="R12:R17" si="1">IF($A12&lt;&gt;"",Q12/$Q$11*100,"")</f>
        <v/>
      </c>
      <c r="T12" s="40"/>
      <c r="U12" s="31" t="str">
        <f t="shared" ref="U12:U17" si="2">IF($A12&lt;&gt;"",T12/$T$11*100,"")</f>
        <v/>
      </c>
      <c r="V12" s="31"/>
      <c r="W12" s="40"/>
      <c r="X12" s="31" t="str">
        <f>IF($A12&lt;&gt;"",W12/$T$11*100,"")</f>
        <v/>
      </c>
      <c r="Z12" s="40"/>
      <c r="AA12" s="31"/>
    </row>
    <row r="13" spans="1:28">
      <c r="A13" s="71">
        <v>3</v>
      </c>
      <c r="B13" s="40">
        <f>IF(A13&lt;&gt;"",E13+H13+K13+N13+Q13+T13+W13+Z13,"")</f>
        <v>36</v>
      </c>
      <c r="C13" s="31">
        <f>IF($A13&lt;&gt;"",B13/$B$11*100,"")</f>
        <v>4.5801526717557248</v>
      </c>
      <c r="E13" s="256">
        <v>32</v>
      </c>
      <c r="F13" s="31">
        <f>IF($A13&lt;&gt;"",E13/$E$11*100,"")</f>
        <v>5.663716814159292</v>
      </c>
      <c r="H13" s="256">
        <v>2</v>
      </c>
      <c r="I13" s="31">
        <f>IF($A13&lt;&gt;"",H13/$H$11*100,"")</f>
        <v>4.4444444444444446</v>
      </c>
      <c r="K13" s="256">
        <v>1</v>
      </c>
      <c r="L13" s="31">
        <f>IF($A13&lt;&gt;"",K13/$K$11*100,"")</f>
        <v>1.5873015873015872</v>
      </c>
      <c r="N13" s="256">
        <v>1</v>
      </c>
      <c r="O13" s="31">
        <f t="shared" si="0"/>
        <v>1.3513513513513513</v>
      </c>
      <c r="Q13" s="256">
        <v>0</v>
      </c>
      <c r="R13" s="31">
        <f t="shared" si="1"/>
        <v>0</v>
      </c>
      <c r="T13" s="256">
        <v>0</v>
      </c>
      <c r="U13" s="31">
        <f t="shared" si="2"/>
        <v>0</v>
      </c>
      <c r="V13" s="31"/>
      <c r="W13" s="256">
        <v>0</v>
      </c>
      <c r="X13" s="31">
        <f>IF($A13&lt;&gt;"",W13/$W$11*100,"")</f>
        <v>0</v>
      </c>
      <c r="Z13" s="257"/>
      <c r="AA13" s="31"/>
    </row>
    <row r="14" spans="1:28">
      <c r="A14" s="71"/>
      <c r="B14" s="40" t="str">
        <f>IF(A14&lt;&gt;"",E14+H14+K14+N14+Q14+T14+W14+Z14,"")</f>
        <v/>
      </c>
      <c r="C14" s="31" t="str">
        <f>IF($A14&lt;&gt;"",B14/$B$11*100,"")</f>
        <v/>
      </c>
      <c r="E14" s="256"/>
      <c r="F14" s="31" t="str">
        <f>IF($A14&lt;&gt;"",E14/$E$11*100,"")</f>
        <v/>
      </c>
      <c r="H14" s="256"/>
      <c r="I14" s="31" t="str">
        <f>IF($A14&lt;&gt;"",H14/$H$11*100,"")</f>
        <v/>
      </c>
      <c r="K14" s="256"/>
      <c r="L14" s="31" t="str">
        <f>IF(A14&lt;&gt;0,K14/B14*100,"")</f>
        <v/>
      </c>
      <c r="N14" s="256"/>
      <c r="O14" s="31" t="str">
        <f t="shared" si="0"/>
        <v/>
      </c>
      <c r="Q14" s="256"/>
      <c r="R14" s="31" t="str">
        <f t="shared" si="1"/>
        <v/>
      </c>
      <c r="T14" s="256"/>
      <c r="U14" s="31" t="str">
        <f t="shared" si="2"/>
        <v/>
      </c>
      <c r="V14" s="31"/>
      <c r="W14" s="256"/>
      <c r="X14" s="31" t="str">
        <f>IF($A14&lt;&gt;"",W14/$W$11*100,"")</f>
        <v/>
      </c>
      <c r="Z14" s="257"/>
      <c r="AA14" s="31"/>
    </row>
    <row r="15" spans="1:28">
      <c r="A15" s="71">
        <v>4</v>
      </c>
      <c r="B15" s="40">
        <f>IF(A15&lt;&gt;"",E15+H15+K15+N15+Q15+T15+W15+Z15,"")</f>
        <v>88</v>
      </c>
      <c r="C15" s="31">
        <f>IF($A15&lt;&gt;"",B15/$B$11*100,"")</f>
        <v>11.195928753180661</v>
      </c>
      <c r="E15" s="256">
        <v>64</v>
      </c>
      <c r="F15" s="31">
        <f>IF($A15&lt;&gt;"",E15/$E$11*100,"")</f>
        <v>11.327433628318584</v>
      </c>
      <c r="G15" s="87"/>
      <c r="H15" s="256">
        <v>4</v>
      </c>
      <c r="I15" s="31">
        <f>IF($A15&lt;&gt;"",H15/$H$11*100,"")</f>
        <v>8.8888888888888893</v>
      </c>
      <c r="J15" s="61"/>
      <c r="K15" s="256">
        <v>7</v>
      </c>
      <c r="L15" s="31">
        <f>IF($A15&lt;&gt;"",K15/$K$11*100,"")</f>
        <v>11.111111111111111</v>
      </c>
      <c r="M15" s="87"/>
      <c r="N15" s="256">
        <v>6</v>
      </c>
      <c r="O15" s="31">
        <f t="shared" si="0"/>
        <v>8.1081081081081088</v>
      </c>
      <c r="P15" s="87"/>
      <c r="Q15" s="256">
        <v>1</v>
      </c>
      <c r="R15" s="31">
        <f t="shared" si="1"/>
        <v>6.25</v>
      </c>
      <c r="T15" s="256">
        <v>5</v>
      </c>
      <c r="U15" s="31">
        <f t="shared" si="2"/>
        <v>35.714285714285715</v>
      </c>
      <c r="V15" s="31"/>
      <c r="W15" s="256">
        <v>1</v>
      </c>
      <c r="X15" s="31">
        <f>IF($A15&lt;&gt;"",W15/$W$11*100,"")</f>
        <v>11.111111111111111</v>
      </c>
      <c r="Z15" s="257">
        <v>0</v>
      </c>
      <c r="AA15" s="31"/>
    </row>
    <row r="16" spans="1:28">
      <c r="A16" s="71"/>
      <c r="B16" s="40" t="str">
        <f>IF(A16&lt;&gt;"",E16+H16+K16+N16+Q16+T16+W16+Z16,"")</f>
        <v/>
      </c>
      <c r="C16" s="31" t="str">
        <f>IF($A16&lt;&gt;"",B16/$B$11*100,"")</f>
        <v/>
      </c>
      <c r="E16" s="256"/>
      <c r="F16" s="31" t="str">
        <f>IF($A16&lt;&gt;"",E16/$E$11*100,"")</f>
        <v/>
      </c>
      <c r="G16" s="87"/>
      <c r="H16" s="256"/>
      <c r="I16" s="31" t="str">
        <f>IF($A16&lt;&gt;"",H16/$H$11*100,"")</f>
        <v/>
      </c>
      <c r="J16" s="61"/>
      <c r="K16" s="256"/>
      <c r="L16" s="31" t="str">
        <f>IF($A16&lt;&gt;"",K16/$K$11*100,"")</f>
        <v/>
      </c>
      <c r="M16" s="87"/>
      <c r="N16" s="256"/>
      <c r="O16" s="31" t="str">
        <f t="shared" si="0"/>
        <v/>
      </c>
      <c r="P16" s="87"/>
      <c r="Q16" s="256"/>
      <c r="R16" s="31" t="str">
        <f t="shared" si="1"/>
        <v/>
      </c>
      <c r="T16" s="256"/>
      <c r="U16" s="31" t="str">
        <f t="shared" si="2"/>
        <v/>
      </c>
      <c r="V16" s="31"/>
      <c r="W16" s="256"/>
      <c r="X16" s="31" t="str">
        <f>IF($A16&lt;&gt;"",W16/$W$11*100,"")</f>
        <v/>
      </c>
      <c r="Z16" s="257"/>
      <c r="AA16" s="31"/>
    </row>
    <row r="17" spans="1:28">
      <c r="A17" s="71">
        <v>5</v>
      </c>
      <c r="B17" s="40">
        <f>IF(A17&lt;&gt;"",E17+H17+K17+N17+Q17+T17+W17+Z17,"")</f>
        <v>662</v>
      </c>
      <c r="C17" s="31">
        <f>IF($A17&lt;&gt;"",B17/$B$11*100,"")</f>
        <v>84.223918575063621</v>
      </c>
      <c r="E17" s="256">
        <v>469</v>
      </c>
      <c r="F17" s="31">
        <f>IF($A17&lt;&gt;"",E17/$E$11*100,"")</f>
        <v>83.008849557522126</v>
      </c>
      <c r="G17" s="87"/>
      <c r="H17" s="256">
        <v>39</v>
      </c>
      <c r="I17" s="31">
        <f>IF($A17&lt;&gt;"",H17/$H$11*100,"")</f>
        <v>86.666666666666671</v>
      </c>
      <c r="J17" s="61"/>
      <c r="K17" s="256">
        <v>55</v>
      </c>
      <c r="L17" s="31">
        <f>IF($A17&lt;&gt;"",K17/$K$11*100,"")</f>
        <v>87.301587301587304</v>
      </c>
      <c r="M17" s="87"/>
      <c r="N17" s="256">
        <v>67</v>
      </c>
      <c r="O17" s="31">
        <f t="shared" si="0"/>
        <v>90.540540540540533</v>
      </c>
      <c r="P17" s="87"/>
      <c r="Q17" s="256">
        <v>15</v>
      </c>
      <c r="R17" s="31">
        <f t="shared" si="1"/>
        <v>93.75</v>
      </c>
      <c r="T17" s="256">
        <v>9</v>
      </c>
      <c r="U17" s="31">
        <f t="shared" si="2"/>
        <v>64.285714285714292</v>
      </c>
      <c r="V17" s="31"/>
      <c r="W17" s="256">
        <v>8</v>
      </c>
      <c r="X17" s="31">
        <f>IF($A17&lt;&gt;"",W17/$W$11*100,"")</f>
        <v>88.888888888888886</v>
      </c>
      <c r="Z17" s="257">
        <v>0</v>
      </c>
      <c r="AA17" s="31"/>
    </row>
    <row r="18" spans="1:28" ht="13.5" thickBot="1"/>
    <row r="19" spans="1:28">
      <c r="A19" s="20"/>
      <c r="B19" s="43"/>
      <c r="C19" s="44"/>
      <c r="D19" s="20"/>
      <c r="E19" s="43"/>
      <c r="F19" s="44"/>
      <c r="G19" s="20"/>
      <c r="H19" s="43"/>
      <c r="I19" s="44"/>
      <c r="J19" s="44"/>
      <c r="K19" s="43"/>
      <c r="L19" s="20"/>
      <c r="M19" s="20"/>
      <c r="N19" s="43"/>
      <c r="O19" s="20"/>
      <c r="P19" s="20"/>
      <c r="Q19" s="43"/>
      <c r="R19" s="20"/>
      <c r="S19" s="20"/>
      <c r="T19" s="20"/>
      <c r="U19" s="20"/>
      <c r="V19" s="20"/>
      <c r="W19" s="20"/>
      <c r="X19" s="20"/>
      <c r="Y19" s="20"/>
      <c r="Z19" s="20"/>
      <c r="AA19" s="20"/>
      <c r="AB19" s="20"/>
    </row>
    <row r="20" spans="1:28" ht="36.75" customHeight="1">
      <c r="A20" s="17" t="s">
        <v>464</v>
      </c>
    </row>
    <row r="21" spans="1:28" ht="10.5" customHeight="1">
      <c r="A21" s="19" t="s">
        <v>577</v>
      </c>
    </row>
  </sheetData>
  <mergeCells count="9">
    <mergeCell ref="T7:U7"/>
    <mergeCell ref="W7:X7"/>
    <mergeCell ref="Z7:AA7"/>
    <mergeCell ref="B7:C7"/>
    <mergeCell ref="E7:F7"/>
    <mergeCell ref="H7:I7"/>
    <mergeCell ref="K7:L7"/>
    <mergeCell ref="N7:O7"/>
    <mergeCell ref="Q7:R7"/>
  </mergeCells>
  <conditionalFormatting sqref="A1:XFD1048576">
    <cfRule type="cellIs" dxfId="0" priority="1" operator="equal">
      <formula>0</formula>
    </cfRule>
  </conditionalFormatting>
  <printOptions horizontalCentered="1" verticalCentered="1"/>
  <pageMargins left="0" right="0" top="0" bottom="0" header="0" footer="0"/>
  <pageSetup scale="8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3DA71-6802-495C-B04B-92BD2A3C9B76}">
  <sheetPr>
    <tabColor theme="4" tint="-0.249977111117893"/>
  </sheetPr>
  <dimension ref="A1:H31"/>
  <sheetViews>
    <sheetView workbookViewId="0"/>
  </sheetViews>
  <sheetFormatPr baseColWidth="10" defaultColWidth="9.140625" defaultRowHeight="12.75"/>
  <cols>
    <col min="1" max="1" width="17.140625" style="17" customWidth="1"/>
    <col min="2" max="2" width="4" style="17" customWidth="1"/>
    <col min="3" max="3" width="9.85546875" style="40" customWidth="1"/>
    <col min="4" max="4" width="13.42578125" style="17" customWidth="1"/>
    <col min="5" max="5" width="3.85546875" style="17" customWidth="1"/>
    <col min="6" max="256" width="9.140625" style="17"/>
    <col min="257" max="257" width="17.140625" style="17" customWidth="1"/>
    <col min="258" max="258" width="4" style="17" customWidth="1"/>
    <col min="259" max="259" width="9.85546875" style="17" customWidth="1"/>
    <col min="260" max="260" width="13.42578125" style="17" customWidth="1"/>
    <col min="261" max="261" width="3.85546875" style="17" customWidth="1"/>
    <col min="262" max="512" width="9.140625" style="17"/>
    <col min="513" max="513" width="17.140625" style="17" customWidth="1"/>
    <col min="514" max="514" width="4" style="17" customWidth="1"/>
    <col min="515" max="515" width="9.85546875" style="17" customWidth="1"/>
    <col min="516" max="516" width="13.42578125" style="17" customWidth="1"/>
    <col min="517" max="517" width="3.85546875" style="17" customWidth="1"/>
    <col min="518" max="768" width="9.140625" style="17"/>
    <col min="769" max="769" width="17.140625" style="17" customWidth="1"/>
    <col min="770" max="770" width="4" style="17" customWidth="1"/>
    <col min="771" max="771" width="9.85546875" style="17" customWidth="1"/>
    <col min="772" max="772" width="13.42578125" style="17" customWidth="1"/>
    <col min="773" max="773" width="3.85546875" style="17" customWidth="1"/>
    <col min="774" max="1024" width="9.140625" style="17"/>
    <col min="1025" max="1025" width="17.140625" style="17" customWidth="1"/>
    <col min="1026" max="1026" width="4" style="17" customWidth="1"/>
    <col min="1027" max="1027" width="9.85546875" style="17" customWidth="1"/>
    <col min="1028" max="1028" width="13.42578125" style="17" customWidth="1"/>
    <col min="1029" max="1029" width="3.85546875" style="17" customWidth="1"/>
    <col min="1030" max="1280" width="9.140625" style="17"/>
    <col min="1281" max="1281" width="17.140625" style="17" customWidth="1"/>
    <col min="1282" max="1282" width="4" style="17" customWidth="1"/>
    <col min="1283" max="1283" width="9.85546875" style="17" customWidth="1"/>
    <col min="1284" max="1284" width="13.42578125" style="17" customWidth="1"/>
    <col min="1285" max="1285" width="3.85546875" style="17" customWidth="1"/>
    <col min="1286" max="1536" width="9.140625" style="17"/>
    <col min="1537" max="1537" width="17.140625" style="17" customWidth="1"/>
    <col min="1538" max="1538" width="4" style="17" customWidth="1"/>
    <col min="1539" max="1539" width="9.85546875" style="17" customWidth="1"/>
    <col min="1540" max="1540" width="13.42578125" style="17" customWidth="1"/>
    <col min="1541" max="1541" width="3.85546875" style="17" customWidth="1"/>
    <col min="1542" max="1792" width="9.140625" style="17"/>
    <col min="1793" max="1793" width="17.140625" style="17" customWidth="1"/>
    <col min="1794" max="1794" width="4" style="17" customWidth="1"/>
    <col min="1795" max="1795" width="9.85546875" style="17" customWidth="1"/>
    <col min="1796" max="1796" width="13.42578125" style="17" customWidth="1"/>
    <col min="1797" max="1797" width="3.85546875" style="17" customWidth="1"/>
    <col min="1798" max="2048" width="9.140625" style="17"/>
    <col min="2049" max="2049" width="17.140625" style="17" customWidth="1"/>
    <col min="2050" max="2050" width="4" style="17" customWidth="1"/>
    <col min="2051" max="2051" width="9.85546875" style="17" customWidth="1"/>
    <col min="2052" max="2052" width="13.42578125" style="17" customWidth="1"/>
    <col min="2053" max="2053" width="3.85546875" style="17" customWidth="1"/>
    <col min="2054" max="2304" width="9.140625" style="17"/>
    <col min="2305" max="2305" width="17.140625" style="17" customWidth="1"/>
    <col min="2306" max="2306" width="4" style="17" customWidth="1"/>
    <col min="2307" max="2307" width="9.85546875" style="17" customWidth="1"/>
    <col min="2308" max="2308" width="13.42578125" style="17" customWidth="1"/>
    <col min="2309" max="2309" width="3.85546875" style="17" customWidth="1"/>
    <col min="2310" max="2560" width="9.140625" style="17"/>
    <col min="2561" max="2561" width="17.140625" style="17" customWidth="1"/>
    <col min="2562" max="2562" width="4" style="17" customWidth="1"/>
    <col min="2563" max="2563" width="9.85546875" style="17" customWidth="1"/>
    <col min="2564" max="2564" width="13.42578125" style="17" customWidth="1"/>
    <col min="2565" max="2565" width="3.85546875" style="17" customWidth="1"/>
    <col min="2566" max="2816" width="9.140625" style="17"/>
    <col min="2817" max="2817" width="17.140625" style="17" customWidth="1"/>
    <col min="2818" max="2818" width="4" style="17" customWidth="1"/>
    <col min="2819" max="2819" width="9.85546875" style="17" customWidth="1"/>
    <col min="2820" max="2820" width="13.42578125" style="17" customWidth="1"/>
    <col min="2821" max="2821" width="3.85546875" style="17" customWidth="1"/>
    <col min="2822" max="3072" width="9.140625" style="17"/>
    <col min="3073" max="3073" width="17.140625" style="17" customWidth="1"/>
    <col min="3074" max="3074" width="4" style="17" customWidth="1"/>
    <col min="3075" max="3075" width="9.85546875" style="17" customWidth="1"/>
    <col min="3076" max="3076" width="13.42578125" style="17" customWidth="1"/>
    <col min="3077" max="3077" width="3.85546875" style="17" customWidth="1"/>
    <col min="3078" max="3328" width="9.140625" style="17"/>
    <col min="3329" max="3329" width="17.140625" style="17" customWidth="1"/>
    <col min="3330" max="3330" width="4" style="17" customWidth="1"/>
    <col min="3331" max="3331" width="9.85546875" style="17" customWidth="1"/>
    <col min="3332" max="3332" width="13.42578125" style="17" customWidth="1"/>
    <col min="3333" max="3333" width="3.85546875" style="17" customWidth="1"/>
    <col min="3334" max="3584" width="9.140625" style="17"/>
    <col min="3585" max="3585" width="17.140625" style="17" customWidth="1"/>
    <col min="3586" max="3586" width="4" style="17" customWidth="1"/>
    <col min="3587" max="3587" width="9.85546875" style="17" customWidth="1"/>
    <col min="3588" max="3588" width="13.42578125" style="17" customWidth="1"/>
    <col min="3589" max="3589" width="3.85546875" style="17" customWidth="1"/>
    <col min="3590" max="3840" width="9.140625" style="17"/>
    <col min="3841" max="3841" width="17.140625" style="17" customWidth="1"/>
    <col min="3842" max="3842" width="4" style="17" customWidth="1"/>
    <col min="3843" max="3843" width="9.85546875" style="17" customWidth="1"/>
    <col min="3844" max="3844" width="13.42578125" style="17" customWidth="1"/>
    <col min="3845" max="3845" width="3.85546875" style="17" customWidth="1"/>
    <col min="3846" max="4096" width="9.140625" style="17"/>
    <col min="4097" max="4097" width="17.140625" style="17" customWidth="1"/>
    <col min="4098" max="4098" width="4" style="17" customWidth="1"/>
    <col min="4099" max="4099" width="9.85546875" style="17" customWidth="1"/>
    <col min="4100" max="4100" width="13.42578125" style="17" customWidth="1"/>
    <col min="4101" max="4101" width="3.85546875" style="17" customWidth="1"/>
    <col min="4102" max="4352" width="9.140625" style="17"/>
    <col min="4353" max="4353" width="17.140625" style="17" customWidth="1"/>
    <col min="4354" max="4354" width="4" style="17" customWidth="1"/>
    <col min="4355" max="4355" width="9.85546875" style="17" customWidth="1"/>
    <col min="4356" max="4356" width="13.42578125" style="17" customWidth="1"/>
    <col min="4357" max="4357" width="3.85546875" style="17" customWidth="1"/>
    <col min="4358" max="4608" width="9.140625" style="17"/>
    <col min="4609" max="4609" width="17.140625" style="17" customWidth="1"/>
    <col min="4610" max="4610" width="4" style="17" customWidth="1"/>
    <col min="4611" max="4611" width="9.85546875" style="17" customWidth="1"/>
    <col min="4612" max="4612" width="13.42578125" style="17" customWidth="1"/>
    <col min="4613" max="4613" width="3.85546875" style="17" customWidth="1"/>
    <col min="4614" max="4864" width="9.140625" style="17"/>
    <col min="4865" max="4865" width="17.140625" style="17" customWidth="1"/>
    <col min="4866" max="4866" width="4" style="17" customWidth="1"/>
    <col min="4867" max="4867" width="9.85546875" style="17" customWidth="1"/>
    <col min="4868" max="4868" width="13.42578125" style="17" customWidth="1"/>
    <col min="4869" max="4869" width="3.85546875" style="17" customWidth="1"/>
    <col min="4870" max="5120" width="9.140625" style="17"/>
    <col min="5121" max="5121" width="17.140625" style="17" customWidth="1"/>
    <col min="5122" max="5122" width="4" style="17" customWidth="1"/>
    <col min="5123" max="5123" width="9.85546875" style="17" customWidth="1"/>
    <col min="5124" max="5124" width="13.42578125" style="17" customWidth="1"/>
    <col min="5125" max="5125" width="3.85546875" style="17" customWidth="1"/>
    <col min="5126" max="5376" width="9.140625" style="17"/>
    <col min="5377" max="5377" width="17.140625" style="17" customWidth="1"/>
    <col min="5378" max="5378" width="4" style="17" customWidth="1"/>
    <col min="5379" max="5379" width="9.85546875" style="17" customWidth="1"/>
    <col min="5380" max="5380" width="13.42578125" style="17" customWidth="1"/>
    <col min="5381" max="5381" width="3.85546875" style="17" customWidth="1"/>
    <col min="5382" max="5632" width="9.140625" style="17"/>
    <col min="5633" max="5633" width="17.140625" style="17" customWidth="1"/>
    <col min="5634" max="5634" width="4" style="17" customWidth="1"/>
    <col min="5635" max="5635" width="9.85546875" style="17" customWidth="1"/>
    <col min="5636" max="5636" width="13.42578125" style="17" customWidth="1"/>
    <col min="5637" max="5637" width="3.85546875" style="17" customWidth="1"/>
    <col min="5638" max="5888" width="9.140625" style="17"/>
    <col min="5889" max="5889" width="17.140625" style="17" customWidth="1"/>
    <col min="5890" max="5890" width="4" style="17" customWidth="1"/>
    <col min="5891" max="5891" width="9.85546875" style="17" customWidth="1"/>
    <col min="5892" max="5892" width="13.42578125" style="17" customWidth="1"/>
    <col min="5893" max="5893" width="3.85546875" style="17" customWidth="1"/>
    <col min="5894" max="6144" width="9.140625" style="17"/>
    <col min="6145" max="6145" width="17.140625" style="17" customWidth="1"/>
    <col min="6146" max="6146" width="4" style="17" customWidth="1"/>
    <col min="6147" max="6147" width="9.85546875" style="17" customWidth="1"/>
    <col min="6148" max="6148" width="13.42578125" style="17" customWidth="1"/>
    <col min="6149" max="6149" width="3.85546875" style="17" customWidth="1"/>
    <col min="6150" max="6400" width="9.140625" style="17"/>
    <col min="6401" max="6401" width="17.140625" style="17" customWidth="1"/>
    <col min="6402" max="6402" width="4" style="17" customWidth="1"/>
    <col min="6403" max="6403" width="9.85546875" style="17" customWidth="1"/>
    <col min="6404" max="6404" width="13.42578125" style="17" customWidth="1"/>
    <col min="6405" max="6405" width="3.85546875" style="17" customWidth="1"/>
    <col min="6406" max="6656" width="9.140625" style="17"/>
    <col min="6657" max="6657" width="17.140625" style="17" customWidth="1"/>
    <col min="6658" max="6658" width="4" style="17" customWidth="1"/>
    <col min="6659" max="6659" width="9.85546875" style="17" customWidth="1"/>
    <col min="6660" max="6660" width="13.42578125" style="17" customWidth="1"/>
    <col min="6661" max="6661" width="3.85546875" style="17" customWidth="1"/>
    <col min="6662" max="6912" width="9.140625" style="17"/>
    <col min="6913" max="6913" width="17.140625" style="17" customWidth="1"/>
    <col min="6914" max="6914" width="4" style="17" customWidth="1"/>
    <col min="6915" max="6915" width="9.85546875" style="17" customWidth="1"/>
    <col min="6916" max="6916" width="13.42578125" style="17" customWidth="1"/>
    <col min="6917" max="6917" width="3.85546875" style="17" customWidth="1"/>
    <col min="6918" max="7168" width="9.140625" style="17"/>
    <col min="7169" max="7169" width="17.140625" style="17" customWidth="1"/>
    <col min="7170" max="7170" width="4" style="17" customWidth="1"/>
    <col min="7171" max="7171" width="9.85546875" style="17" customWidth="1"/>
    <col min="7172" max="7172" width="13.42578125" style="17" customWidth="1"/>
    <col min="7173" max="7173" width="3.85546875" style="17" customWidth="1"/>
    <col min="7174" max="7424" width="9.140625" style="17"/>
    <col min="7425" max="7425" width="17.140625" style="17" customWidth="1"/>
    <col min="7426" max="7426" width="4" style="17" customWidth="1"/>
    <col min="7427" max="7427" width="9.85546875" style="17" customWidth="1"/>
    <col min="7428" max="7428" width="13.42578125" style="17" customWidth="1"/>
    <col min="7429" max="7429" width="3.85546875" style="17" customWidth="1"/>
    <col min="7430" max="7680" width="9.140625" style="17"/>
    <col min="7681" max="7681" width="17.140625" style="17" customWidth="1"/>
    <col min="7682" max="7682" width="4" style="17" customWidth="1"/>
    <col min="7683" max="7683" width="9.85546875" style="17" customWidth="1"/>
    <col min="7684" max="7684" width="13.42578125" style="17" customWidth="1"/>
    <col min="7685" max="7685" width="3.85546875" style="17" customWidth="1"/>
    <col min="7686" max="7936" width="9.140625" style="17"/>
    <col min="7937" max="7937" width="17.140625" style="17" customWidth="1"/>
    <col min="7938" max="7938" width="4" style="17" customWidth="1"/>
    <col min="7939" max="7939" width="9.85546875" style="17" customWidth="1"/>
    <col min="7940" max="7940" width="13.42578125" style="17" customWidth="1"/>
    <col min="7941" max="7941" width="3.85546875" style="17" customWidth="1"/>
    <col min="7942" max="8192" width="9.140625" style="17"/>
    <col min="8193" max="8193" width="17.140625" style="17" customWidth="1"/>
    <col min="8194" max="8194" width="4" style="17" customWidth="1"/>
    <col min="8195" max="8195" width="9.85546875" style="17" customWidth="1"/>
    <col min="8196" max="8196" width="13.42578125" style="17" customWidth="1"/>
    <col min="8197" max="8197" width="3.85546875" style="17" customWidth="1"/>
    <col min="8198" max="8448" width="9.140625" style="17"/>
    <col min="8449" max="8449" width="17.140625" style="17" customWidth="1"/>
    <col min="8450" max="8450" width="4" style="17" customWidth="1"/>
    <col min="8451" max="8451" width="9.85546875" style="17" customWidth="1"/>
    <col min="8452" max="8452" width="13.42578125" style="17" customWidth="1"/>
    <col min="8453" max="8453" width="3.85546875" style="17" customWidth="1"/>
    <col min="8454" max="8704" width="9.140625" style="17"/>
    <col min="8705" max="8705" width="17.140625" style="17" customWidth="1"/>
    <col min="8706" max="8706" width="4" style="17" customWidth="1"/>
    <col min="8707" max="8707" width="9.85546875" style="17" customWidth="1"/>
    <col min="8708" max="8708" width="13.42578125" style="17" customWidth="1"/>
    <col min="8709" max="8709" width="3.85546875" style="17" customWidth="1"/>
    <col min="8710" max="8960" width="9.140625" style="17"/>
    <col min="8961" max="8961" width="17.140625" style="17" customWidth="1"/>
    <col min="8962" max="8962" width="4" style="17" customWidth="1"/>
    <col min="8963" max="8963" width="9.85546875" style="17" customWidth="1"/>
    <col min="8964" max="8964" width="13.42578125" style="17" customWidth="1"/>
    <col min="8965" max="8965" width="3.85546875" style="17" customWidth="1"/>
    <col min="8966" max="9216" width="9.140625" style="17"/>
    <col min="9217" max="9217" width="17.140625" style="17" customWidth="1"/>
    <col min="9218" max="9218" width="4" style="17" customWidth="1"/>
    <col min="9219" max="9219" width="9.85546875" style="17" customWidth="1"/>
    <col min="9220" max="9220" width="13.42578125" style="17" customWidth="1"/>
    <col min="9221" max="9221" width="3.85546875" style="17" customWidth="1"/>
    <col min="9222" max="9472" width="9.140625" style="17"/>
    <col min="9473" max="9473" width="17.140625" style="17" customWidth="1"/>
    <col min="9474" max="9474" width="4" style="17" customWidth="1"/>
    <col min="9475" max="9475" width="9.85546875" style="17" customWidth="1"/>
    <col min="9476" max="9476" width="13.42578125" style="17" customWidth="1"/>
    <col min="9477" max="9477" width="3.85546875" style="17" customWidth="1"/>
    <col min="9478" max="9728" width="9.140625" style="17"/>
    <col min="9729" max="9729" width="17.140625" style="17" customWidth="1"/>
    <col min="9730" max="9730" width="4" style="17" customWidth="1"/>
    <col min="9731" max="9731" width="9.85546875" style="17" customWidth="1"/>
    <col min="9732" max="9732" width="13.42578125" style="17" customWidth="1"/>
    <col min="9733" max="9733" width="3.85546875" style="17" customWidth="1"/>
    <col min="9734" max="9984" width="9.140625" style="17"/>
    <col min="9985" max="9985" width="17.140625" style="17" customWidth="1"/>
    <col min="9986" max="9986" width="4" style="17" customWidth="1"/>
    <col min="9987" max="9987" width="9.85546875" style="17" customWidth="1"/>
    <col min="9988" max="9988" width="13.42578125" style="17" customWidth="1"/>
    <col min="9989" max="9989" width="3.85546875" style="17" customWidth="1"/>
    <col min="9990" max="10240" width="9.140625" style="17"/>
    <col min="10241" max="10241" width="17.140625" style="17" customWidth="1"/>
    <col min="10242" max="10242" width="4" style="17" customWidth="1"/>
    <col min="10243" max="10243" width="9.85546875" style="17" customWidth="1"/>
    <col min="10244" max="10244" width="13.42578125" style="17" customWidth="1"/>
    <col min="10245" max="10245" width="3.85546875" style="17" customWidth="1"/>
    <col min="10246" max="10496" width="9.140625" style="17"/>
    <col min="10497" max="10497" width="17.140625" style="17" customWidth="1"/>
    <col min="10498" max="10498" width="4" style="17" customWidth="1"/>
    <col min="10499" max="10499" width="9.85546875" style="17" customWidth="1"/>
    <col min="10500" max="10500" width="13.42578125" style="17" customWidth="1"/>
    <col min="10501" max="10501" width="3.85546875" style="17" customWidth="1"/>
    <col min="10502" max="10752" width="9.140625" style="17"/>
    <col min="10753" max="10753" width="17.140625" style="17" customWidth="1"/>
    <col min="10754" max="10754" width="4" style="17" customWidth="1"/>
    <col min="10755" max="10755" width="9.85546875" style="17" customWidth="1"/>
    <col min="10756" max="10756" width="13.42578125" style="17" customWidth="1"/>
    <col min="10757" max="10757" width="3.85546875" style="17" customWidth="1"/>
    <col min="10758" max="11008" width="9.140625" style="17"/>
    <col min="11009" max="11009" width="17.140625" style="17" customWidth="1"/>
    <col min="11010" max="11010" width="4" style="17" customWidth="1"/>
    <col min="11011" max="11011" width="9.85546875" style="17" customWidth="1"/>
    <col min="11012" max="11012" width="13.42578125" style="17" customWidth="1"/>
    <col min="11013" max="11013" width="3.85546875" style="17" customWidth="1"/>
    <col min="11014" max="11264" width="9.140625" style="17"/>
    <col min="11265" max="11265" width="17.140625" style="17" customWidth="1"/>
    <col min="11266" max="11266" width="4" style="17" customWidth="1"/>
    <col min="11267" max="11267" width="9.85546875" style="17" customWidth="1"/>
    <col min="11268" max="11268" width="13.42578125" style="17" customWidth="1"/>
    <col min="11269" max="11269" width="3.85546875" style="17" customWidth="1"/>
    <col min="11270" max="11520" width="9.140625" style="17"/>
    <col min="11521" max="11521" width="17.140625" style="17" customWidth="1"/>
    <col min="11522" max="11522" width="4" style="17" customWidth="1"/>
    <col min="11523" max="11523" width="9.85546875" style="17" customWidth="1"/>
    <col min="11524" max="11524" width="13.42578125" style="17" customWidth="1"/>
    <col min="11525" max="11525" width="3.85546875" style="17" customWidth="1"/>
    <col min="11526" max="11776" width="9.140625" style="17"/>
    <col min="11777" max="11777" width="17.140625" style="17" customWidth="1"/>
    <col min="11778" max="11778" width="4" style="17" customWidth="1"/>
    <col min="11779" max="11779" width="9.85546875" style="17" customWidth="1"/>
    <col min="11780" max="11780" width="13.42578125" style="17" customWidth="1"/>
    <col min="11781" max="11781" width="3.85546875" style="17" customWidth="1"/>
    <col min="11782" max="12032" width="9.140625" style="17"/>
    <col min="12033" max="12033" width="17.140625" style="17" customWidth="1"/>
    <col min="12034" max="12034" width="4" style="17" customWidth="1"/>
    <col min="12035" max="12035" width="9.85546875" style="17" customWidth="1"/>
    <col min="12036" max="12036" width="13.42578125" style="17" customWidth="1"/>
    <col min="12037" max="12037" width="3.85546875" style="17" customWidth="1"/>
    <col min="12038" max="12288" width="9.140625" style="17"/>
    <col min="12289" max="12289" width="17.140625" style="17" customWidth="1"/>
    <col min="12290" max="12290" width="4" style="17" customWidth="1"/>
    <col min="12291" max="12291" width="9.85546875" style="17" customWidth="1"/>
    <col min="12292" max="12292" width="13.42578125" style="17" customWidth="1"/>
    <col min="12293" max="12293" width="3.85546875" style="17" customWidth="1"/>
    <col min="12294" max="12544" width="9.140625" style="17"/>
    <col min="12545" max="12545" width="17.140625" style="17" customWidth="1"/>
    <col min="12546" max="12546" width="4" style="17" customWidth="1"/>
    <col min="12547" max="12547" width="9.85546875" style="17" customWidth="1"/>
    <col min="12548" max="12548" width="13.42578125" style="17" customWidth="1"/>
    <col min="12549" max="12549" width="3.85546875" style="17" customWidth="1"/>
    <col min="12550" max="12800" width="9.140625" style="17"/>
    <col min="12801" max="12801" width="17.140625" style="17" customWidth="1"/>
    <col min="12802" max="12802" width="4" style="17" customWidth="1"/>
    <col min="12803" max="12803" width="9.85546875" style="17" customWidth="1"/>
    <col min="12804" max="12804" width="13.42578125" style="17" customWidth="1"/>
    <col min="12805" max="12805" width="3.85546875" style="17" customWidth="1"/>
    <col min="12806" max="13056" width="9.140625" style="17"/>
    <col min="13057" max="13057" width="17.140625" style="17" customWidth="1"/>
    <col min="13058" max="13058" width="4" style="17" customWidth="1"/>
    <col min="13059" max="13059" width="9.85546875" style="17" customWidth="1"/>
    <col min="13060" max="13060" width="13.42578125" style="17" customWidth="1"/>
    <col min="13061" max="13061" width="3.85546875" style="17" customWidth="1"/>
    <col min="13062" max="13312" width="9.140625" style="17"/>
    <col min="13313" max="13313" width="17.140625" style="17" customWidth="1"/>
    <col min="13314" max="13314" width="4" style="17" customWidth="1"/>
    <col min="13315" max="13315" width="9.85546875" style="17" customWidth="1"/>
    <col min="13316" max="13316" width="13.42578125" style="17" customWidth="1"/>
    <col min="13317" max="13317" width="3.85546875" style="17" customWidth="1"/>
    <col min="13318" max="13568" width="9.140625" style="17"/>
    <col min="13569" max="13569" width="17.140625" style="17" customWidth="1"/>
    <col min="13570" max="13570" width="4" style="17" customWidth="1"/>
    <col min="13571" max="13571" width="9.85546875" style="17" customWidth="1"/>
    <col min="13572" max="13572" width="13.42578125" style="17" customWidth="1"/>
    <col min="13573" max="13573" width="3.85546875" style="17" customWidth="1"/>
    <col min="13574" max="13824" width="9.140625" style="17"/>
    <col min="13825" max="13825" width="17.140625" style="17" customWidth="1"/>
    <col min="13826" max="13826" width="4" style="17" customWidth="1"/>
    <col min="13827" max="13827" width="9.85546875" style="17" customWidth="1"/>
    <col min="13828" max="13828" width="13.42578125" style="17" customWidth="1"/>
    <col min="13829" max="13829" width="3.85546875" style="17" customWidth="1"/>
    <col min="13830" max="14080" width="9.140625" style="17"/>
    <col min="14081" max="14081" width="17.140625" style="17" customWidth="1"/>
    <col min="14082" max="14082" width="4" style="17" customWidth="1"/>
    <col min="14083" max="14083" width="9.85546875" style="17" customWidth="1"/>
    <col min="14084" max="14084" width="13.42578125" style="17" customWidth="1"/>
    <col min="14085" max="14085" width="3.85546875" style="17" customWidth="1"/>
    <col min="14086" max="14336" width="9.140625" style="17"/>
    <col min="14337" max="14337" width="17.140625" style="17" customWidth="1"/>
    <col min="14338" max="14338" width="4" style="17" customWidth="1"/>
    <col min="14339" max="14339" width="9.85546875" style="17" customWidth="1"/>
    <col min="14340" max="14340" width="13.42578125" style="17" customWidth="1"/>
    <col min="14341" max="14341" width="3.85546875" style="17" customWidth="1"/>
    <col min="14342" max="14592" width="9.140625" style="17"/>
    <col min="14593" max="14593" width="17.140625" style="17" customWidth="1"/>
    <col min="14594" max="14594" width="4" style="17" customWidth="1"/>
    <col min="14595" max="14595" width="9.85546875" style="17" customWidth="1"/>
    <col min="14596" max="14596" width="13.42578125" style="17" customWidth="1"/>
    <col min="14597" max="14597" width="3.85546875" style="17" customWidth="1"/>
    <col min="14598" max="14848" width="9.140625" style="17"/>
    <col min="14849" max="14849" width="17.140625" style="17" customWidth="1"/>
    <col min="14850" max="14850" width="4" style="17" customWidth="1"/>
    <col min="14851" max="14851" width="9.85546875" style="17" customWidth="1"/>
    <col min="14852" max="14852" width="13.42578125" style="17" customWidth="1"/>
    <col min="14853" max="14853" width="3.85546875" style="17" customWidth="1"/>
    <col min="14854" max="15104" width="9.140625" style="17"/>
    <col min="15105" max="15105" width="17.140625" style="17" customWidth="1"/>
    <col min="15106" max="15106" width="4" style="17" customWidth="1"/>
    <col min="15107" max="15107" width="9.85546875" style="17" customWidth="1"/>
    <col min="15108" max="15108" width="13.42578125" style="17" customWidth="1"/>
    <col min="15109" max="15109" width="3.85546875" style="17" customWidth="1"/>
    <col min="15110" max="15360" width="9.140625" style="17"/>
    <col min="15361" max="15361" width="17.140625" style="17" customWidth="1"/>
    <col min="15362" max="15362" width="4" style="17" customWidth="1"/>
    <col min="15363" max="15363" width="9.85546875" style="17" customWidth="1"/>
    <col min="15364" max="15364" width="13.42578125" style="17" customWidth="1"/>
    <col min="15365" max="15365" width="3.85546875" style="17" customWidth="1"/>
    <col min="15366" max="15616" width="9.140625" style="17"/>
    <col min="15617" max="15617" width="17.140625" style="17" customWidth="1"/>
    <col min="15618" max="15618" width="4" style="17" customWidth="1"/>
    <col min="15619" max="15619" width="9.85546875" style="17" customWidth="1"/>
    <col min="15620" max="15620" width="13.42578125" style="17" customWidth="1"/>
    <col min="15621" max="15621" width="3.85546875" style="17" customWidth="1"/>
    <col min="15622" max="15872" width="9.140625" style="17"/>
    <col min="15873" max="15873" width="17.140625" style="17" customWidth="1"/>
    <col min="15874" max="15874" width="4" style="17" customWidth="1"/>
    <col min="15875" max="15875" width="9.85546875" style="17" customWidth="1"/>
    <col min="15876" max="15876" width="13.42578125" style="17" customWidth="1"/>
    <col min="15877" max="15877" width="3.85546875" style="17" customWidth="1"/>
    <col min="15878" max="16128" width="9.140625" style="17"/>
    <col min="16129" max="16129" width="17.140625" style="17" customWidth="1"/>
    <col min="16130" max="16130" width="4" style="17" customWidth="1"/>
    <col min="16131" max="16131" width="9.85546875" style="17" customWidth="1"/>
    <col min="16132" max="16132" width="13.42578125" style="17" customWidth="1"/>
    <col min="16133" max="16133" width="3.85546875" style="17" customWidth="1"/>
    <col min="16134" max="16384" width="9.140625" style="17"/>
  </cols>
  <sheetData>
    <row r="1" spans="1:8">
      <c r="A1" s="17" t="s">
        <v>450</v>
      </c>
    </row>
    <row r="2" spans="1:8">
      <c r="A2" s="17" t="s">
        <v>451</v>
      </c>
    </row>
    <row r="3" spans="1:8" ht="10.5" customHeight="1"/>
    <row r="4" spans="1:8" ht="13.15" customHeight="1">
      <c r="A4" s="19" t="s">
        <v>578</v>
      </c>
    </row>
    <row r="5" spans="1:8" ht="13.15" customHeight="1">
      <c r="A5" s="17" t="s">
        <v>579</v>
      </c>
    </row>
    <row r="6" spans="1:8" ht="13.15" customHeight="1">
      <c r="A6" s="19" t="s">
        <v>580</v>
      </c>
    </row>
    <row r="7" spans="1:8" ht="13.15" customHeight="1" thickBot="1">
      <c r="D7" s="31"/>
    </row>
    <row r="8" spans="1:8" ht="13.15" customHeight="1">
      <c r="A8" s="20"/>
      <c r="B8" s="20"/>
      <c r="C8" s="43"/>
      <c r="D8" s="44"/>
      <c r="E8" s="20"/>
    </row>
    <row r="9" spans="1:8" ht="13.15" customHeight="1">
      <c r="A9" s="17" t="s">
        <v>551</v>
      </c>
      <c r="C9" s="250" t="s">
        <v>581</v>
      </c>
      <c r="D9" s="250"/>
    </row>
    <row r="10" spans="1:8" ht="13.15" customHeight="1">
      <c r="C10" s="48" t="s">
        <v>254</v>
      </c>
      <c r="D10" s="49" t="s">
        <v>255</v>
      </c>
    </row>
    <row r="11" spans="1:8" ht="13.15" customHeight="1" thickBot="1">
      <c r="A11" s="29"/>
      <c r="B11" s="29"/>
      <c r="C11" s="52"/>
      <c r="D11" s="53"/>
      <c r="E11" s="29"/>
    </row>
    <row r="12" spans="1:8" ht="13.15" customHeight="1">
      <c r="D12" s="31"/>
      <c r="G12" s="258"/>
      <c r="H12" s="259"/>
    </row>
    <row r="13" spans="1:8" ht="13.15" customHeight="1">
      <c r="A13" s="164" t="s">
        <v>220</v>
      </c>
      <c r="C13" s="51">
        <f>IF($A13&lt;&gt;0,SUM(C15:C27),"")</f>
        <v>209</v>
      </c>
      <c r="D13" s="260">
        <f>IF($A13&lt;&gt;0,SUM(D15:D27),"")</f>
        <v>100.00000000000001</v>
      </c>
      <c r="F13" s="261"/>
      <c r="G13" s="258"/>
      <c r="H13" s="259"/>
    </row>
    <row r="14" spans="1:8" ht="13.15" customHeight="1">
      <c r="A14" s="11"/>
      <c r="C14" s="51"/>
      <c r="D14" s="98" t="str">
        <f>IF(A14&lt;&gt;0,C14/#REF!*100,"")</f>
        <v/>
      </c>
      <c r="F14" s="71"/>
      <c r="G14" s="258"/>
      <c r="H14" s="259"/>
    </row>
    <row r="15" spans="1:8" ht="13.15" customHeight="1">
      <c r="A15" s="100" t="s">
        <v>547</v>
      </c>
      <c r="C15" s="262">
        <v>123</v>
      </c>
      <c r="D15" s="98">
        <f t="shared" ref="D15:D27" si="0">IF($A15&lt;&gt;"",C15/$C$13*100,"")</f>
        <v>58.851674641148321</v>
      </c>
      <c r="F15" s="71"/>
      <c r="G15" s="258"/>
      <c r="H15" s="259"/>
    </row>
    <row r="16" spans="1:8" ht="13.15" customHeight="1">
      <c r="A16" s="100"/>
      <c r="C16" s="262"/>
      <c r="D16" s="98" t="str">
        <f t="shared" si="0"/>
        <v/>
      </c>
      <c r="F16" s="71"/>
      <c r="G16" s="258"/>
      <c r="H16" s="259"/>
    </row>
    <row r="17" spans="1:8" ht="13.15" customHeight="1">
      <c r="A17" s="100" t="s">
        <v>524</v>
      </c>
      <c r="C17" s="262">
        <v>10</v>
      </c>
      <c r="D17" s="98">
        <f t="shared" si="0"/>
        <v>4.7846889952153111</v>
      </c>
      <c r="F17" s="71"/>
      <c r="G17" s="258"/>
      <c r="H17" s="259"/>
    </row>
    <row r="18" spans="1:8" ht="13.15" customHeight="1">
      <c r="A18" s="100"/>
      <c r="C18" s="262"/>
      <c r="D18" s="98" t="str">
        <f t="shared" si="0"/>
        <v/>
      </c>
      <c r="F18" s="71"/>
    </row>
    <row r="19" spans="1:8" ht="13.15" customHeight="1">
      <c r="A19" s="100" t="s">
        <v>525</v>
      </c>
      <c r="C19" s="262">
        <v>10</v>
      </c>
      <c r="D19" s="98">
        <f t="shared" si="0"/>
        <v>4.7846889952153111</v>
      </c>
    </row>
    <row r="20" spans="1:8" ht="13.15" customHeight="1">
      <c r="A20" s="100"/>
      <c r="C20" s="262"/>
      <c r="D20" s="98" t="str">
        <f t="shared" si="0"/>
        <v/>
      </c>
    </row>
    <row r="21" spans="1:8" ht="13.15" customHeight="1">
      <c r="A21" s="100" t="s">
        <v>526</v>
      </c>
      <c r="C21" s="262">
        <v>16</v>
      </c>
      <c r="D21" s="98">
        <f t="shared" si="0"/>
        <v>7.6555023923444976</v>
      </c>
    </row>
    <row r="22" spans="1:8" ht="13.15" customHeight="1">
      <c r="A22" s="100"/>
      <c r="C22" s="262"/>
      <c r="D22" s="98" t="str">
        <f t="shared" si="0"/>
        <v/>
      </c>
    </row>
    <row r="23" spans="1:8" ht="13.15" customHeight="1">
      <c r="A23" s="100" t="s">
        <v>527</v>
      </c>
      <c r="C23" s="262">
        <v>22</v>
      </c>
      <c r="D23" s="98">
        <f t="shared" si="0"/>
        <v>10.526315789473683</v>
      </c>
    </row>
    <row r="24" spans="1:8" ht="13.15" customHeight="1">
      <c r="A24" s="100"/>
      <c r="C24" s="262"/>
      <c r="D24" s="98" t="str">
        <f t="shared" si="0"/>
        <v/>
      </c>
    </row>
    <row r="25" spans="1:8" ht="13.15" customHeight="1">
      <c r="A25" s="100" t="s">
        <v>582</v>
      </c>
      <c r="B25" s="87"/>
      <c r="C25" s="262">
        <v>13</v>
      </c>
      <c r="D25" s="98">
        <f t="shared" si="0"/>
        <v>6.2200956937799043</v>
      </c>
      <c r="E25" s="87"/>
    </row>
    <row r="26" spans="1:8" ht="13.15" customHeight="1">
      <c r="A26" s="100"/>
      <c r="B26" s="87"/>
      <c r="C26" s="262"/>
      <c r="D26" s="98" t="str">
        <f t="shared" si="0"/>
        <v/>
      </c>
      <c r="E26" s="87"/>
    </row>
    <row r="27" spans="1:8" ht="13.15" customHeight="1">
      <c r="A27" s="100" t="s">
        <v>529</v>
      </c>
      <c r="B27" s="87"/>
      <c r="C27" s="262">
        <v>15</v>
      </c>
      <c r="D27" s="98">
        <f t="shared" si="0"/>
        <v>7.1770334928229662</v>
      </c>
      <c r="E27" s="87"/>
    </row>
    <row r="28" spans="1:8" ht="13.15" customHeight="1" thickBot="1"/>
    <row r="29" spans="1:8" ht="9" customHeight="1">
      <c r="A29" s="20"/>
      <c r="B29" s="20"/>
      <c r="C29" s="43"/>
      <c r="D29" s="20"/>
      <c r="E29" s="20"/>
    </row>
    <row r="30" spans="1:8" ht="13.15" customHeight="1">
      <c r="A30" s="17" t="s">
        <v>464</v>
      </c>
    </row>
    <row r="31" spans="1:8" ht="13.15" customHeight="1">
      <c r="A31" s="17" t="s">
        <v>540</v>
      </c>
    </row>
  </sheetData>
  <mergeCells count="1">
    <mergeCell ref="C9:D9"/>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916A7-F99D-49A4-AAB8-8E9B80CB4DB3}">
  <sheetPr>
    <tabColor theme="4" tint="-0.249977111117893"/>
  </sheetPr>
  <dimension ref="A1:H57"/>
  <sheetViews>
    <sheetView workbookViewId="0"/>
  </sheetViews>
  <sheetFormatPr baseColWidth="10" defaultColWidth="8.85546875" defaultRowHeight="14.25"/>
  <cols>
    <col min="1" max="1" width="63.140625" style="263" customWidth="1"/>
    <col min="2" max="2" width="5.42578125" style="263" customWidth="1"/>
    <col min="3" max="3" width="10.85546875" style="263" customWidth="1"/>
    <col min="4" max="4" width="3.140625" style="263" customWidth="1"/>
    <col min="5" max="5" width="11.5703125" style="264" customWidth="1"/>
    <col min="6" max="6" width="3.85546875" style="263" customWidth="1"/>
    <col min="7" max="7" width="8.85546875" style="263"/>
    <col min="8" max="8" width="8.85546875" style="263" customWidth="1"/>
    <col min="9" max="256" width="8.85546875" style="263"/>
    <col min="257" max="257" width="63.140625" style="263" customWidth="1"/>
    <col min="258" max="258" width="5.42578125" style="263" customWidth="1"/>
    <col min="259" max="259" width="10.85546875" style="263" customWidth="1"/>
    <col min="260" max="260" width="3.140625" style="263" customWidth="1"/>
    <col min="261" max="261" width="11.5703125" style="263" customWidth="1"/>
    <col min="262" max="262" width="3.85546875" style="263" customWidth="1"/>
    <col min="263" max="263" width="8.85546875" style="263"/>
    <col min="264" max="264" width="8.85546875" style="263" customWidth="1"/>
    <col min="265" max="512" width="8.85546875" style="263"/>
    <col min="513" max="513" width="63.140625" style="263" customWidth="1"/>
    <col min="514" max="514" width="5.42578125" style="263" customWidth="1"/>
    <col min="515" max="515" width="10.85546875" style="263" customWidth="1"/>
    <col min="516" max="516" width="3.140625" style="263" customWidth="1"/>
    <col min="517" max="517" width="11.5703125" style="263" customWidth="1"/>
    <col min="518" max="518" width="3.85546875" style="263" customWidth="1"/>
    <col min="519" max="519" width="8.85546875" style="263"/>
    <col min="520" max="520" width="8.85546875" style="263" customWidth="1"/>
    <col min="521" max="768" width="8.85546875" style="263"/>
    <col min="769" max="769" width="63.140625" style="263" customWidth="1"/>
    <col min="770" max="770" width="5.42578125" style="263" customWidth="1"/>
    <col min="771" max="771" width="10.85546875" style="263" customWidth="1"/>
    <col min="772" max="772" width="3.140625" style="263" customWidth="1"/>
    <col min="773" max="773" width="11.5703125" style="263" customWidth="1"/>
    <col min="774" max="774" width="3.85546875" style="263" customWidth="1"/>
    <col min="775" max="775" width="8.85546875" style="263"/>
    <col min="776" max="776" width="8.85546875" style="263" customWidth="1"/>
    <col min="777" max="1024" width="8.85546875" style="263"/>
    <col min="1025" max="1025" width="63.140625" style="263" customWidth="1"/>
    <col min="1026" max="1026" width="5.42578125" style="263" customWidth="1"/>
    <col min="1027" max="1027" width="10.85546875" style="263" customWidth="1"/>
    <col min="1028" max="1028" width="3.140625" style="263" customWidth="1"/>
    <col min="1029" max="1029" width="11.5703125" style="263" customWidth="1"/>
    <col min="1030" max="1030" width="3.85546875" style="263" customWidth="1"/>
    <col min="1031" max="1031" width="8.85546875" style="263"/>
    <col min="1032" max="1032" width="8.85546875" style="263" customWidth="1"/>
    <col min="1033" max="1280" width="8.85546875" style="263"/>
    <col min="1281" max="1281" width="63.140625" style="263" customWidth="1"/>
    <col min="1282" max="1282" width="5.42578125" style="263" customWidth="1"/>
    <col min="1283" max="1283" width="10.85546875" style="263" customWidth="1"/>
    <col min="1284" max="1284" width="3.140625" style="263" customWidth="1"/>
    <col min="1285" max="1285" width="11.5703125" style="263" customWidth="1"/>
    <col min="1286" max="1286" width="3.85546875" style="263" customWidth="1"/>
    <col min="1287" max="1287" width="8.85546875" style="263"/>
    <col min="1288" max="1288" width="8.85546875" style="263" customWidth="1"/>
    <col min="1289" max="1536" width="8.85546875" style="263"/>
    <col min="1537" max="1537" width="63.140625" style="263" customWidth="1"/>
    <col min="1538" max="1538" width="5.42578125" style="263" customWidth="1"/>
    <col min="1539" max="1539" width="10.85546875" style="263" customWidth="1"/>
    <col min="1540" max="1540" width="3.140625" style="263" customWidth="1"/>
    <col min="1541" max="1541" width="11.5703125" style="263" customWidth="1"/>
    <col min="1542" max="1542" width="3.85546875" style="263" customWidth="1"/>
    <col min="1543" max="1543" width="8.85546875" style="263"/>
    <col min="1544" max="1544" width="8.85546875" style="263" customWidth="1"/>
    <col min="1545" max="1792" width="8.85546875" style="263"/>
    <col min="1793" max="1793" width="63.140625" style="263" customWidth="1"/>
    <col min="1794" max="1794" width="5.42578125" style="263" customWidth="1"/>
    <col min="1795" max="1795" width="10.85546875" style="263" customWidth="1"/>
    <col min="1796" max="1796" width="3.140625" style="263" customWidth="1"/>
    <col min="1797" max="1797" width="11.5703125" style="263" customWidth="1"/>
    <col min="1798" max="1798" width="3.85546875" style="263" customWidth="1"/>
    <col min="1799" max="1799" width="8.85546875" style="263"/>
    <col min="1800" max="1800" width="8.85546875" style="263" customWidth="1"/>
    <col min="1801" max="2048" width="8.85546875" style="263"/>
    <col min="2049" max="2049" width="63.140625" style="263" customWidth="1"/>
    <col min="2050" max="2050" width="5.42578125" style="263" customWidth="1"/>
    <col min="2051" max="2051" width="10.85546875" style="263" customWidth="1"/>
    <col min="2052" max="2052" width="3.140625" style="263" customWidth="1"/>
    <col min="2053" max="2053" width="11.5703125" style="263" customWidth="1"/>
    <col min="2054" max="2054" width="3.85546875" style="263" customWidth="1"/>
    <col min="2055" max="2055" width="8.85546875" style="263"/>
    <col min="2056" max="2056" width="8.85546875" style="263" customWidth="1"/>
    <col min="2057" max="2304" width="8.85546875" style="263"/>
    <col min="2305" max="2305" width="63.140625" style="263" customWidth="1"/>
    <col min="2306" max="2306" width="5.42578125" style="263" customWidth="1"/>
    <col min="2307" max="2307" width="10.85546875" style="263" customWidth="1"/>
    <col min="2308" max="2308" width="3.140625" style="263" customWidth="1"/>
    <col min="2309" max="2309" width="11.5703125" style="263" customWidth="1"/>
    <col min="2310" max="2310" width="3.85546875" style="263" customWidth="1"/>
    <col min="2311" max="2311" width="8.85546875" style="263"/>
    <col min="2312" max="2312" width="8.85546875" style="263" customWidth="1"/>
    <col min="2313" max="2560" width="8.85546875" style="263"/>
    <col min="2561" max="2561" width="63.140625" style="263" customWidth="1"/>
    <col min="2562" max="2562" width="5.42578125" style="263" customWidth="1"/>
    <col min="2563" max="2563" width="10.85546875" style="263" customWidth="1"/>
    <col min="2564" max="2564" width="3.140625" style="263" customWidth="1"/>
    <col min="2565" max="2565" width="11.5703125" style="263" customWidth="1"/>
    <col min="2566" max="2566" width="3.85546875" style="263" customWidth="1"/>
    <col min="2567" max="2567" width="8.85546875" style="263"/>
    <col min="2568" max="2568" width="8.85546875" style="263" customWidth="1"/>
    <col min="2569" max="2816" width="8.85546875" style="263"/>
    <col min="2817" max="2817" width="63.140625" style="263" customWidth="1"/>
    <col min="2818" max="2818" width="5.42578125" style="263" customWidth="1"/>
    <col min="2819" max="2819" width="10.85546875" style="263" customWidth="1"/>
    <col min="2820" max="2820" width="3.140625" style="263" customWidth="1"/>
    <col min="2821" max="2821" width="11.5703125" style="263" customWidth="1"/>
    <col min="2822" max="2822" width="3.85546875" style="263" customWidth="1"/>
    <col min="2823" max="2823" width="8.85546875" style="263"/>
    <col min="2824" max="2824" width="8.85546875" style="263" customWidth="1"/>
    <col min="2825" max="3072" width="8.85546875" style="263"/>
    <col min="3073" max="3073" width="63.140625" style="263" customWidth="1"/>
    <col min="3074" max="3074" width="5.42578125" style="263" customWidth="1"/>
    <col min="3075" max="3075" width="10.85546875" style="263" customWidth="1"/>
    <col min="3076" max="3076" width="3.140625" style="263" customWidth="1"/>
    <col min="3077" max="3077" width="11.5703125" style="263" customWidth="1"/>
    <col min="3078" max="3078" width="3.85546875" style="263" customWidth="1"/>
    <col min="3079" max="3079" width="8.85546875" style="263"/>
    <col min="3080" max="3080" width="8.85546875" style="263" customWidth="1"/>
    <col min="3081" max="3328" width="8.85546875" style="263"/>
    <col min="3329" max="3329" width="63.140625" style="263" customWidth="1"/>
    <col min="3330" max="3330" width="5.42578125" style="263" customWidth="1"/>
    <col min="3331" max="3331" width="10.85546875" style="263" customWidth="1"/>
    <col min="3332" max="3332" width="3.140625" style="263" customWidth="1"/>
    <col min="3333" max="3333" width="11.5703125" style="263" customWidth="1"/>
    <col min="3334" max="3334" width="3.85546875" style="263" customWidth="1"/>
    <col min="3335" max="3335" width="8.85546875" style="263"/>
    <col min="3336" max="3336" width="8.85546875" style="263" customWidth="1"/>
    <col min="3337" max="3584" width="8.85546875" style="263"/>
    <col min="3585" max="3585" width="63.140625" style="263" customWidth="1"/>
    <col min="3586" max="3586" width="5.42578125" style="263" customWidth="1"/>
    <col min="3587" max="3587" width="10.85546875" style="263" customWidth="1"/>
    <col min="3588" max="3588" width="3.140625" style="263" customWidth="1"/>
    <col min="3589" max="3589" width="11.5703125" style="263" customWidth="1"/>
    <col min="3590" max="3590" width="3.85546875" style="263" customWidth="1"/>
    <col min="3591" max="3591" width="8.85546875" style="263"/>
    <col min="3592" max="3592" width="8.85546875" style="263" customWidth="1"/>
    <col min="3593" max="3840" width="8.85546875" style="263"/>
    <col min="3841" max="3841" width="63.140625" style="263" customWidth="1"/>
    <col min="3842" max="3842" width="5.42578125" style="263" customWidth="1"/>
    <col min="3843" max="3843" width="10.85546875" style="263" customWidth="1"/>
    <col min="3844" max="3844" width="3.140625" style="263" customWidth="1"/>
    <col min="3845" max="3845" width="11.5703125" style="263" customWidth="1"/>
    <col min="3846" max="3846" width="3.85546875" style="263" customWidth="1"/>
    <col min="3847" max="3847" width="8.85546875" style="263"/>
    <col min="3848" max="3848" width="8.85546875" style="263" customWidth="1"/>
    <col min="3849" max="4096" width="8.85546875" style="263"/>
    <col min="4097" max="4097" width="63.140625" style="263" customWidth="1"/>
    <col min="4098" max="4098" width="5.42578125" style="263" customWidth="1"/>
    <col min="4099" max="4099" width="10.85546875" style="263" customWidth="1"/>
    <col min="4100" max="4100" width="3.140625" style="263" customWidth="1"/>
    <col min="4101" max="4101" width="11.5703125" style="263" customWidth="1"/>
    <col min="4102" max="4102" width="3.85546875" style="263" customWidth="1"/>
    <col min="4103" max="4103" width="8.85546875" style="263"/>
    <col min="4104" max="4104" width="8.85546875" style="263" customWidth="1"/>
    <col min="4105" max="4352" width="8.85546875" style="263"/>
    <col min="4353" max="4353" width="63.140625" style="263" customWidth="1"/>
    <col min="4354" max="4354" width="5.42578125" style="263" customWidth="1"/>
    <col min="4355" max="4355" width="10.85546875" style="263" customWidth="1"/>
    <col min="4356" max="4356" width="3.140625" style="263" customWidth="1"/>
    <col min="4357" max="4357" width="11.5703125" style="263" customWidth="1"/>
    <col min="4358" max="4358" width="3.85546875" style="263" customWidth="1"/>
    <col min="4359" max="4359" width="8.85546875" style="263"/>
    <col min="4360" max="4360" width="8.85546875" style="263" customWidth="1"/>
    <col min="4361" max="4608" width="8.85546875" style="263"/>
    <col min="4609" max="4609" width="63.140625" style="263" customWidth="1"/>
    <col min="4610" max="4610" width="5.42578125" style="263" customWidth="1"/>
    <col min="4611" max="4611" width="10.85546875" style="263" customWidth="1"/>
    <col min="4612" max="4612" width="3.140625" style="263" customWidth="1"/>
    <col min="4613" max="4613" width="11.5703125" style="263" customWidth="1"/>
    <col min="4614" max="4614" width="3.85546875" style="263" customWidth="1"/>
    <col min="4615" max="4615" width="8.85546875" style="263"/>
    <col min="4616" max="4616" width="8.85546875" style="263" customWidth="1"/>
    <col min="4617" max="4864" width="8.85546875" style="263"/>
    <col min="4865" max="4865" width="63.140625" style="263" customWidth="1"/>
    <col min="4866" max="4866" width="5.42578125" style="263" customWidth="1"/>
    <col min="4867" max="4867" width="10.85546875" style="263" customWidth="1"/>
    <col min="4868" max="4868" width="3.140625" style="263" customWidth="1"/>
    <col min="4869" max="4869" width="11.5703125" style="263" customWidth="1"/>
    <col min="4870" max="4870" width="3.85546875" style="263" customWidth="1"/>
    <col min="4871" max="4871" width="8.85546875" style="263"/>
    <col min="4872" max="4872" width="8.85546875" style="263" customWidth="1"/>
    <col min="4873" max="5120" width="8.85546875" style="263"/>
    <col min="5121" max="5121" width="63.140625" style="263" customWidth="1"/>
    <col min="5122" max="5122" width="5.42578125" style="263" customWidth="1"/>
    <col min="5123" max="5123" width="10.85546875" style="263" customWidth="1"/>
    <col min="5124" max="5124" width="3.140625" style="263" customWidth="1"/>
    <col min="5125" max="5125" width="11.5703125" style="263" customWidth="1"/>
    <col min="5126" max="5126" width="3.85546875" style="263" customWidth="1"/>
    <col min="5127" max="5127" width="8.85546875" style="263"/>
    <col min="5128" max="5128" width="8.85546875" style="263" customWidth="1"/>
    <col min="5129" max="5376" width="8.85546875" style="263"/>
    <col min="5377" max="5377" width="63.140625" style="263" customWidth="1"/>
    <col min="5378" max="5378" width="5.42578125" style="263" customWidth="1"/>
    <col min="5379" max="5379" width="10.85546875" style="263" customWidth="1"/>
    <col min="5380" max="5380" width="3.140625" style="263" customWidth="1"/>
    <col min="5381" max="5381" width="11.5703125" style="263" customWidth="1"/>
    <col min="5382" max="5382" width="3.85546875" style="263" customWidth="1"/>
    <col min="5383" max="5383" width="8.85546875" style="263"/>
    <col min="5384" max="5384" width="8.85546875" style="263" customWidth="1"/>
    <col min="5385" max="5632" width="8.85546875" style="263"/>
    <col min="5633" max="5633" width="63.140625" style="263" customWidth="1"/>
    <col min="5634" max="5634" width="5.42578125" style="263" customWidth="1"/>
    <col min="5635" max="5635" width="10.85546875" style="263" customWidth="1"/>
    <col min="5636" max="5636" width="3.140625" style="263" customWidth="1"/>
    <col min="5637" max="5637" width="11.5703125" style="263" customWidth="1"/>
    <col min="5638" max="5638" width="3.85546875" style="263" customWidth="1"/>
    <col min="5639" max="5639" width="8.85546875" style="263"/>
    <col min="5640" max="5640" width="8.85546875" style="263" customWidth="1"/>
    <col min="5641" max="5888" width="8.85546875" style="263"/>
    <col min="5889" max="5889" width="63.140625" style="263" customWidth="1"/>
    <col min="5890" max="5890" width="5.42578125" style="263" customWidth="1"/>
    <col min="5891" max="5891" width="10.85546875" style="263" customWidth="1"/>
    <col min="5892" max="5892" width="3.140625" style="263" customWidth="1"/>
    <col min="5893" max="5893" width="11.5703125" style="263" customWidth="1"/>
    <col min="5894" max="5894" width="3.85546875" style="263" customWidth="1"/>
    <col min="5895" max="5895" width="8.85546875" style="263"/>
    <col min="5896" max="5896" width="8.85546875" style="263" customWidth="1"/>
    <col min="5897" max="6144" width="8.85546875" style="263"/>
    <col min="6145" max="6145" width="63.140625" style="263" customWidth="1"/>
    <col min="6146" max="6146" width="5.42578125" style="263" customWidth="1"/>
    <col min="6147" max="6147" width="10.85546875" style="263" customWidth="1"/>
    <col min="6148" max="6148" width="3.140625" style="263" customWidth="1"/>
    <col min="6149" max="6149" width="11.5703125" style="263" customWidth="1"/>
    <col min="6150" max="6150" width="3.85546875" style="263" customWidth="1"/>
    <col min="6151" max="6151" width="8.85546875" style="263"/>
    <col min="6152" max="6152" width="8.85546875" style="263" customWidth="1"/>
    <col min="6153" max="6400" width="8.85546875" style="263"/>
    <col min="6401" max="6401" width="63.140625" style="263" customWidth="1"/>
    <col min="6402" max="6402" width="5.42578125" style="263" customWidth="1"/>
    <col min="6403" max="6403" width="10.85546875" style="263" customWidth="1"/>
    <col min="6404" max="6404" width="3.140625" style="263" customWidth="1"/>
    <col min="6405" max="6405" width="11.5703125" style="263" customWidth="1"/>
    <col min="6406" max="6406" width="3.85546875" style="263" customWidth="1"/>
    <col min="6407" max="6407" width="8.85546875" style="263"/>
    <col min="6408" max="6408" width="8.85546875" style="263" customWidth="1"/>
    <col min="6409" max="6656" width="8.85546875" style="263"/>
    <col min="6657" max="6657" width="63.140625" style="263" customWidth="1"/>
    <col min="6658" max="6658" width="5.42578125" style="263" customWidth="1"/>
    <col min="6659" max="6659" width="10.85546875" style="263" customWidth="1"/>
    <col min="6660" max="6660" width="3.140625" style="263" customWidth="1"/>
    <col min="6661" max="6661" width="11.5703125" style="263" customWidth="1"/>
    <col min="6662" max="6662" width="3.85546875" style="263" customWidth="1"/>
    <col min="6663" max="6663" width="8.85546875" style="263"/>
    <col min="6664" max="6664" width="8.85546875" style="263" customWidth="1"/>
    <col min="6665" max="6912" width="8.85546875" style="263"/>
    <col min="6913" max="6913" width="63.140625" style="263" customWidth="1"/>
    <col min="6914" max="6914" width="5.42578125" style="263" customWidth="1"/>
    <col min="6915" max="6915" width="10.85546875" style="263" customWidth="1"/>
    <col min="6916" max="6916" width="3.140625" style="263" customWidth="1"/>
    <col min="6917" max="6917" width="11.5703125" style="263" customWidth="1"/>
    <col min="6918" max="6918" width="3.85546875" style="263" customWidth="1"/>
    <col min="6919" max="6919" width="8.85546875" style="263"/>
    <col min="6920" max="6920" width="8.85546875" style="263" customWidth="1"/>
    <col min="6921" max="7168" width="8.85546875" style="263"/>
    <col min="7169" max="7169" width="63.140625" style="263" customWidth="1"/>
    <col min="7170" max="7170" width="5.42578125" style="263" customWidth="1"/>
    <col min="7171" max="7171" width="10.85546875" style="263" customWidth="1"/>
    <col min="7172" max="7172" width="3.140625" style="263" customWidth="1"/>
    <col min="7173" max="7173" width="11.5703125" style="263" customWidth="1"/>
    <col min="7174" max="7174" width="3.85546875" style="263" customWidth="1"/>
    <col min="7175" max="7175" width="8.85546875" style="263"/>
    <col min="7176" max="7176" width="8.85546875" style="263" customWidth="1"/>
    <col min="7177" max="7424" width="8.85546875" style="263"/>
    <col min="7425" max="7425" width="63.140625" style="263" customWidth="1"/>
    <col min="7426" max="7426" width="5.42578125" style="263" customWidth="1"/>
    <col min="7427" max="7427" width="10.85546875" style="263" customWidth="1"/>
    <col min="7428" max="7428" width="3.140625" style="263" customWidth="1"/>
    <col min="7429" max="7429" width="11.5703125" style="263" customWidth="1"/>
    <col min="7430" max="7430" width="3.85546875" style="263" customWidth="1"/>
    <col min="7431" max="7431" width="8.85546875" style="263"/>
    <col min="7432" max="7432" width="8.85546875" style="263" customWidth="1"/>
    <col min="7433" max="7680" width="8.85546875" style="263"/>
    <col min="7681" max="7681" width="63.140625" style="263" customWidth="1"/>
    <col min="7682" max="7682" width="5.42578125" style="263" customWidth="1"/>
    <col min="7683" max="7683" width="10.85546875" style="263" customWidth="1"/>
    <col min="7684" max="7684" width="3.140625" style="263" customWidth="1"/>
    <col min="7685" max="7685" width="11.5703125" style="263" customWidth="1"/>
    <col min="7686" max="7686" width="3.85546875" style="263" customWidth="1"/>
    <col min="7687" max="7687" width="8.85546875" style="263"/>
    <col min="7688" max="7688" width="8.85546875" style="263" customWidth="1"/>
    <col min="7689" max="7936" width="8.85546875" style="263"/>
    <col min="7937" max="7937" width="63.140625" style="263" customWidth="1"/>
    <col min="7938" max="7938" width="5.42578125" style="263" customWidth="1"/>
    <col min="7939" max="7939" width="10.85546875" style="263" customWidth="1"/>
    <col min="7940" max="7940" width="3.140625" style="263" customWidth="1"/>
    <col min="7941" max="7941" width="11.5703125" style="263" customWidth="1"/>
    <col min="7942" max="7942" width="3.85546875" style="263" customWidth="1"/>
    <col min="7943" max="7943" width="8.85546875" style="263"/>
    <col min="7944" max="7944" width="8.85546875" style="263" customWidth="1"/>
    <col min="7945" max="8192" width="8.85546875" style="263"/>
    <col min="8193" max="8193" width="63.140625" style="263" customWidth="1"/>
    <col min="8194" max="8194" width="5.42578125" style="263" customWidth="1"/>
    <col min="8195" max="8195" width="10.85546875" style="263" customWidth="1"/>
    <col min="8196" max="8196" width="3.140625" style="263" customWidth="1"/>
    <col min="8197" max="8197" width="11.5703125" style="263" customWidth="1"/>
    <col min="8198" max="8198" width="3.85546875" style="263" customWidth="1"/>
    <col min="8199" max="8199" width="8.85546875" style="263"/>
    <col min="8200" max="8200" width="8.85546875" style="263" customWidth="1"/>
    <col min="8201" max="8448" width="8.85546875" style="263"/>
    <col min="8449" max="8449" width="63.140625" style="263" customWidth="1"/>
    <col min="8450" max="8450" width="5.42578125" style="263" customWidth="1"/>
    <col min="8451" max="8451" width="10.85546875" style="263" customWidth="1"/>
    <col min="8452" max="8452" width="3.140625" style="263" customWidth="1"/>
    <col min="8453" max="8453" width="11.5703125" style="263" customWidth="1"/>
    <col min="8454" max="8454" width="3.85546875" style="263" customWidth="1"/>
    <col min="8455" max="8455" width="8.85546875" style="263"/>
    <col min="8456" max="8456" width="8.85546875" style="263" customWidth="1"/>
    <col min="8457" max="8704" width="8.85546875" style="263"/>
    <col min="8705" max="8705" width="63.140625" style="263" customWidth="1"/>
    <col min="8706" max="8706" width="5.42578125" style="263" customWidth="1"/>
    <col min="8707" max="8707" width="10.85546875" style="263" customWidth="1"/>
    <col min="8708" max="8708" width="3.140625" style="263" customWidth="1"/>
    <col min="8709" max="8709" width="11.5703125" style="263" customWidth="1"/>
    <col min="8710" max="8710" width="3.85546875" style="263" customWidth="1"/>
    <col min="8711" max="8711" width="8.85546875" style="263"/>
    <col min="8712" max="8712" width="8.85546875" style="263" customWidth="1"/>
    <col min="8713" max="8960" width="8.85546875" style="263"/>
    <col min="8961" max="8961" width="63.140625" style="263" customWidth="1"/>
    <col min="8962" max="8962" width="5.42578125" style="263" customWidth="1"/>
    <col min="8963" max="8963" width="10.85546875" style="263" customWidth="1"/>
    <col min="8964" max="8964" width="3.140625" style="263" customWidth="1"/>
    <col min="8965" max="8965" width="11.5703125" style="263" customWidth="1"/>
    <col min="8966" max="8966" width="3.85546875" style="263" customWidth="1"/>
    <col min="8967" max="8967" width="8.85546875" style="263"/>
    <col min="8968" max="8968" width="8.85546875" style="263" customWidth="1"/>
    <col min="8969" max="9216" width="8.85546875" style="263"/>
    <col min="9217" max="9217" width="63.140625" style="263" customWidth="1"/>
    <col min="9218" max="9218" width="5.42578125" style="263" customWidth="1"/>
    <col min="9219" max="9219" width="10.85546875" style="263" customWidth="1"/>
    <col min="9220" max="9220" width="3.140625" style="263" customWidth="1"/>
    <col min="9221" max="9221" width="11.5703125" style="263" customWidth="1"/>
    <col min="9222" max="9222" width="3.85546875" style="263" customWidth="1"/>
    <col min="9223" max="9223" width="8.85546875" style="263"/>
    <col min="9224" max="9224" width="8.85546875" style="263" customWidth="1"/>
    <col min="9225" max="9472" width="8.85546875" style="263"/>
    <col min="9473" max="9473" width="63.140625" style="263" customWidth="1"/>
    <col min="9474" max="9474" width="5.42578125" style="263" customWidth="1"/>
    <col min="9475" max="9475" width="10.85546875" style="263" customWidth="1"/>
    <col min="9476" max="9476" width="3.140625" style="263" customWidth="1"/>
    <col min="9477" max="9477" width="11.5703125" style="263" customWidth="1"/>
    <col min="9478" max="9478" width="3.85546875" style="263" customWidth="1"/>
    <col min="9479" max="9479" width="8.85546875" style="263"/>
    <col min="9480" max="9480" width="8.85546875" style="263" customWidth="1"/>
    <col min="9481" max="9728" width="8.85546875" style="263"/>
    <col min="9729" max="9729" width="63.140625" style="263" customWidth="1"/>
    <col min="9730" max="9730" width="5.42578125" style="263" customWidth="1"/>
    <col min="9731" max="9731" width="10.85546875" style="263" customWidth="1"/>
    <col min="9732" max="9732" width="3.140625" style="263" customWidth="1"/>
    <col min="9733" max="9733" width="11.5703125" style="263" customWidth="1"/>
    <col min="9734" max="9734" width="3.85546875" style="263" customWidth="1"/>
    <col min="9735" max="9735" width="8.85546875" style="263"/>
    <col min="9736" max="9736" width="8.85546875" style="263" customWidth="1"/>
    <col min="9737" max="9984" width="8.85546875" style="263"/>
    <col min="9985" max="9985" width="63.140625" style="263" customWidth="1"/>
    <col min="9986" max="9986" width="5.42578125" style="263" customWidth="1"/>
    <col min="9987" max="9987" width="10.85546875" style="263" customWidth="1"/>
    <col min="9988" max="9988" width="3.140625" style="263" customWidth="1"/>
    <col min="9989" max="9989" width="11.5703125" style="263" customWidth="1"/>
    <col min="9990" max="9990" width="3.85546875" style="263" customWidth="1"/>
    <col min="9991" max="9991" width="8.85546875" style="263"/>
    <col min="9992" max="9992" width="8.85546875" style="263" customWidth="1"/>
    <col min="9993" max="10240" width="8.85546875" style="263"/>
    <col min="10241" max="10241" width="63.140625" style="263" customWidth="1"/>
    <col min="10242" max="10242" width="5.42578125" style="263" customWidth="1"/>
    <col min="10243" max="10243" width="10.85546875" style="263" customWidth="1"/>
    <col min="10244" max="10244" width="3.140625" style="263" customWidth="1"/>
    <col min="10245" max="10245" width="11.5703125" style="263" customWidth="1"/>
    <col min="10246" max="10246" width="3.85546875" style="263" customWidth="1"/>
    <col min="10247" max="10247" width="8.85546875" style="263"/>
    <col min="10248" max="10248" width="8.85546875" style="263" customWidth="1"/>
    <col min="10249" max="10496" width="8.85546875" style="263"/>
    <col min="10497" max="10497" width="63.140625" style="263" customWidth="1"/>
    <col min="10498" max="10498" width="5.42578125" style="263" customWidth="1"/>
    <col min="10499" max="10499" width="10.85546875" style="263" customWidth="1"/>
    <col min="10500" max="10500" width="3.140625" style="263" customWidth="1"/>
    <col min="10501" max="10501" width="11.5703125" style="263" customWidth="1"/>
    <col min="10502" max="10502" width="3.85546875" style="263" customWidth="1"/>
    <col min="10503" max="10503" width="8.85546875" style="263"/>
    <col min="10504" max="10504" width="8.85546875" style="263" customWidth="1"/>
    <col min="10505" max="10752" width="8.85546875" style="263"/>
    <col min="10753" max="10753" width="63.140625" style="263" customWidth="1"/>
    <col min="10754" max="10754" width="5.42578125" style="263" customWidth="1"/>
    <col min="10755" max="10755" width="10.85546875" style="263" customWidth="1"/>
    <col min="10756" max="10756" width="3.140625" style="263" customWidth="1"/>
    <col min="10757" max="10757" width="11.5703125" style="263" customWidth="1"/>
    <col min="10758" max="10758" width="3.85546875" style="263" customWidth="1"/>
    <col min="10759" max="10759" width="8.85546875" style="263"/>
    <col min="10760" max="10760" width="8.85546875" style="263" customWidth="1"/>
    <col min="10761" max="11008" width="8.85546875" style="263"/>
    <col min="11009" max="11009" width="63.140625" style="263" customWidth="1"/>
    <col min="11010" max="11010" width="5.42578125" style="263" customWidth="1"/>
    <col min="11011" max="11011" width="10.85546875" style="263" customWidth="1"/>
    <col min="11012" max="11012" width="3.140625" style="263" customWidth="1"/>
    <col min="11013" max="11013" width="11.5703125" style="263" customWidth="1"/>
    <col min="11014" max="11014" width="3.85546875" style="263" customWidth="1"/>
    <col min="11015" max="11015" width="8.85546875" style="263"/>
    <col min="11016" max="11016" width="8.85546875" style="263" customWidth="1"/>
    <col min="11017" max="11264" width="8.85546875" style="263"/>
    <col min="11265" max="11265" width="63.140625" style="263" customWidth="1"/>
    <col min="11266" max="11266" width="5.42578125" style="263" customWidth="1"/>
    <col min="11267" max="11267" width="10.85546875" style="263" customWidth="1"/>
    <col min="11268" max="11268" width="3.140625" style="263" customWidth="1"/>
    <col min="11269" max="11269" width="11.5703125" style="263" customWidth="1"/>
    <col min="11270" max="11270" width="3.85546875" style="263" customWidth="1"/>
    <col min="11271" max="11271" width="8.85546875" style="263"/>
    <col min="11272" max="11272" width="8.85546875" style="263" customWidth="1"/>
    <col min="11273" max="11520" width="8.85546875" style="263"/>
    <col min="11521" max="11521" width="63.140625" style="263" customWidth="1"/>
    <col min="11522" max="11522" width="5.42578125" style="263" customWidth="1"/>
    <col min="11523" max="11523" width="10.85546875" style="263" customWidth="1"/>
    <col min="11524" max="11524" width="3.140625" style="263" customWidth="1"/>
    <col min="11525" max="11525" width="11.5703125" style="263" customWidth="1"/>
    <col min="11526" max="11526" width="3.85546875" style="263" customWidth="1"/>
    <col min="11527" max="11527" width="8.85546875" style="263"/>
    <col min="11528" max="11528" width="8.85546875" style="263" customWidth="1"/>
    <col min="11529" max="11776" width="8.85546875" style="263"/>
    <col min="11777" max="11777" width="63.140625" style="263" customWidth="1"/>
    <col min="11778" max="11778" width="5.42578125" style="263" customWidth="1"/>
    <col min="11779" max="11779" width="10.85546875" style="263" customWidth="1"/>
    <col min="11780" max="11780" width="3.140625" style="263" customWidth="1"/>
    <col min="11781" max="11781" width="11.5703125" style="263" customWidth="1"/>
    <col min="11782" max="11782" width="3.85546875" style="263" customWidth="1"/>
    <col min="11783" max="11783" width="8.85546875" style="263"/>
    <col min="11784" max="11784" width="8.85546875" style="263" customWidth="1"/>
    <col min="11785" max="12032" width="8.85546875" style="263"/>
    <col min="12033" max="12033" width="63.140625" style="263" customWidth="1"/>
    <col min="12034" max="12034" width="5.42578125" style="263" customWidth="1"/>
    <col min="12035" max="12035" width="10.85546875" style="263" customWidth="1"/>
    <col min="12036" max="12036" width="3.140625" style="263" customWidth="1"/>
    <col min="12037" max="12037" width="11.5703125" style="263" customWidth="1"/>
    <col min="12038" max="12038" width="3.85546875" style="263" customWidth="1"/>
    <col min="12039" max="12039" width="8.85546875" style="263"/>
    <col min="12040" max="12040" width="8.85546875" style="263" customWidth="1"/>
    <col min="12041" max="12288" width="8.85546875" style="263"/>
    <col min="12289" max="12289" width="63.140625" style="263" customWidth="1"/>
    <col min="12290" max="12290" width="5.42578125" style="263" customWidth="1"/>
    <col min="12291" max="12291" width="10.85546875" style="263" customWidth="1"/>
    <col min="12292" max="12292" width="3.140625" style="263" customWidth="1"/>
    <col min="12293" max="12293" width="11.5703125" style="263" customWidth="1"/>
    <col min="12294" max="12294" width="3.85546875" style="263" customWidth="1"/>
    <col min="12295" max="12295" width="8.85546875" style="263"/>
    <col min="12296" max="12296" width="8.85546875" style="263" customWidth="1"/>
    <col min="12297" max="12544" width="8.85546875" style="263"/>
    <col min="12545" max="12545" width="63.140625" style="263" customWidth="1"/>
    <col min="12546" max="12546" width="5.42578125" style="263" customWidth="1"/>
    <col min="12547" max="12547" width="10.85546875" style="263" customWidth="1"/>
    <col min="12548" max="12548" width="3.140625" style="263" customWidth="1"/>
    <col min="12549" max="12549" width="11.5703125" style="263" customWidth="1"/>
    <col min="12550" max="12550" width="3.85546875" style="263" customWidth="1"/>
    <col min="12551" max="12551" width="8.85546875" style="263"/>
    <col min="12552" max="12552" width="8.85546875" style="263" customWidth="1"/>
    <col min="12553" max="12800" width="8.85546875" style="263"/>
    <col min="12801" max="12801" width="63.140625" style="263" customWidth="1"/>
    <col min="12802" max="12802" width="5.42578125" style="263" customWidth="1"/>
    <col min="12803" max="12803" width="10.85546875" style="263" customWidth="1"/>
    <col min="12804" max="12804" width="3.140625" style="263" customWidth="1"/>
    <col min="12805" max="12805" width="11.5703125" style="263" customWidth="1"/>
    <col min="12806" max="12806" width="3.85546875" style="263" customWidth="1"/>
    <col min="12807" max="12807" width="8.85546875" style="263"/>
    <col min="12808" max="12808" width="8.85546875" style="263" customWidth="1"/>
    <col min="12809" max="13056" width="8.85546875" style="263"/>
    <col min="13057" max="13057" width="63.140625" style="263" customWidth="1"/>
    <col min="13058" max="13058" width="5.42578125" style="263" customWidth="1"/>
    <col min="13059" max="13059" width="10.85546875" style="263" customWidth="1"/>
    <col min="13060" max="13060" width="3.140625" style="263" customWidth="1"/>
    <col min="13061" max="13061" width="11.5703125" style="263" customWidth="1"/>
    <col min="13062" max="13062" width="3.85546875" style="263" customWidth="1"/>
    <col min="13063" max="13063" width="8.85546875" style="263"/>
    <col min="13064" max="13064" width="8.85546875" style="263" customWidth="1"/>
    <col min="13065" max="13312" width="8.85546875" style="263"/>
    <col min="13313" max="13313" width="63.140625" style="263" customWidth="1"/>
    <col min="13314" max="13314" width="5.42578125" style="263" customWidth="1"/>
    <col min="13315" max="13315" width="10.85546875" style="263" customWidth="1"/>
    <col min="13316" max="13316" width="3.140625" style="263" customWidth="1"/>
    <col min="13317" max="13317" width="11.5703125" style="263" customWidth="1"/>
    <col min="13318" max="13318" width="3.85546875" style="263" customWidth="1"/>
    <col min="13319" max="13319" width="8.85546875" style="263"/>
    <col min="13320" max="13320" width="8.85546875" style="263" customWidth="1"/>
    <col min="13321" max="13568" width="8.85546875" style="263"/>
    <col min="13569" max="13569" width="63.140625" style="263" customWidth="1"/>
    <col min="13570" max="13570" width="5.42578125" style="263" customWidth="1"/>
    <col min="13571" max="13571" width="10.85546875" style="263" customWidth="1"/>
    <col min="13572" max="13572" width="3.140625" style="263" customWidth="1"/>
    <col min="13573" max="13573" width="11.5703125" style="263" customWidth="1"/>
    <col min="13574" max="13574" width="3.85546875" style="263" customWidth="1"/>
    <col min="13575" max="13575" width="8.85546875" style="263"/>
    <col min="13576" max="13576" width="8.85546875" style="263" customWidth="1"/>
    <col min="13577" max="13824" width="8.85546875" style="263"/>
    <col min="13825" max="13825" width="63.140625" style="263" customWidth="1"/>
    <col min="13826" max="13826" width="5.42578125" style="263" customWidth="1"/>
    <col min="13827" max="13827" width="10.85546875" style="263" customWidth="1"/>
    <col min="13828" max="13828" width="3.140625" style="263" customWidth="1"/>
    <col min="13829" max="13829" width="11.5703125" style="263" customWidth="1"/>
    <col min="13830" max="13830" width="3.85546875" style="263" customWidth="1"/>
    <col min="13831" max="13831" width="8.85546875" style="263"/>
    <col min="13832" max="13832" width="8.85546875" style="263" customWidth="1"/>
    <col min="13833" max="14080" width="8.85546875" style="263"/>
    <col min="14081" max="14081" width="63.140625" style="263" customWidth="1"/>
    <col min="14082" max="14082" width="5.42578125" style="263" customWidth="1"/>
    <col min="14083" max="14083" width="10.85546875" style="263" customWidth="1"/>
    <col min="14084" max="14084" width="3.140625" style="263" customWidth="1"/>
    <col min="14085" max="14085" width="11.5703125" style="263" customWidth="1"/>
    <col min="14086" max="14086" width="3.85546875" style="263" customWidth="1"/>
    <col min="14087" max="14087" width="8.85546875" style="263"/>
    <col min="14088" max="14088" width="8.85546875" style="263" customWidth="1"/>
    <col min="14089" max="14336" width="8.85546875" style="263"/>
    <col min="14337" max="14337" width="63.140625" style="263" customWidth="1"/>
    <col min="14338" max="14338" width="5.42578125" style="263" customWidth="1"/>
    <col min="14339" max="14339" width="10.85546875" style="263" customWidth="1"/>
    <col min="14340" max="14340" width="3.140625" style="263" customWidth="1"/>
    <col min="14341" max="14341" width="11.5703125" style="263" customWidth="1"/>
    <col min="14342" max="14342" width="3.85546875" style="263" customWidth="1"/>
    <col min="14343" max="14343" width="8.85546875" style="263"/>
    <col min="14344" max="14344" width="8.85546875" style="263" customWidth="1"/>
    <col min="14345" max="14592" width="8.85546875" style="263"/>
    <col min="14593" max="14593" width="63.140625" style="263" customWidth="1"/>
    <col min="14594" max="14594" width="5.42578125" style="263" customWidth="1"/>
    <col min="14595" max="14595" width="10.85546875" style="263" customWidth="1"/>
    <col min="14596" max="14596" width="3.140625" style="263" customWidth="1"/>
    <col min="14597" max="14597" width="11.5703125" style="263" customWidth="1"/>
    <col min="14598" max="14598" width="3.85546875" style="263" customWidth="1"/>
    <col min="14599" max="14599" width="8.85546875" style="263"/>
    <col min="14600" max="14600" width="8.85546875" style="263" customWidth="1"/>
    <col min="14601" max="14848" width="8.85546875" style="263"/>
    <col min="14849" max="14849" width="63.140625" style="263" customWidth="1"/>
    <col min="14850" max="14850" width="5.42578125" style="263" customWidth="1"/>
    <col min="14851" max="14851" width="10.85546875" style="263" customWidth="1"/>
    <col min="14852" max="14852" width="3.140625" style="263" customWidth="1"/>
    <col min="14853" max="14853" width="11.5703125" style="263" customWidth="1"/>
    <col min="14854" max="14854" width="3.85546875" style="263" customWidth="1"/>
    <col min="14855" max="14855" width="8.85546875" style="263"/>
    <col min="14856" max="14856" width="8.85546875" style="263" customWidth="1"/>
    <col min="14857" max="15104" width="8.85546875" style="263"/>
    <col min="15105" max="15105" width="63.140625" style="263" customWidth="1"/>
    <col min="15106" max="15106" width="5.42578125" style="263" customWidth="1"/>
    <col min="15107" max="15107" width="10.85546875" style="263" customWidth="1"/>
    <col min="15108" max="15108" width="3.140625" style="263" customWidth="1"/>
    <col min="15109" max="15109" width="11.5703125" style="263" customWidth="1"/>
    <col min="15110" max="15110" width="3.85546875" style="263" customWidth="1"/>
    <col min="15111" max="15111" width="8.85546875" style="263"/>
    <col min="15112" max="15112" width="8.85546875" style="263" customWidth="1"/>
    <col min="15113" max="15360" width="8.85546875" style="263"/>
    <col min="15361" max="15361" width="63.140625" style="263" customWidth="1"/>
    <col min="15362" max="15362" width="5.42578125" style="263" customWidth="1"/>
    <col min="15363" max="15363" width="10.85546875" style="263" customWidth="1"/>
    <col min="15364" max="15364" width="3.140625" style="263" customWidth="1"/>
    <col min="15365" max="15365" width="11.5703125" style="263" customWidth="1"/>
    <col min="15366" max="15366" width="3.85546875" style="263" customWidth="1"/>
    <col min="15367" max="15367" width="8.85546875" style="263"/>
    <col min="15368" max="15368" width="8.85546875" style="263" customWidth="1"/>
    <col min="15369" max="15616" width="8.85546875" style="263"/>
    <col min="15617" max="15617" width="63.140625" style="263" customWidth="1"/>
    <col min="15618" max="15618" width="5.42578125" style="263" customWidth="1"/>
    <col min="15619" max="15619" width="10.85546875" style="263" customWidth="1"/>
    <col min="15620" max="15620" width="3.140625" style="263" customWidth="1"/>
    <col min="15621" max="15621" width="11.5703125" style="263" customWidth="1"/>
    <col min="15622" max="15622" width="3.85546875" style="263" customWidth="1"/>
    <col min="15623" max="15623" width="8.85546875" style="263"/>
    <col min="15624" max="15624" width="8.85546875" style="263" customWidth="1"/>
    <col min="15625" max="15872" width="8.85546875" style="263"/>
    <col min="15873" max="15873" width="63.140625" style="263" customWidth="1"/>
    <col min="15874" max="15874" width="5.42578125" style="263" customWidth="1"/>
    <col min="15875" max="15875" width="10.85546875" style="263" customWidth="1"/>
    <col min="15876" max="15876" width="3.140625" style="263" customWidth="1"/>
    <col min="15877" max="15877" width="11.5703125" style="263" customWidth="1"/>
    <col min="15878" max="15878" width="3.85546875" style="263" customWidth="1"/>
    <col min="15879" max="15879" width="8.85546875" style="263"/>
    <col min="15880" max="15880" width="8.85546875" style="263" customWidth="1"/>
    <col min="15881" max="16128" width="8.85546875" style="263"/>
    <col min="16129" max="16129" width="63.140625" style="263" customWidth="1"/>
    <col min="16130" max="16130" width="5.42578125" style="263" customWidth="1"/>
    <col min="16131" max="16131" width="10.85546875" style="263" customWidth="1"/>
    <col min="16132" max="16132" width="3.140625" style="263" customWidth="1"/>
    <col min="16133" max="16133" width="11.5703125" style="263" customWidth="1"/>
    <col min="16134" max="16134" width="3.85546875" style="263" customWidth="1"/>
    <col min="16135" max="16135" width="8.85546875" style="263"/>
    <col min="16136" max="16136" width="8.85546875" style="263" customWidth="1"/>
    <col min="16137" max="16384" width="8.85546875" style="263"/>
  </cols>
  <sheetData>
    <row r="1" spans="1:8">
      <c r="A1" s="263" t="s">
        <v>465</v>
      </c>
    </row>
    <row r="2" spans="1:8">
      <c r="A2" s="263" t="s">
        <v>466</v>
      </c>
    </row>
    <row r="3" spans="1:8" ht="12" customHeight="1"/>
    <row r="4" spans="1:8">
      <c r="A4" s="263" t="s">
        <v>583</v>
      </c>
    </row>
    <row r="5" spans="1:8">
      <c r="A5" s="263" t="s">
        <v>584</v>
      </c>
    </row>
    <row r="6" spans="1:8" ht="12" customHeight="1" thickBot="1">
      <c r="A6" s="265"/>
      <c r="B6" s="265"/>
      <c r="C6" s="265"/>
      <c r="D6" s="265"/>
      <c r="E6" s="266"/>
      <c r="F6" s="266"/>
    </row>
    <row r="7" spans="1:8">
      <c r="F7" s="264"/>
    </row>
    <row r="8" spans="1:8">
      <c r="A8" s="263" t="s">
        <v>585</v>
      </c>
      <c r="C8" s="267" t="s">
        <v>586</v>
      </c>
      <c r="D8" s="267"/>
      <c r="E8" s="267"/>
    </row>
    <row r="9" spans="1:8">
      <c r="A9" s="263" t="s">
        <v>587</v>
      </c>
      <c r="C9" s="268" t="s">
        <v>588</v>
      </c>
      <c r="D9" s="268"/>
      <c r="E9" s="268"/>
    </row>
    <row r="10" spans="1:8">
      <c r="C10" s="269" t="s">
        <v>589</v>
      </c>
      <c r="D10" s="270"/>
      <c r="E10" s="271" t="s">
        <v>590</v>
      </c>
    </row>
    <row r="11" spans="1:8" ht="15" thickBot="1">
      <c r="A11" s="265"/>
      <c r="B11" s="265"/>
      <c r="C11" s="265"/>
      <c r="D11" s="265"/>
      <c r="E11" s="266"/>
      <c r="F11" s="266"/>
    </row>
    <row r="12" spans="1:8" ht="12" customHeight="1">
      <c r="C12" s="272"/>
      <c r="F12" s="273"/>
      <c r="G12" s="274"/>
      <c r="H12" s="274"/>
    </row>
    <row r="13" spans="1:8" ht="15.75" customHeight="1">
      <c r="A13" s="275" t="s">
        <v>591</v>
      </c>
      <c r="C13" s="276">
        <f>C15+C37</f>
        <v>562298</v>
      </c>
      <c r="D13" s="275"/>
      <c r="E13" s="277">
        <f>E15+E37</f>
        <v>100</v>
      </c>
      <c r="F13" s="273"/>
      <c r="G13" s="274"/>
      <c r="H13" s="274"/>
    </row>
    <row r="14" spans="1:8" ht="6" customHeight="1">
      <c r="C14" s="272"/>
      <c r="E14" s="264" t="str">
        <f>IF($A14&lt;&gt;0,C14/$C$13*100,"")</f>
        <v/>
      </c>
      <c r="F14" s="273"/>
      <c r="G14" s="274"/>
      <c r="H14" s="274"/>
    </row>
    <row r="15" spans="1:8" ht="13.5" customHeight="1">
      <c r="A15" s="275" t="s">
        <v>592</v>
      </c>
      <c r="C15" s="276">
        <f>SUM(C17:C36)</f>
        <v>147360</v>
      </c>
      <c r="E15" s="278">
        <f t="shared" ref="E15:E51" si="0">IF($A15&lt;&gt;0,C15/$C$13*100,"")</f>
        <v>26.206744466457288</v>
      </c>
      <c r="G15" s="279"/>
      <c r="H15" s="279"/>
    </row>
    <row r="16" spans="1:8" ht="5.25" customHeight="1">
      <c r="C16" s="280"/>
      <c r="E16" s="264" t="str">
        <f t="shared" si="0"/>
        <v/>
      </c>
      <c r="G16" s="279"/>
      <c r="H16" s="279"/>
    </row>
    <row r="17" spans="1:8">
      <c r="A17" s="4" t="s">
        <v>593</v>
      </c>
      <c r="B17" s="4"/>
      <c r="C17" s="281">
        <v>35386</v>
      </c>
      <c r="E17" s="282">
        <f t="shared" si="0"/>
        <v>6.2931043681464276</v>
      </c>
      <c r="G17" s="279"/>
      <c r="H17" s="279"/>
    </row>
    <row r="18" spans="1:8" ht="6.95" customHeight="1">
      <c r="A18" s="4"/>
      <c r="B18" s="4"/>
      <c r="C18" s="281"/>
      <c r="E18" s="282" t="str">
        <f t="shared" si="0"/>
        <v/>
      </c>
      <c r="G18" s="279"/>
      <c r="H18" s="279"/>
    </row>
    <row r="19" spans="1:8" ht="14.1" customHeight="1">
      <c r="A19" s="4" t="s">
        <v>594</v>
      </c>
      <c r="B19" s="4"/>
      <c r="C19" s="281">
        <v>5083</v>
      </c>
      <c r="E19" s="282">
        <f t="shared" si="0"/>
        <v>0.90396906978150382</v>
      </c>
      <c r="G19" s="279"/>
      <c r="H19" s="279"/>
    </row>
    <row r="20" spans="1:8" ht="6" customHeight="1">
      <c r="A20" s="4"/>
      <c r="B20" s="4"/>
      <c r="C20" s="281"/>
      <c r="E20" s="282" t="str">
        <f t="shared" si="0"/>
        <v/>
      </c>
      <c r="H20" s="279"/>
    </row>
    <row r="21" spans="1:8" ht="12.75" customHeight="1">
      <c r="A21" s="4" t="s">
        <v>595</v>
      </c>
      <c r="B21" s="4"/>
      <c r="C21" s="281">
        <v>2476</v>
      </c>
      <c r="E21" s="282">
        <f t="shared" si="0"/>
        <v>0.44033590729470851</v>
      </c>
      <c r="H21" s="279"/>
    </row>
    <row r="22" spans="1:8" ht="6" customHeight="1">
      <c r="A22" s="4"/>
      <c r="B22" s="4"/>
      <c r="C22" s="281"/>
      <c r="E22" s="282" t="str">
        <f t="shared" si="0"/>
        <v/>
      </c>
      <c r="H22" s="279"/>
    </row>
    <row r="23" spans="1:8">
      <c r="A23" s="4" t="s">
        <v>596</v>
      </c>
      <c r="B23" s="4"/>
      <c r="C23" s="281">
        <v>9673</v>
      </c>
      <c r="E23" s="282">
        <f t="shared" si="0"/>
        <v>1.7202622097179785</v>
      </c>
      <c r="H23" s="279"/>
    </row>
    <row r="24" spans="1:8" ht="6" customHeight="1">
      <c r="A24" s="4"/>
      <c r="B24" s="4"/>
      <c r="C24" s="281"/>
      <c r="E24" s="282" t="str">
        <f t="shared" si="0"/>
        <v/>
      </c>
      <c r="H24" s="279"/>
    </row>
    <row r="25" spans="1:8">
      <c r="A25" s="4" t="s">
        <v>597</v>
      </c>
      <c r="B25" s="4"/>
      <c r="C25" s="281">
        <v>5049</v>
      </c>
      <c r="E25" s="282">
        <f t="shared" si="0"/>
        <v>0.89792245393012249</v>
      </c>
      <c r="H25" s="279"/>
    </row>
    <row r="26" spans="1:8" ht="6.95" customHeight="1">
      <c r="A26" s="4"/>
      <c r="B26" s="4"/>
      <c r="C26" s="281"/>
      <c r="E26" s="282" t="str">
        <f t="shared" si="0"/>
        <v/>
      </c>
      <c r="G26" s="279"/>
      <c r="H26" s="279"/>
    </row>
    <row r="27" spans="1:8">
      <c r="A27" s="4" t="s">
        <v>598</v>
      </c>
      <c r="B27" s="4"/>
      <c r="C27" s="281">
        <v>7460</v>
      </c>
      <c r="E27" s="282">
        <f t="shared" si="0"/>
        <v>1.3266986544501314</v>
      </c>
    </row>
    <row r="28" spans="1:8" ht="6.95" customHeight="1">
      <c r="A28" s="4"/>
      <c r="B28" s="4"/>
      <c r="C28" s="281"/>
      <c r="E28" s="282" t="str">
        <f t="shared" si="0"/>
        <v/>
      </c>
    </row>
    <row r="29" spans="1:8" ht="14.25" customHeight="1">
      <c r="A29" s="4" t="s">
        <v>599</v>
      </c>
      <c r="B29" s="4"/>
      <c r="C29" s="281">
        <v>67052</v>
      </c>
      <c r="E29" s="282">
        <f t="shared" si="0"/>
        <v>11.924637825494667</v>
      </c>
    </row>
    <row r="30" spans="1:8" ht="4.5" customHeight="1">
      <c r="A30" s="4"/>
      <c r="B30" s="4"/>
      <c r="C30" s="281"/>
      <c r="E30" s="282" t="str">
        <f t="shared" si="0"/>
        <v/>
      </c>
    </row>
    <row r="31" spans="1:8">
      <c r="A31" s="4" t="s">
        <v>600</v>
      </c>
      <c r="B31" s="4"/>
      <c r="C31" s="281">
        <v>4009</v>
      </c>
      <c r="E31" s="282">
        <f t="shared" si="0"/>
        <v>0.7129671455349299</v>
      </c>
    </row>
    <row r="32" spans="1:8" ht="6.95" customHeight="1">
      <c r="A32" s="4"/>
      <c r="B32" s="4"/>
      <c r="C32" s="281"/>
      <c r="E32" s="282" t="str">
        <f t="shared" si="0"/>
        <v/>
      </c>
    </row>
    <row r="33" spans="1:8">
      <c r="A33" s="4" t="s">
        <v>601</v>
      </c>
      <c r="B33" s="4"/>
      <c r="C33" s="281">
        <v>4177</v>
      </c>
      <c r="E33" s="282">
        <f t="shared" si="0"/>
        <v>0.74284454150646095</v>
      </c>
      <c r="H33" s="279"/>
    </row>
    <row r="34" spans="1:8" ht="6.95" customHeight="1">
      <c r="A34" s="4"/>
      <c r="B34" s="4"/>
      <c r="C34" s="281"/>
      <c r="E34" s="282" t="str">
        <f t="shared" si="0"/>
        <v/>
      </c>
      <c r="H34" s="279"/>
    </row>
    <row r="35" spans="1:8">
      <c r="A35" s="4" t="s">
        <v>602</v>
      </c>
      <c r="B35" s="4"/>
      <c r="C35" s="281">
        <v>6995</v>
      </c>
      <c r="E35" s="282">
        <f t="shared" si="0"/>
        <v>1.2440022906003578</v>
      </c>
    </row>
    <row r="36" spans="1:8" ht="12.6" customHeight="1">
      <c r="C36" s="280"/>
      <c r="E36" s="282" t="str">
        <f t="shared" si="0"/>
        <v/>
      </c>
    </row>
    <row r="37" spans="1:8" ht="15">
      <c r="A37" s="275" t="s">
        <v>603</v>
      </c>
      <c r="C37" s="276">
        <f>SUM(C41:C51)</f>
        <v>414938</v>
      </c>
      <c r="E37" s="282">
        <f t="shared" si="0"/>
        <v>73.793255533542705</v>
      </c>
    </row>
    <row r="38" spans="1:8" ht="6.6" customHeight="1">
      <c r="C38" s="280"/>
      <c r="E38" s="282" t="str">
        <f t="shared" si="0"/>
        <v/>
      </c>
    </row>
    <row r="39" spans="1:8">
      <c r="A39" s="4" t="s">
        <v>604</v>
      </c>
      <c r="B39" s="4"/>
      <c r="C39" s="281">
        <v>9615</v>
      </c>
      <c r="E39" s="282">
        <f t="shared" si="0"/>
        <v>1.7099473944420931</v>
      </c>
    </row>
    <row r="40" spans="1:8" ht="8.4499999999999993" customHeight="1">
      <c r="A40" s="4"/>
      <c r="B40" s="4"/>
      <c r="C40" s="281"/>
      <c r="E40" s="282" t="str">
        <f t="shared" si="0"/>
        <v/>
      </c>
    </row>
    <row r="41" spans="1:8" ht="15">
      <c r="A41" s="4" t="s">
        <v>605</v>
      </c>
      <c r="B41" s="4"/>
      <c r="C41" s="281">
        <v>5145</v>
      </c>
      <c r="E41" s="278">
        <f t="shared" si="0"/>
        <v>0.91499525162814022</v>
      </c>
    </row>
    <row r="42" spans="1:8" ht="6.75" customHeight="1">
      <c r="A42" s="4"/>
      <c r="B42" s="4"/>
      <c r="C42" s="281"/>
      <c r="E42" s="282" t="str">
        <f t="shared" si="0"/>
        <v/>
      </c>
    </row>
    <row r="43" spans="1:8">
      <c r="A43" s="4" t="s">
        <v>606</v>
      </c>
      <c r="B43" s="4"/>
      <c r="C43" s="281">
        <v>1772</v>
      </c>
      <c r="E43" s="282">
        <f t="shared" si="0"/>
        <v>0.31513539084257813</v>
      </c>
    </row>
    <row r="44" spans="1:8" ht="6.95" customHeight="1">
      <c r="A44" s="4"/>
      <c r="B44" s="4"/>
      <c r="C44" s="281"/>
      <c r="E44" s="282" t="str">
        <f t="shared" si="0"/>
        <v/>
      </c>
    </row>
    <row r="45" spans="1:8">
      <c r="A45" s="4" t="s">
        <v>607</v>
      </c>
      <c r="B45" s="4"/>
      <c r="C45" s="281">
        <v>68317</v>
      </c>
      <c r="E45" s="282">
        <f t="shared" si="0"/>
        <v>12.14960750349459</v>
      </c>
    </row>
    <row r="46" spans="1:8" ht="6.95" customHeight="1">
      <c r="A46" s="4"/>
      <c r="B46" s="4"/>
      <c r="C46" s="281"/>
      <c r="E46" s="282" t="str">
        <f t="shared" si="0"/>
        <v/>
      </c>
    </row>
    <row r="47" spans="1:8">
      <c r="A47" s="4" t="s">
        <v>608</v>
      </c>
      <c r="B47" s="4"/>
      <c r="C47" s="281">
        <v>320325</v>
      </c>
      <c r="E47" s="282">
        <f t="shared" si="0"/>
        <v>56.967124193932747</v>
      </c>
    </row>
    <row r="48" spans="1:8" ht="6.95" customHeight="1">
      <c r="A48" s="4"/>
      <c r="B48" s="4"/>
      <c r="C48" s="281"/>
      <c r="E48" s="282" t="str">
        <f t="shared" si="0"/>
        <v/>
      </c>
    </row>
    <row r="49" spans="1:6">
      <c r="A49" s="4" t="s">
        <v>609</v>
      </c>
      <c r="B49" s="4"/>
      <c r="C49" s="281">
        <v>14796</v>
      </c>
      <c r="E49" s="282">
        <f t="shared" si="0"/>
        <v>2.6313449452069899</v>
      </c>
    </row>
    <row r="50" spans="1:6" ht="6.95" customHeight="1">
      <c r="A50" s="4"/>
      <c r="B50" s="4"/>
      <c r="C50" s="281"/>
      <c r="E50" s="282" t="str">
        <f t="shared" si="0"/>
        <v/>
      </c>
    </row>
    <row r="51" spans="1:6" ht="12.6" customHeight="1">
      <c r="A51" s="4" t="s">
        <v>610</v>
      </c>
      <c r="B51" s="4"/>
      <c r="C51" s="281">
        <v>4583</v>
      </c>
      <c r="E51" s="282">
        <f t="shared" si="0"/>
        <v>0.81504824843766122</v>
      </c>
    </row>
    <row r="52" spans="1:6" ht="6.6" customHeight="1" thickBot="1">
      <c r="F52" s="266"/>
    </row>
    <row r="53" spans="1:6" ht="9.75" customHeight="1">
      <c r="A53" s="283"/>
      <c r="B53" s="283"/>
      <c r="C53" s="283"/>
      <c r="D53" s="283"/>
      <c r="E53" s="284"/>
    </row>
    <row r="54" spans="1:6" ht="12" customHeight="1">
      <c r="A54" s="263" t="s">
        <v>611</v>
      </c>
    </row>
    <row r="55" spans="1:6" ht="6.95" customHeight="1"/>
    <row r="56" spans="1:6">
      <c r="A56" s="263" t="s">
        <v>612</v>
      </c>
    </row>
    <row r="57" spans="1:6">
      <c r="A57" s="263" t="s">
        <v>540</v>
      </c>
    </row>
  </sheetData>
  <mergeCells count="2">
    <mergeCell ref="C8:E8"/>
    <mergeCell ref="C9:E9"/>
  </mergeCells>
  <printOptions horizontalCentered="1" verticalCentered="1"/>
  <pageMargins left="0" right="0" top="0" bottom="0" header="0" footer="0"/>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06A3A-03F2-428A-8218-15684F3DC036}">
  <sheetPr>
    <tabColor theme="4" tint="-0.249977111117893"/>
  </sheetPr>
  <dimension ref="A1:F58"/>
  <sheetViews>
    <sheetView workbookViewId="0">
      <selection activeCell="A2" sqref="A2"/>
    </sheetView>
  </sheetViews>
  <sheetFormatPr baseColWidth="10" defaultRowHeight="15"/>
  <cols>
    <col min="1" max="1" width="70.42578125" customWidth="1"/>
    <col min="2" max="2" width="3.140625" customWidth="1"/>
    <col min="4" max="4" width="3.85546875" customWidth="1"/>
    <col min="6" max="6" width="2.5703125" customWidth="1"/>
    <col min="257" max="257" width="70.42578125" customWidth="1"/>
    <col min="258" max="258" width="3.140625" customWidth="1"/>
    <col min="260" max="260" width="3.85546875" customWidth="1"/>
    <col min="262" max="262" width="2.5703125" customWidth="1"/>
    <col min="513" max="513" width="70.42578125" customWidth="1"/>
    <col min="514" max="514" width="3.140625" customWidth="1"/>
    <col min="516" max="516" width="3.85546875" customWidth="1"/>
    <col min="518" max="518" width="2.5703125" customWidth="1"/>
    <col min="769" max="769" width="70.42578125" customWidth="1"/>
    <col min="770" max="770" width="3.140625" customWidth="1"/>
    <col min="772" max="772" width="3.85546875" customWidth="1"/>
    <col min="774" max="774" width="2.5703125" customWidth="1"/>
    <col min="1025" max="1025" width="70.42578125" customWidth="1"/>
    <col min="1026" max="1026" width="3.140625" customWidth="1"/>
    <col min="1028" max="1028" width="3.85546875" customWidth="1"/>
    <col min="1030" max="1030" width="2.5703125" customWidth="1"/>
    <col min="1281" max="1281" width="70.42578125" customWidth="1"/>
    <col min="1282" max="1282" width="3.140625" customWidth="1"/>
    <col min="1284" max="1284" width="3.85546875" customWidth="1"/>
    <col min="1286" max="1286" width="2.5703125" customWidth="1"/>
    <col min="1537" max="1537" width="70.42578125" customWidth="1"/>
    <col min="1538" max="1538" width="3.140625" customWidth="1"/>
    <col min="1540" max="1540" width="3.85546875" customWidth="1"/>
    <col min="1542" max="1542" width="2.5703125" customWidth="1"/>
    <col min="1793" max="1793" width="70.42578125" customWidth="1"/>
    <col min="1794" max="1794" width="3.140625" customWidth="1"/>
    <col min="1796" max="1796" width="3.85546875" customWidth="1"/>
    <col min="1798" max="1798" width="2.5703125" customWidth="1"/>
    <col min="2049" max="2049" width="70.42578125" customWidth="1"/>
    <col min="2050" max="2050" width="3.140625" customWidth="1"/>
    <col min="2052" max="2052" width="3.85546875" customWidth="1"/>
    <col min="2054" max="2054" width="2.5703125" customWidth="1"/>
    <col min="2305" max="2305" width="70.42578125" customWidth="1"/>
    <col min="2306" max="2306" width="3.140625" customWidth="1"/>
    <col min="2308" max="2308" width="3.85546875" customWidth="1"/>
    <col min="2310" max="2310" width="2.5703125" customWidth="1"/>
    <col min="2561" max="2561" width="70.42578125" customWidth="1"/>
    <col min="2562" max="2562" width="3.140625" customWidth="1"/>
    <col min="2564" max="2564" width="3.85546875" customWidth="1"/>
    <col min="2566" max="2566" width="2.5703125" customWidth="1"/>
    <col min="2817" max="2817" width="70.42578125" customWidth="1"/>
    <col min="2818" max="2818" width="3.140625" customWidth="1"/>
    <col min="2820" max="2820" width="3.85546875" customWidth="1"/>
    <col min="2822" max="2822" width="2.5703125" customWidth="1"/>
    <col min="3073" max="3073" width="70.42578125" customWidth="1"/>
    <col min="3074" max="3074" width="3.140625" customWidth="1"/>
    <col min="3076" max="3076" width="3.85546875" customWidth="1"/>
    <col min="3078" max="3078" width="2.5703125" customWidth="1"/>
    <col min="3329" max="3329" width="70.42578125" customWidth="1"/>
    <col min="3330" max="3330" width="3.140625" customWidth="1"/>
    <col min="3332" max="3332" width="3.85546875" customWidth="1"/>
    <col min="3334" max="3334" width="2.5703125" customWidth="1"/>
    <col min="3585" max="3585" width="70.42578125" customWidth="1"/>
    <col min="3586" max="3586" width="3.140625" customWidth="1"/>
    <col min="3588" max="3588" width="3.85546875" customWidth="1"/>
    <col min="3590" max="3590" width="2.5703125" customWidth="1"/>
    <col min="3841" max="3841" width="70.42578125" customWidth="1"/>
    <col min="3842" max="3842" width="3.140625" customWidth="1"/>
    <col min="3844" max="3844" width="3.85546875" customWidth="1"/>
    <col min="3846" max="3846" width="2.5703125" customWidth="1"/>
    <col min="4097" max="4097" width="70.42578125" customWidth="1"/>
    <col min="4098" max="4098" width="3.140625" customWidth="1"/>
    <col min="4100" max="4100" width="3.85546875" customWidth="1"/>
    <col min="4102" max="4102" width="2.5703125" customWidth="1"/>
    <col min="4353" max="4353" width="70.42578125" customWidth="1"/>
    <col min="4354" max="4354" width="3.140625" customWidth="1"/>
    <col min="4356" max="4356" width="3.85546875" customWidth="1"/>
    <col min="4358" max="4358" width="2.5703125" customWidth="1"/>
    <col min="4609" max="4609" width="70.42578125" customWidth="1"/>
    <col min="4610" max="4610" width="3.140625" customWidth="1"/>
    <col min="4612" max="4612" width="3.85546875" customWidth="1"/>
    <col min="4614" max="4614" width="2.5703125" customWidth="1"/>
    <col min="4865" max="4865" width="70.42578125" customWidth="1"/>
    <col min="4866" max="4866" width="3.140625" customWidth="1"/>
    <col min="4868" max="4868" width="3.85546875" customWidth="1"/>
    <col min="4870" max="4870" width="2.5703125" customWidth="1"/>
    <col min="5121" max="5121" width="70.42578125" customWidth="1"/>
    <col min="5122" max="5122" width="3.140625" customWidth="1"/>
    <col min="5124" max="5124" width="3.85546875" customWidth="1"/>
    <col min="5126" max="5126" width="2.5703125" customWidth="1"/>
    <col min="5377" max="5377" width="70.42578125" customWidth="1"/>
    <col min="5378" max="5378" width="3.140625" customWidth="1"/>
    <col min="5380" max="5380" width="3.85546875" customWidth="1"/>
    <col min="5382" max="5382" width="2.5703125" customWidth="1"/>
    <col min="5633" max="5633" width="70.42578125" customWidth="1"/>
    <col min="5634" max="5634" width="3.140625" customWidth="1"/>
    <col min="5636" max="5636" width="3.85546875" customWidth="1"/>
    <col min="5638" max="5638" width="2.5703125" customWidth="1"/>
    <col min="5889" max="5889" width="70.42578125" customWidth="1"/>
    <col min="5890" max="5890" width="3.140625" customWidth="1"/>
    <col min="5892" max="5892" width="3.85546875" customWidth="1"/>
    <col min="5894" max="5894" width="2.5703125" customWidth="1"/>
    <col min="6145" max="6145" width="70.42578125" customWidth="1"/>
    <col min="6146" max="6146" width="3.140625" customWidth="1"/>
    <col min="6148" max="6148" width="3.85546875" customWidth="1"/>
    <col min="6150" max="6150" width="2.5703125" customWidth="1"/>
    <col min="6401" max="6401" width="70.42578125" customWidth="1"/>
    <col min="6402" max="6402" width="3.140625" customWidth="1"/>
    <col min="6404" max="6404" width="3.85546875" customWidth="1"/>
    <col min="6406" max="6406" width="2.5703125" customWidth="1"/>
    <col min="6657" max="6657" width="70.42578125" customWidth="1"/>
    <col min="6658" max="6658" width="3.140625" customWidth="1"/>
    <col min="6660" max="6660" width="3.85546875" customWidth="1"/>
    <col min="6662" max="6662" width="2.5703125" customWidth="1"/>
    <col min="6913" max="6913" width="70.42578125" customWidth="1"/>
    <col min="6914" max="6914" width="3.140625" customWidth="1"/>
    <col min="6916" max="6916" width="3.85546875" customWidth="1"/>
    <col min="6918" max="6918" width="2.5703125" customWidth="1"/>
    <col min="7169" max="7169" width="70.42578125" customWidth="1"/>
    <col min="7170" max="7170" width="3.140625" customWidth="1"/>
    <col min="7172" max="7172" width="3.85546875" customWidth="1"/>
    <col min="7174" max="7174" width="2.5703125" customWidth="1"/>
    <col min="7425" max="7425" width="70.42578125" customWidth="1"/>
    <col min="7426" max="7426" width="3.140625" customWidth="1"/>
    <col min="7428" max="7428" width="3.85546875" customWidth="1"/>
    <col min="7430" max="7430" width="2.5703125" customWidth="1"/>
    <col min="7681" max="7681" width="70.42578125" customWidth="1"/>
    <col min="7682" max="7682" width="3.140625" customWidth="1"/>
    <col min="7684" max="7684" width="3.85546875" customWidth="1"/>
    <col min="7686" max="7686" width="2.5703125" customWidth="1"/>
    <col min="7937" max="7937" width="70.42578125" customWidth="1"/>
    <col min="7938" max="7938" width="3.140625" customWidth="1"/>
    <col min="7940" max="7940" width="3.85546875" customWidth="1"/>
    <col min="7942" max="7942" width="2.5703125" customWidth="1"/>
    <col min="8193" max="8193" width="70.42578125" customWidth="1"/>
    <col min="8194" max="8194" width="3.140625" customWidth="1"/>
    <col min="8196" max="8196" width="3.85546875" customWidth="1"/>
    <col min="8198" max="8198" width="2.5703125" customWidth="1"/>
    <col min="8449" max="8449" width="70.42578125" customWidth="1"/>
    <col min="8450" max="8450" width="3.140625" customWidth="1"/>
    <col min="8452" max="8452" width="3.85546875" customWidth="1"/>
    <col min="8454" max="8454" width="2.5703125" customWidth="1"/>
    <col min="8705" max="8705" width="70.42578125" customWidth="1"/>
    <col min="8706" max="8706" width="3.140625" customWidth="1"/>
    <col min="8708" max="8708" width="3.85546875" customWidth="1"/>
    <col min="8710" max="8710" width="2.5703125" customWidth="1"/>
    <col min="8961" max="8961" width="70.42578125" customWidth="1"/>
    <col min="8962" max="8962" width="3.140625" customWidth="1"/>
    <col min="8964" max="8964" width="3.85546875" customWidth="1"/>
    <col min="8966" max="8966" width="2.5703125" customWidth="1"/>
    <col min="9217" max="9217" width="70.42578125" customWidth="1"/>
    <col min="9218" max="9218" width="3.140625" customWidth="1"/>
    <col min="9220" max="9220" width="3.85546875" customWidth="1"/>
    <col min="9222" max="9222" width="2.5703125" customWidth="1"/>
    <col min="9473" max="9473" width="70.42578125" customWidth="1"/>
    <col min="9474" max="9474" width="3.140625" customWidth="1"/>
    <col min="9476" max="9476" width="3.85546875" customWidth="1"/>
    <col min="9478" max="9478" width="2.5703125" customWidth="1"/>
    <col min="9729" max="9729" width="70.42578125" customWidth="1"/>
    <col min="9730" max="9730" width="3.140625" customWidth="1"/>
    <col min="9732" max="9732" width="3.85546875" customWidth="1"/>
    <col min="9734" max="9734" width="2.5703125" customWidth="1"/>
    <col min="9985" max="9985" width="70.42578125" customWidth="1"/>
    <col min="9986" max="9986" width="3.140625" customWidth="1"/>
    <col min="9988" max="9988" width="3.85546875" customWidth="1"/>
    <col min="9990" max="9990" width="2.5703125" customWidth="1"/>
    <col min="10241" max="10241" width="70.42578125" customWidth="1"/>
    <col min="10242" max="10242" width="3.140625" customWidth="1"/>
    <col min="10244" max="10244" width="3.85546875" customWidth="1"/>
    <col min="10246" max="10246" width="2.5703125" customWidth="1"/>
    <col min="10497" max="10497" width="70.42578125" customWidth="1"/>
    <col min="10498" max="10498" width="3.140625" customWidth="1"/>
    <col min="10500" max="10500" width="3.85546875" customWidth="1"/>
    <col min="10502" max="10502" width="2.5703125" customWidth="1"/>
    <col min="10753" max="10753" width="70.42578125" customWidth="1"/>
    <col min="10754" max="10754" width="3.140625" customWidth="1"/>
    <col min="10756" max="10756" width="3.85546875" customWidth="1"/>
    <col min="10758" max="10758" width="2.5703125" customWidth="1"/>
    <col min="11009" max="11009" width="70.42578125" customWidth="1"/>
    <col min="11010" max="11010" width="3.140625" customWidth="1"/>
    <col min="11012" max="11012" width="3.85546875" customWidth="1"/>
    <col min="11014" max="11014" width="2.5703125" customWidth="1"/>
    <col min="11265" max="11265" width="70.42578125" customWidth="1"/>
    <col min="11266" max="11266" width="3.140625" customWidth="1"/>
    <col min="11268" max="11268" width="3.85546875" customWidth="1"/>
    <col min="11270" max="11270" width="2.5703125" customWidth="1"/>
    <col min="11521" max="11521" width="70.42578125" customWidth="1"/>
    <col min="11522" max="11522" width="3.140625" customWidth="1"/>
    <col min="11524" max="11524" width="3.85546875" customWidth="1"/>
    <col min="11526" max="11526" width="2.5703125" customWidth="1"/>
    <col min="11777" max="11777" width="70.42578125" customWidth="1"/>
    <col min="11778" max="11778" width="3.140625" customWidth="1"/>
    <col min="11780" max="11780" width="3.85546875" customWidth="1"/>
    <col min="11782" max="11782" width="2.5703125" customWidth="1"/>
    <col min="12033" max="12033" width="70.42578125" customWidth="1"/>
    <col min="12034" max="12034" width="3.140625" customWidth="1"/>
    <col min="12036" max="12036" width="3.85546875" customWidth="1"/>
    <col min="12038" max="12038" width="2.5703125" customWidth="1"/>
    <col min="12289" max="12289" width="70.42578125" customWidth="1"/>
    <col min="12290" max="12290" width="3.140625" customWidth="1"/>
    <col min="12292" max="12292" width="3.85546875" customWidth="1"/>
    <col min="12294" max="12294" width="2.5703125" customWidth="1"/>
    <col min="12545" max="12545" width="70.42578125" customWidth="1"/>
    <col min="12546" max="12546" width="3.140625" customWidth="1"/>
    <col min="12548" max="12548" width="3.85546875" customWidth="1"/>
    <col min="12550" max="12550" width="2.5703125" customWidth="1"/>
    <col min="12801" max="12801" width="70.42578125" customWidth="1"/>
    <col min="12802" max="12802" width="3.140625" customWidth="1"/>
    <col min="12804" max="12804" width="3.85546875" customWidth="1"/>
    <col min="12806" max="12806" width="2.5703125" customWidth="1"/>
    <col min="13057" max="13057" width="70.42578125" customWidth="1"/>
    <col min="13058" max="13058" width="3.140625" customWidth="1"/>
    <col min="13060" max="13060" width="3.85546875" customWidth="1"/>
    <col min="13062" max="13062" width="2.5703125" customWidth="1"/>
    <col min="13313" max="13313" width="70.42578125" customWidth="1"/>
    <col min="13314" max="13314" width="3.140625" customWidth="1"/>
    <col min="13316" max="13316" width="3.85546875" customWidth="1"/>
    <col min="13318" max="13318" width="2.5703125" customWidth="1"/>
    <col min="13569" max="13569" width="70.42578125" customWidth="1"/>
    <col min="13570" max="13570" width="3.140625" customWidth="1"/>
    <col min="13572" max="13572" width="3.85546875" customWidth="1"/>
    <col min="13574" max="13574" width="2.5703125" customWidth="1"/>
    <col min="13825" max="13825" width="70.42578125" customWidth="1"/>
    <col min="13826" max="13826" width="3.140625" customWidth="1"/>
    <col min="13828" max="13828" width="3.85546875" customWidth="1"/>
    <col min="13830" max="13830" width="2.5703125" customWidth="1"/>
    <col min="14081" max="14081" width="70.42578125" customWidth="1"/>
    <col min="14082" max="14082" width="3.140625" customWidth="1"/>
    <col min="14084" max="14084" width="3.85546875" customWidth="1"/>
    <col min="14086" max="14086" width="2.5703125" customWidth="1"/>
    <col min="14337" max="14337" width="70.42578125" customWidth="1"/>
    <col min="14338" max="14338" width="3.140625" customWidth="1"/>
    <col min="14340" max="14340" width="3.85546875" customWidth="1"/>
    <col min="14342" max="14342" width="2.5703125" customWidth="1"/>
    <col min="14593" max="14593" width="70.42578125" customWidth="1"/>
    <col min="14594" max="14594" width="3.140625" customWidth="1"/>
    <col min="14596" max="14596" width="3.85546875" customWidth="1"/>
    <col min="14598" max="14598" width="2.5703125" customWidth="1"/>
    <col min="14849" max="14849" width="70.42578125" customWidth="1"/>
    <col min="14850" max="14850" width="3.140625" customWidth="1"/>
    <col min="14852" max="14852" width="3.85546875" customWidth="1"/>
    <col min="14854" max="14854" width="2.5703125" customWidth="1"/>
    <col min="15105" max="15105" width="70.42578125" customWidth="1"/>
    <col min="15106" max="15106" width="3.140625" customWidth="1"/>
    <col min="15108" max="15108" width="3.85546875" customWidth="1"/>
    <col min="15110" max="15110" width="2.5703125" customWidth="1"/>
    <col min="15361" max="15361" width="70.42578125" customWidth="1"/>
    <col min="15362" max="15362" width="3.140625" customWidth="1"/>
    <col min="15364" max="15364" width="3.85546875" customWidth="1"/>
    <col min="15366" max="15366" width="2.5703125" customWidth="1"/>
    <col min="15617" max="15617" width="70.42578125" customWidth="1"/>
    <col min="15618" max="15618" width="3.140625" customWidth="1"/>
    <col min="15620" max="15620" width="3.85546875" customWidth="1"/>
    <col min="15622" max="15622" width="2.5703125" customWidth="1"/>
    <col min="15873" max="15873" width="70.42578125" customWidth="1"/>
    <col min="15874" max="15874" width="3.140625" customWidth="1"/>
    <col min="15876" max="15876" width="3.85546875" customWidth="1"/>
    <col min="15878" max="15878" width="2.5703125" customWidth="1"/>
    <col min="16129" max="16129" width="70.42578125" customWidth="1"/>
    <col min="16130" max="16130" width="3.140625" customWidth="1"/>
    <col min="16132" max="16132" width="3.85546875" customWidth="1"/>
    <col min="16134" max="16134" width="2.5703125" customWidth="1"/>
  </cols>
  <sheetData>
    <row r="1" spans="1:6" ht="14.1" customHeight="1">
      <c r="A1" s="19" t="s">
        <v>383</v>
      </c>
      <c r="B1" s="19"/>
      <c r="C1" s="19"/>
      <c r="D1" s="19"/>
      <c r="E1" s="60"/>
    </row>
    <row r="2" spans="1:6" ht="14.1" customHeight="1">
      <c r="A2" s="19" t="s">
        <v>384</v>
      </c>
      <c r="B2" s="19"/>
      <c r="C2" s="19"/>
      <c r="D2" s="19"/>
      <c r="E2" s="60"/>
    </row>
    <row r="3" spans="1:6" ht="9" customHeight="1">
      <c r="A3" s="19"/>
      <c r="B3" s="19"/>
      <c r="C3" s="19"/>
      <c r="D3" s="19"/>
      <c r="E3" s="60"/>
    </row>
    <row r="4" spans="1:6" ht="14.1" customHeight="1">
      <c r="A4" s="19" t="s">
        <v>613</v>
      </c>
      <c r="B4" s="19"/>
      <c r="C4" s="19"/>
      <c r="D4" s="19"/>
      <c r="E4" s="60"/>
    </row>
    <row r="5" spans="1:6" ht="14.1" customHeight="1">
      <c r="A5" s="19" t="s">
        <v>614</v>
      </c>
      <c r="B5" s="19"/>
      <c r="C5" s="19"/>
      <c r="D5" s="19"/>
      <c r="E5" s="60"/>
    </row>
    <row r="6" spans="1:6" ht="9" customHeight="1" thickBot="1">
      <c r="A6" s="85"/>
      <c r="B6" s="85"/>
      <c r="C6" s="85"/>
      <c r="D6" s="85"/>
      <c r="E6" s="84"/>
      <c r="F6" s="84"/>
    </row>
    <row r="7" spans="1:6" ht="12" customHeight="1">
      <c r="A7" s="19"/>
      <c r="B7" s="19"/>
      <c r="C7" s="19"/>
      <c r="D7" s="19"/>
      <c r="E7" s="60"/>
      <c r="F7" s="60"/>
    </row>
    <row r="8" spans="1:6" ht="12" customHeight="1">
      <c r="A8" s="19" t="s">
        <v>615</v>
      </c>
      <c r="B8" s="19"/>
      <c r="C8" s="285" t="s">
        <v>586</v>
      </c>
      <c r="D8" s="285"/>
      <c r="E8" s="285"/>
    </row>
    <row r="9" spans="1:6" ht="12" customHeight="1">
      <c r="A9" s="19" t="s">
        <v>616</v>
      </c>
      <c r="B9" s="19"/>
      <c r="C9" s="286" t="s">
        <v>617</v>
      </c>
      <c r="D9" s="286"/>
      <c r="E9" s="286"/>
    </row>
    <row r="10" spans="1:6" ht="12" customHeight="1">
      <c r="A10" s="19" t="s">
        <v>618</v>
      </c>
      <c r="B10" s="19"/>
      <c r="C10" s="287" t="s">
        <v>589</v>
      </c>
      <c r="D10" s="288"/>
      <c r="E10" s="289" t="s">
        <v>590</v>
      </c>
    </row>
    <row r="11" spans="1:6" ht="12" customHeight="1" thickBot="1">
      <c r="A11" s="85"/>
      <c r="B11" s="85"/>
      <c r="C11" s="85"/>
      <c r="D11" s="85"/>
      <c r="E11" s="84"/>
      <c r="F11" s="84"/>
    </row>
    <row r="12" spans="1:6" ht="14.1" customHeight="1">
      <c r="A12" s="19"/>
      <c r="B12" s="19"/>
      <c r="C12" s="163"/>
      <c r="D12" s="19"/>
      <c r="E12" s="60"/>
    </row>
    <row r="13" spans="1:6" ht="17.25" customHeight="1">
      <c r="A13" s="23" t="s">
        <v>619</v>
      </c>
      <c r="B13" s="19"/>
      <c r="C13" s="163">
        <f>C15+C25</f>
        <v>17415</v>
      </c>
      <c r="D13" s="19"/>
      <c r="E13" s="190">
        <f>E15+E25</f>
        <v>100</v>
      </c>
    </row>
    <row r="14" spans="1:6" ht="12" customHeight="1">
      <c r="A14" s="19"/>
      <c r="B14" s="19"/>
      <c r="C14" s="87"/>
      <c r="D14" s="19"/>
      <c r="E14" s="60"/>
    </row>
    <row r="15" spans="1:6" ht="17.25" customHeight="1">
      <c r="A15" s="23" t="s">
        <v>620</v>
      </c>
      <c r="B15" s="19"/>
      <c r="C15" s="163">
        <f>SUM(C16:C23)</f>
        <v>3165</v>
      </c>
      <c r="D15" s="23"/>
      <c r="E15" s="190">
        <f t="shared" ref="E15:E42" si="0">IF(A15&lt;&gt;"",C15/$C$13*100,"")</f>
        <v>18.1739879414298</v>
      </c>
    </row>
    <row r="16" spans="1:6" ht="17.25" customHeight="1">
      <c r="A16" s="290" t="s">
        <v>621</v>
      </c>
      <c r="B16" s="290"/>
      <c r="C16" s="291">
        <v>813</v>
      </c>
      <c r="D16" s="19"/>
      <c r="E16" s="60">
        <f t="shared" si="0"/>
        <v>4.6683893195521105</v>
      </c>
    </row>
    <row r="17" spans="1:5" ht="17.25" customHeight="1">
      <c r="A17" s="290" t="s">
        <v>622</v>
      </c>
      <c r="B17" s="290"/>
      <c r="C17" s="292">
        <v>719</v>
      </c>
      <c r="D17" s="19"/>
      <c r="E17" s="60">
        <f t="shared" si="0"/>
        <v>4.1286247487797878</v>
      </c>
    </row>
    <row r="18" spans="1:5" ht="17.25" customHeight="1">
      <c r="A18" s="290" t="s">
        <v>623</v>
      </c>
      <c r="B18" s="290"/>
      <c r="C18" s="291">
        <v>538</v>
      </c>
      <c r="D18" s="19"/>
      <c r="E18" s="60">
        <f t="shared" si="0"/>
        <v>3.0892908412288254</v>
      </c>
    </row>
    <row r="19" spans="1:5" ht="17.25" customHeight="1">
      <c r="A19" s="290" t="s">
        <v>624</v>
      </c>
      <c r="B19" s="290"/>
      <c r="C19" s="291">
        <v>531</v>
      </c>
      <c r="D19" s="19"/>
      <c r="E19" s="60">
        <f t="shared" si="0"/>
        <v>3.0490956072351421</v>
      </c>
    </row>
    <row r="20" spans="1:5" ht="17.25" hidden="1" customHeight="1">
      <c r="A20" s="290" t="s">
        <v>625</v>
      </c>
      <c r="B20" s="290"/>
      <c r="C20" s="291"/>
      <c r="D20" s="19"/>
      <c r="E20" s="60">
        <f t="shared" si="0"/>
        <v>0</v>
      </c>
    </row>
    <row r="21" spans="1:5" ht="17.25" customHeight="1">
      <c r="A21" s="290" t="s">
        <v>626</v>
      </c>
      <c r="B21" s="290"/>
      <c r="C21" s="291">
        <v>526</v>
      </c>
      <c r="D21" s="19"/>
      <c r="E21" s="60">
        <f t="shared" si="0"/>
        <v>3.0203847258110823</v>
      </c>
    </row>
    <row r="22" spans="1:5" ht="17.25" hidden="1" customHeight="1">
      <c r="A22" s="290" t="s">
        <v>627</v>
      </c>
      <c r="B22" s="290"/>
      <c r="C22" s="291"/>
      <c r="D22" s="19"/>
      <c r="E22" s="60">
        <f t="shared" si="0"/>
        <v>0</v>
      </c>
    </row>
    <row r="23" spans="1:5" ht="23.45" customHeight="1">
      <c r="A23" s="293" t="s">
        <v>628</v>
      </c>
      <c r="B23" s="290"/>
      <c r="C23" s="291">
        <v>38</v>
      </c>
      <c r="D23" s="19"/>
      <c r="E23" s="60">
        <f t="shared" si="0"/>
        <v>0.21820269882285387</v>
      </c>
    </row>
    <row r="24" spans="1:5" ht="17.25" customHeight="1">
      <c r="A24" s="19"/>
      <c r="B24" s="275"/>
      <c r="C24" s="125"/>
      <c r="D24" s="23"/>
      <c r="E24" s="60" t="str">
        <f t="shared" si="0"/>
        <v/>
      </c>
    </row>
    <row r="25" spans="1:5" ht="17.25" customHeight="1">
      <c r="A25" s="23" t="s">
        <v>629</v>
      </c>
      <c r="B25" s="275"/>
      <c r="C25" s="163">
        <f>SUM(C26:C45)</f>
        <v>14250</v>
      </c>
      <c r="D25" s="23"/>
      <c r="E25" s="190">
        <f t="shared" si="0"/>
        <v>81.8260120585702</v>
      </c>
    </row>
    <row r="26" spans="1:5">
      <c r="A26" s="294" t="s">
        <v>630</v>
      </c>
      <c r="B26" s="295"/>
      <c r="C26" s="296">
        <v>12</v>
      </c>
      <c r="D26" s="23"/>
      <c r="E26" s="60">
        <f t="shared" si="0"/>
        <v>6.8906115417743316E-2</v>
      </c>
    </row>
    <row r="27" spans="1:5">
      <c r="A27" s="294" t="s">
        <v>631</v>
      </c>
      <c r="B27" s="295"/>
      <c r="C27" s="296">
        <v>6</v>
      </c>
      <c r="D27" s="23"/>
      <c r="E27" s="60">
        <f t="shared" si="0"/>
        <v>3.4453057708871658E-2</v>
      </c>
    </row>
    <row r="28" spans="1:5">
      <c r="A28" s="294" t="s">
        <v>632</v>
      </c>
      <c r="B28" s="295"/>
      <c r="C28" s="296">
        <v>272</v>
      </c>
      <c r="D28" s="23"/>
      <c r="E28" s="60">
        <f t="shared" si="0"/>
        <v>1.5618719494688489</v>
      </c>
    </row>
    <row r="29" spans="1:5" ht="25.5">
      <c r="A29" s="294" t="s">
        <v>633</v>
      </c>
      <c r="B29" s="295"/>
      <c r="C29" s="297">
        <v>1507</v>
      </c>
      <c r="D29" s="23"/>
      <c r="E29" s="60">
        <f t="shared" si="0"/>
        <v>8.653459661211599</v>
      </c>
    </row>
    <row r="30" spans="1:5">
      <c r="A30" s="294" t="s">
        <v>634</v>
      </c>
      <c r="B30" s="295"/>
      <c r="C30" s="296">
        <v>22</v>
      </c>
      <c r="D30" s="23"/>
      <c r="E30" s="60">
        <f t="shared" si="0"/>
        <v>0.12632787826586275</v>
      </c>
    </row>
    <row r="31" spans="1:5" ht="25.5">
      <c r="A31" s="294" t="s">
        <v>635</v>
      </c>
      <c r="B31" s="295"/>
      <c r="C31" s="297">
        <v>214</v>
      </c>
      <c r="D31" s="23"/>
      <c r="E31" s="60">
        <f t="shared" si="0"/>
        <v>1.2288257249497561</v>
      </c>
    </row>
    <row r="32" spans="1:5" ht="25.5">
      <c r="A32" s="294" t="s">
        <v>636</v>
      </c>
      <c r="B32" s="295"/>
      <c r="C32" s="296">
        <v>1800</v>
      </c>
      <c r="D32" s="23"/>
      <c r="E32" s="60">
        <f t="shared" si="0"/>
        <v>10.335917312661499</v>
      </c>
    </row>
    <row r="33" spans="1:5">
      <c r="A33" s="294" t="s">
        <v>637</v>
      </c>
      <c r="B33" s="295"/>
      <c r="C33" s="296">
        <v>79</v>
      </c>
      <c r="D33" s="23"/>
      <c r="E33" s="60">
        <f t="shared" si="0"/>
        <v>0.45363192650014356</v>
      </c>
    </row>
    <row r="34" spans="1:5">
      <c r="A34" s="294" t="s">
        <v>638</v>
      </c>
      <c r="B34" s="295"/>
      <c r="C34" s="296">
        <v>220</v>
      </c>
      <c r="D34" s="23"/>
      <c r="E34" s="60">
        <f t="shared" si="0"/>
        <v>1.2632787826586276</v>
      </c>
    </row>
    <row r="35" spans="1:5">
      <c r="A35" s="294" t="s">
        <v>639</v>
      </c>
      <c r="B35" s="295"/>
      <c r="C35" s="296">
        <v>140</v>
      </c>
      <c r="D35" s="23"/>
      <c r="E35" s="60">
        <f t="shared" si="0"/>
        <v>0.8039046798736722</v>
      </c>
    </row>
    <row r="36" spans="1:5">
      <c r="A36" s="294" t="s">
        <v>640</v>
      </c>
      <c r="B36" s="295"/>
      <c r="C36" s="296">
        <v>138</v>
      </c>
      <c r="D36" s="23"/>
      <c r="E36" s="60">
        <f t="shared" si="0"/>
        <v>0.79242032730404821</v>
      </c>
    </row>
    <row r="37" spans="1:5">
      <c r="A37" s="294" t="s">
        <v>641</v>
      </c>
      <c r="B37" s="295"/>
      <c r="C37" s="296">
        <v>112</v>
      </c>
      <c r="D37" s="23"/>
      <c r="E37" s="60">
        <f t="shared" si="0"/>
        <v>0.64312374389893767</v>
      </c>
    </row>
    <row r="38" spans="1:5">
      <c r="A38" s="294" t="s">
        <v>642</v>
      </c>
      <c r="B38" s="295"/>
      <c r="C38" s="296">
        <v>85</v>
      </c>
      <c r="D38" s="23"/>
      <c r="E38" s="60">
        <f t="shared" si="0"/>
        <v>0.48808498420901525</v>
      </c>
    </row>
    <row r="39" spans="1:5">
      <c r="A39" s="294" t="s">
        <v>643</v>
      </c>
      <c r="B39" s="295"/>
      <c r="C39" s="296">
        <v>8520</v>
      </c>
      <c r="D39" s="23"/>
      <c r="E39" s="60">
        <f t="shared" si="0"/>
        <v>48.923341946597759</v>
      </c>
    </row>
    <row r="40" spans="1:5">
      <c r="A40" s="294" t="s">
        <v>644</v>
      </c>
      <c r="B40" s="295"/>
      <c r="C40" s="296">
        <v>54</v>
      </c>
      <c r="D40" s="23"/>
      <c r="E40" s="60">
        <f t="shared" si="0"/>
        <v>0.31007751937984496</v>
      </c>
    </row>
    <row r="41" spans="1:5">
      <c r="A41" s="294" t="s">
        <v>645</v>
      </c>
      <c r="B41" s="295"/>
      <c r="C41" s="296">
        <v>256</v>
      </c>
      <c r="D41" s="23"/>
      <c r="E41" s="60">
        <f t="shared" si="0"/>
        <v>1.4699971289118576</v>
      </c>
    </row>
    <row r="42" spans="1:5" ht="25.5">
      <c r="A42" s="294" t="s">
        <v>646</v>
      </c>
      <c r="B42" s="295"/>
      <c r="C42" s="296">
        <v>288</v>
      </c>
      <c r="D42" s="23"/>
      <c r="E42" s="60">
        <f t="shared" si="0"/>
        <v>1.6537467700258397</v>
      </c>
    </row>
    <row r="43" spans="1:5" ht="25.5">
      <c r="A43" s="294" t="s">
        <v>647</v>
      </c>
      <c r="B43" s="295"/>
      <c r="C43" s="297">
        <v>372</v>
      </c>
      <c r="D43" s="23"/>
      <c r="E43" s="60">
        <f>IF(A43&lt;&gt;"",C43/$C$13*100,"")</f>
        <v>2.1360895779500431</v>
      </c>
    </row>
    <row r="44" spans="1:5">
      <c r="A44" s="294" t="s">
        <v>648</v>
      </c>
      <c r="B44" s="295"/>
      <c r="C44" s="296">
        <v>40</v>
      </c>
      <c r="D44" s="23"/>
      <c r="E44" s="60">
        <f>IF(A44&lt;&gt;"",C44/$C$13*100,"")</f>
        <v>0.22968705139247778</v>
      </c>
    </row>
    <row r="45" spans="1:5">
      <c r="A45" s="294" t="s">
        <v>649</v>
      </c>
      <c r="B45" s="293"/>
      <c r="C45" s="296">
        <v>113</v>
      </c>
      <c r="D45" s="23"/>
      <c r="E45" s="60">
        <f>IF(A45&lt;&gt;"",C45/$C$13*100,"")</f>
        <v>0.64886592018374967</v>
      </c>
    </row>
    <row r="46" spans="1:5" ht="6" customHeight="1" thickBot="1">
      <c r="A46" s="19"/>
      <c r="B46" s="275"/>
      <c r="C46" s="125"/>
      <c r="D46" s="23"/>
      <c r="E46" s="60" t="str">
        <f>IF(A46&lt;&gt;"",C46/$C$13*100,"")</f>
        <v/>
      </c>
    </row>
    <row r="47" spans="1:5" ht="6" customHeight="1">
      <c r="A47" s="80"/>
      <c r="B47" s="80"/>
      <c r="C47" s="80"/>
      <c r="D47" s="80"/>
      <c r="E47" s="79"/>
    </row>
    <row r="48" spans="1:5" ht="14.1" customHeight="1">
      <c r="A48" s="19" t="s">
        <v>650</v>
      </c>
      <c r="B48" s="19"/>
      <c r="C48" s="19"/>
      <c r="D48" s="19"/>
      <c r="E48" s="60"/>
    </row>
    <row r="49" spans="1:5" ht="14.1" customHeight="1">
      <c r="A49" s="19" t="s">
        <v>334</v>
      </c>
      <c r="B49" s="19"/>
      <c r="C49" s="19"/>
      <c r="D49" s="19"/>
      <c r="E49" s="60"/>
    </row>
    <row r="50" spans="1:5">
      <c r="A50" s="19"/>
      <c r="B50" s="19"/>
      <c r="C50" s="19"/>
      <c r="D50" s="19"/>
      <c r="E50" s="60"/>
    </row>
    <row r="51" spans="1:5">
      <c r="A51" s="23"/>
      <c r="B51" s="19"/>
      <c r="C51" s="163"/>
      <c r="D51" s="23"/>
      <c r="E51" s="26"/>
    </row>
    <row r="52" spans="1:5">
      <c r="A52" s="19"/>
      <c r="B52" s="19"/>
      <c r="C52" s="87"/>
      <c r="D52" s="19"/>
      <c r="E52" s="60" t="s">
        <v>227</v>
      </c>
    </row>
    <row r="53" spans="1:5" ht="20.25" customHeight="1">
      <c r="A53" s="23"/>
      <c r="B53" s="19"/>
      <c r="C53" s="125"/>
      <c r="D53" s="19"/>
      <c r="E53" s="60"/>
    </row>
    <row r="54" spans="1:5">
      <c r="A54" s="19"/>
      <c r="B54" s="19"/>
      <c r="C54" s="125"/>
      <c r="D54" s="19"/>
      <c r="E54" s="60"/>
    </row>
    <row r="55" spans="1:5">
      <c r="A55" s="19"/>
      <c r="B55" s="19"/>
      <c r="C55" s="125"/>
      <c r="D55" s="19"/>
      <c r="E55" s="60"/>
    </row>
    <row r="56" spans="1:5">
      <c r="A56" s="19"/>
      <c r="B56" s="19"/>
      <c r="C56" s="125"/>
      <c r="D56" s="19"/>
      <c r="E56" s="60"/>
    </row>
    <row r="57" spans="1:5">
      <c r="A57" s="19"/>
      <c r="B57" s="19"/>
      <c r="C57" s="125"/>
      <c r="D57" s="19"/>
      <c r="E57" s="60"/>
    </row>
    <row r="58" spans="1:5">
      <c r="A58" s="19"/>
      <c r="B58" s="19"/>
      <c r="C58" s="125"/>
      <c r="D58" s="19"/>
      <c r="E58" s="60"/>
    </row>
  </sheetData>
  <mergeCells count="2">
    <mergeCell ref="C8:E8"/>
    <mergeCell ref="C9:E9"/>
  </mergeCells>
  <printOptions horizontalCentered="1" verticalCentered="1"/>
  <pageMargins left="0.70866141732283472" right="0.70866141732283472" top="0.74803149606299213" bottom="0.74803149606299213" header="0.31496062992125984" footer="0.31496062992125984"/>
  <pageSetup scale="80" orientation="portrait" horizontalDpi="4294967293" vertic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FC13D-B250-42C2-A422-26F2C516D3F3}">
  <sheetPr>
    <tabColor theme="4" tint="-0.249977111117893"/>
  </sheetPr>
  <dimension ref="A1:H29"/>
  <sheetViews>
    <sheetView workbookViewId="0"/>
  </sheetViews>
  <sheetFormatPr baseColWidth="10" defaultRowHeight="14.25"/>
  <cols>
    <col min="1" max="1" width="48.7109375" style="263" customWidth="1"/>
    <col min="2" max="2" width="3.28515625" style="263" customWidth="1"/>
    <col min="3" max="4" width="9" style="263" customWidth="1"/>
    <col min="5" max="5" width="4" style="263" customWidth="1"/>
    <col min="6" max="7" width="9.28515625" style="263" customWidth="1"/>
    <col min="8" max="8" width="2.28515625" style="263" customWidth="1"/>
    <col min="9" max="256" width="11.42578125" style="263"/>
    <col min="257" max="257" width="48.7109375" style="263" customWidth="1"/>
    <col min="258" max="258" width="3.28515625" style="263" customWidth="1"/>
    <col min="259" max="260" width="9" style="263" customWidth="1"/>
    <col min="261" max="261" width="4" style="263" customWidth="1"/>
    <col min="262" max="263" width="9.28515625" style="263" customWidth="1"/>
    <col min="264" max="264" width="2.28515625" style="263" customWidth="1"/>
    <col min="265" max="512" width="11.42578125" style="263"/>
    <col min="513" max="513" width="48.7109375" style="263" customWidth="1"/>
    <col min="514" max="514" width="3.28515625" style="263" customWidth="1"/>
    <col min="515" max="516" width="9" style="263" customWidth="1"/>
    <col min="517" max="517" width="4" style="263" customWidth="1"/>
    <col min="518" max="519" width="9.28515625" style="263" customWidth="1"/>
    <col min="520" max="520" width="2.28515625" style="263" customWidth="1"/>
    <col min="521" max="768" width="11.42578125" style="263"/>
    <col min="769" max="769" width="48.7109375" style="263" customWidth="1"/>
    <col min="770" max="770" width="3.28515625" style="263" customWidth="1"/>
    <col min="771" max="772" width="9" style="263" customWidth="1"/>
    <col min="773" max="773" width="4" style="263" customWidth="1"/>
    <col min="774" max="775" width="9.28515625" style="263" customWidth="1"/>
    <col min="776" max="776" width="2.28515625" style="263" customWidth="1"/>
    <col min="777" max="1024" width="11.42578125" style="263"/>
    <col min="1025" max="1025" width="48.7109375" style="263" customWidth="1"/>
    <col min="1026" max="1026" width="3.28515625" style="263" customWidth="1"/>
    <col min="1027" max="1028" width="9" style="263" customWidth="1"/>
    <col min="1029" max="1029" width="4" style="263" customWidth="1"/>
    <col min="1030" max="1031" width="9.28515625" style="263" customWidth="1"/>
    <col min="1032" max="1032" width="2.28515625" style="263" customWidth="1"/>
    <col min="1033" max="1280" width="11.42578125" style="263"/>
    <col min="1281" max="1281" width="48.7109375" style="263" customWidth="1"/>
    <col min="1282" max="1282" width="3.28515625" style="263" customWidth="1"/>
    <col min="1283" max="1284" width="9" style="263" customWidth="1"/>
    <col min="1285" max="1285" width="4" style="263" customWidth="1"/>
    <col min="1286" max="1287" width="9.28515625" style="263" customWidth="1"/>
    <col min="1288" max="1288" width="2.28515625" style="263" customWidth="1"/>
    <col min="1289" max="1536" width="11.42578125" style="263"/>
    <col min="1537" max="1537" width="48.7109375" style="263" customWidth="1"/>
    <col min="1538" max="1538" width="3.28515625" style="263" customWidth="1"/>
    <col min="1539" max="1540" width="9" style="263" customWidth="1"/>
    <col min="1541" max="1541" width="4" style="263" customWidth="1"/>
    <col min="1542" max="1543" width="9.28515625" style="263" customWidth="1"/>
    <col min="1544" max="1544" width="2.28515625" style="263" customWidth="1"/>
    <col min="1545" max="1792" width="11.42578125" style="263"/>
    <col min="1793" max="1793" width="48.7109375" style="263" customWidth="1"/>
    <col min="1794" max="1794" width="3.28515625" style="263" customWidth="1"/>
    <col min="1795" max="1796" width="9" style="263" customWidth="1"/>
    <col min="1797" max="1797" width="4" style="263" customWidth="1"/>
    <col min="1798" max="1799" width="9.28515625" style="263" customWidth="1"/>
    <col min="1800" max="1800" width="2.28515625" style="263" customWidth="1"/>
    <col min="1801" max="2048" width="11.42578125" style="263"/>
    <col min="2049" max="2049" width="48.7109375" style="263" customWidth="1"/>
    <col min="2050" max="2050" width="3.28515625" style="263" customWidth="1"/>
    <col min="2051" max="2052" width="9" style="263" customWidth="1"/>
    <col min="2053" max="2053" width="4" style="263" customWidth="1"/>
    <col min="2054" max="2055" width="9.28515625" style="263" customWidth="1"/>
    <col min="2056" max="2056" width="2.28515625" style="263" customWidth="1"/>
    <col min="2057" max="2304" width="11.42578125" style="263"/>
    <col min="2305" max="2305" width="48.7109375" style="263" customWidth="1"/>
    <col min="2306" max="2306" width="3.28515625" style="263" customWidth="1"/>
    <col min="2307" max="2308" width="9" style="263" customWidth="1"/>
    <col min="2309" max="2309" width="4" style="263" customWidth="1"/>
    <col min="2310" max="2311" width="9.28515625" style="263" customWidth="1"/>
    <col min="2312" max="2312" width="2.28515625" style="263" customWidth="1"/>
    <col min="2313" max="2560" width="11.42578125" style="263"/>
    <col min="2561" max="2561" width="48.7109375" style="263" customWidth="1"/>
    <col min="2562" max="2562" width="3.28515625" style="263" customWidth="1"/>
    <col min="2563" max="2564" width="9" style="263" customWidth="1"/>
    <col min="2565" max="2565" width="4" style="263" customWidth="1"/>
    <col min="2566" max="2567" width="9.28515625" style="263" customWidth="1"/>
    <col min="2568" max="2568" width="2.28515625" style="263" customWidth="1"/>
    <col min="2569" max="2816" width="11.42578125" style="263"/>
    <col min="2817" max="2817" width="48.7109375" style="263" customWidth="1"/>
    <col min="2818" max="2818" width="3.28515625" style="263" customWidth="1"/>
    <col min="2819" max="2820" width="9" style="263" customWidth="1"/>
    <col min="2821" max="2821" width="4" style="263" customWidth="1"/>
    <col min="2822" max="2823" width="9.28515625" style="263" customWidth="1"/>
    <col min="2824" max="2824" width="2.28515625" style="263" customWidth="1"/>
    <col min="2825" max="3072" width="11.42578125" style="263"/>
    <col min="3073" max="3073" width="48.7109375" style="263" customWidth="1"/>
    <col min="3074" max="3074" width="3.28515625" style="263" customWidth="1"/>
    <col min="3075" max="3076" width="9" style="263" customWidth="1"/>
    <col min="3077" max="3077" width="4" style="263" customWidth="1"/>
    <col min="3078" max="3079" width="9.28515625" style="263" customWidth="1"/>
    <col min="3080" max="3080" width="2.28515625" style="263" customWidth="1"/>
    <col min="3081" max="3328" width="11.42578125" style="263"/>
    <col min="3329" max="3329" width="48.7109375" style="263" customWidth="1"/>
    <col min="3330" max="3330" width="3.28515625" style="263" customWidth="1"/>
    <col min="3331" max="3332" width="9" style="263" customWidth="1"/>
    <col min="3333" max="3333" width="4" style="263" customWidth="1"/>
    <col min="3334" max="3335" width="9.28515625" style="263" customWidth="1"/>
    <col min="3336" max="3336" width="2.28515625" style="263" customWidth="1"/>
    <col min="3337" max="3584" width="11.42578125" style="263"/>
    <col min="3585" max="3585" width="48.7109375" style="263" customWidth="1"/>
    <col min="3586" max="3586" width="3.28515625" style="263" customWidth="1"/>
    <col min="3587" max="3588" width="9" style="263" customWidth="1"/>
    <col min="3589" max="3589" width="4" style="263" customWidth="1"/>
    <col min="3590" max="3591" width="9.28515625" style="263" customWidth="1"/>
    <col min="3592" max="3592" width="2.28515625" style="263" customWidth="1"/>
    <col min="3593" max="3840" width="11.42578125" style="263"/>
    <col min="3841" max="3841" width="48.7109375" style="263" customWidth="1"/>
    <col min="3842" max="3842" width="3.28515625" style="263" customWidth="1"/>
    <col min="3843" max="3844" width="9" style="263" customWidth="1"/>
    <col min="3845" max="3845" width="4" style="263" customWidth="1"/>
    <col min="3846" max="3847" width="9.28515625" style="263" customWidth="1"/>
    <col min="3848" max="3848" width="2.28515625" style="263" customWidth="1"/>
    <col min="3849" max="4096" width="11.42578125" style="263"/>
    <col min="4097" max="4097" width="48.7109375" style="263" customWidth="1"/>
    <col min="4098" max="4098" width="3.28515625" style="263" customWidth="1"/>
    <col min="4099" max="4100" width="9" style="263" customWidth="1"/>
    <col min="4101" max="4101" width="4" style="263" customWidth="1"/>
    <col min="4102" max="4103" width="9.28515625" style="263" customWidth="1"/>
    <col min="4104" max="4104" width="2.28515625" style="263" customWidth="1"/>
    <col min="4105" max="4352" width="11.42578125" style="263"/>
    <col min="4353" max="4353" width="48.7109375" style="263" customWidth="1"/>
    <col min="4354" max="4354" width="3.28515625" style="263" customWidth="1"/>
    <col min="4355" max="4356" width="9" style="263" customWidth="1"/>
    <col min="4357" max="4357" width="4" style="263" customWidth="1"/>
    <col min="4358" max="4359" width="9.28515625" style="263" customWidth="1"/>
    <col min="4360" max="4360" width="2.28515625" style="263" customWidth="1"/>
    <col min="4361" max="4608" width="11.42578125" style="263"/>
    <col min="4609" max="4609" width="48.7109375" style="263" customWidth="1"/>
    <col min="4610" max="4610" width="3.28515625" style="263" customWidth="1"/>
    <col min="4611" max="4612" width="9" style="263" customWidth="1"/>
    <col min="4613" max="4613" width="4" style="263" customWidth="1"/>
    <col min="4614" max="4615" width="9.28515625" style="263" customWidth="1"/>
    <col min="4616" max="4616" width="2.28515625" style="263" customWidth="1"/>
    <col min="4617" max="4864" width="11.42578125" style="263"/>
    <col min="4865" max="4865" width="48.7109375" style="263" customWidth="1"/>
    <col min="4866" max="4866" width="3.28515625" style="263" customWidth="1"/>
    <col min="4867" max="4868" width="9" style="263" customWidth="1"/>
    <col min="4869" max="4869" width="4" style="263" customWidth="1"/>
    <col min="4870" max="4871" width="9.28515625" style="263" customWidth="1"/>
    <col min="4872" max="4872" width="2.28515625" style="263" customWidth="1"/>
    <col min="4873" max="5120" width="11.42578125" style="263"/>
    <col min="5121" max="5121" width="48.7109375" style="263" customWidth="1"/>
    <col min="5122" max="5122" width="3.28515625" style="263" customWidth="1"/>
    <col min="5123" max="5124" width="9" style="263" customWidth="1"/>
    <col min="5125" max="5125" width="4" style="263" customWidth="1"/>
    <col min="5126" max="5127" width="9.28515625" style="263" customWidth="1"/>
    <col min="5128" max="5128" width="2.28515625" style="263" customWidth="1"/>
    <col min="5129" max="5376" width="11.42578125" style="263"/>
    <col min="5377" max="5377" width="48.7109375" style="263" customWidth="1"/>
    <col min="5378" max="5378" width="3.28515625" style="263" customWidth="1"/>
    <col min="5379" max="5380" width="9" style="263" customWidth="1"/>
    <col min="5381" max="5381" width="4" style="263" customWidth="1"/>
    <col min="5382" max="5383" width="9.28515625" style="263" customWidth="1"/>
    <col min="5384" max="5384" width="2.28515625" style="263" customWidth="1"/>
    <col min="5385" max="5632" width="11.42578125" style="263"/>
    <col min="5633" max="5633" width="48.7109375" style="263" customWidth="1"/>
    <col min="5634" max="5634" width="3.28515625" style="263" customWidth="1"/>
    <col min="5635" max="5636" width="9" style="263" customWidth="1"/>
    <col min="5637" max="5637" width="4" style="263" customWidth="1"/>
    <col min="5638" max="5639" width="9.28515625" style="263" customWidth="1"/>
    <col min="5640" max="5640" width="2.28515625" style="263" customWidth="1"/>
    <col min="5641" max="5888" width="11.42578125" style="263"/>
    <col min="5889" max="5889" width="48.7109375" style="263" customWidth="1"/>
    <col min="5890" max="5890" width="3.28515625" style="263" customWidth="1"/>
    <col min="5891" max="5892" width="9" style="263" customWidth="1"/>
    <col min="5893" max="5893" width="4" style="263" customWidth="1"/>
    <col min="5894" max="5895" width="9.28515625" style="263" customWidth="1"/>
    <col min="5896" max="5896" width="2.28515625" style="263" customWidth="1"/>
    <col min="5897" max="6144" width="11.42578125" style="263"/>
    <col min="6145" max="6145" width="48.7109375" style="263" customWidth="1"/>
    <col min="6146" max="6146" width="3.28515625" style="263" customWidth="1"/>
    <col min="6147" max="6148" width="9" style="263" customWidth="1"/>
    <col min="6149" max="6149" width="4" style="263" customWidth="1"/>
    <col min="6150" max="6151" width="9.28515625" style="263" customWidth="1"/>
    <col min="6152" max="6152" width="2.28515625" style="263" customWidth="1"/>
    <col min="6153" max="6400" width="11.42578125" style="263"/>
    <col min="6401" max="6401" width="48.7109375" style="263" customWidth="1"/>
    <col min="6402" max="6402" width="3.28515625" style="263" customWidth="1"/>
    <col min="6403" max="6404" width="9" style="263" customWidth="1"/>
    <col min="6405" max="6405" width="4" style="263" customWidth="1"/>
    <col min="6406" max="6407" width="9.28515625" style="263" customWidth="1"/>
    <col min="6408" max="6408" width="2.28515625" style="263" customWidth="1"/>
    <col min="6409" max="6656" width="11.42578125" style="263"/>
    <col min="6657" max="6657" width="48.7109375" style="263" customWidth="1"/>
    <col min="6658" max="6658" width="3.28515625" style="263" customWidth="1"/>
    <col min="6659" max="6660" width="9" style="263" customWidth="1"/>
    <col min="6661" max="6661" width="4" style="263" customWidth="1"/>
    <col min="6662" max="6663" width="9.28515625" style="263" customWidth="1"/>
    <col min="6664" max="6664" width="2.28515625" style="263" customWidth="1"/>
    <col min="6665" max="6912" width="11.42578125" style="263"/>
    <col min="6913" max="6913" width="48.7109375" style="263" customWidth="1"/>
    <col min="6914" max="6914" width="3.28515625" style="263" customWidth="1"/>
    <col min="6915" max="6916" width="9" style="263" customWidth="1"/>
    <col min="6917" max="6917" width="4" style="263" customWidth="1"/>
    <col min="6918" max="6919" width="9.28515625" style="263" customWidth="1"/>
    <col min="6920" max="6920" width="2.28515625" style="263" customWidth="1"/>
    <col min="6921" max="7168" width="11.42578125" style="263"/>
    <col min="7169" max="7169" width="48.7109375" style="263" customWidth="1"/>
    <col min="7170" max="7170" width="3.28515625" style="263" customWidth="1"/>
    <col min="7171" max="7172" width="9" style="263" customWidth="1"/>
    <col min="7173" max="7173" width="4" style="263" customWidth="1"/>
    <col min="7174" max="7175" width="9.28515625" style="263" customWidth="1"/>
    <col min="7176" max="7176" width="2.28515625" style="263" customWidth="1"/>
    <col min="7177" max="7424" width="11.42578125" style="263"/>
    <col min="7425" max="7425" width="48.7109375" style="263" customWidth="1"/>
    <col min="7426" max="7426" width="3.28515625" style="263" customWidth="1"/>
    <col min="7427" max="7428" width="9" style="263" customWidth="1"/>
    <col min="7429" max="7429" width="4" style="263" customWidth="1"/>
    <col min="7430" max="7431" width="9.28515625" style="263" customWidth="1"/>
    <col min="7432" max="7432" width="2.28515625" style="263" customWidth="1"/>
    <col min="7433" max="7680" width="11.42578125" style="263"/>
    <col min="7681" max="7681" width="48.7109375" style="263" customWidth="1"/>
    <col min="7682" max="7682" width="3.28515625" style="263" customWidth="1"/>
    <col min="7683" max="7684" width="9" style="263" customWidth="1"/>
    <col min="7685" max="7685" width="4" style="263" customWidth="1"/>
    <col min="7686" max="7687" width="9.28515625" style="263" customWidth="1"/>
    <col min="7688" max="7688" width="2.28515625" style="263" customWidth="1"/>
    <col min="7689" max="7936" width="11.42578125" style="263"/>
    <col min="7937" max="7937" width="48.7109375" style="263" customWidth="1"/>
    <col min="7938" max="7938" width="3.28515625" style="263" customWidth="1"/>
    <col min="7939" max="7940" width="9" style="263" customWidth="1"/>
    <col min="7941" max="7941" width="4" style="263" customWidth="1"/>
    <col min="7942" max="7943" width="9.28515625" style="263" customWidth="1"/>
    <col min="7944" max="7944" width="2.28515625" style="263" customWidth="1"/>
    <col min="7945" max="8192" width="11.42578125" style="263"/>
    <col min="8193" max="8193" width="48.7109375" style="263" customWidth="1"/>
    <col min="8194" max="8194" width="3.28515625" style="263" customWidth="1"/>
    <col min="8195" max="8196" width="9" style="263" customWidth="1"/>
    <col min="8197" max="8197" width="4" style="263" customWidth="1"/>
    <col min="8198" max="8199" width="9.28515625" style="263" customWidth="1"/>
    <col min="8200" max="8200" width="2.28515625" style="263" customWidth="1"/>
    <col min="8201" max="8448" width="11.42578125" style="263"/>
    <col min="8449" max="8449" width="48.7109375" style="263" customWidth="1"/>
    <col min="8450" max="8450" width="3.28515625" style="263" customWidth="1"/>
    <col min="8451" max="8452" width="9" style="263" customWidth="1"/>
    <col min="8453" max="8453" width="4" style="263" customWidth="1"/>
    <col min="8454" max="8455" width="9.28515625" style="263" customWidth="1"/>
    <col min="8456" max="8456" width="2.28515625" style="263" customWidth="1"/>
    <col min="8457" max="8704" width="11.42578125" style="263"/>
    <col min="8705" max="8705" width="48.7109375" style="263" customWidth="1"/>
    <col min="8706" max="8706" width="3.28515625" style="263" customWidth="1"/>
    <col min="8707" max="8708" width="9" style="263" customWidth="1"/>
    <col min="8709" max="8709" width="4" style="263" customWidth="1"/>
    <col min="8710" max="8711" width="9.28515625" style="263" customWidth="1"/>
    <col min="8712" max="8712" width="2.28515625" style="263" customWidth="1"/>
    <col min="8713" max="8960" width="11.42578125" style="263"/>
    <col min="8961" max="8961" width="48.7109375" style="263" customWidth="1"/>
    <col min="8962" max="8962" width="3.28515625" style="263" customWidth="1"/>
    <col min="8963" max="8964" width="9" style="263" customWidth="1"/>
    <col min="8965" max="8965" width="4" style="263" customWidth="1"/>
    <col min="8966" max="8967" width="9.28515625" style="263" customWidth="1"/>
    <col min="8968" max="8968" width="2.28515625" style="263" customWidth="1"/>
    <col min="8969" max="9216" width="11.42578125" style="263"/>
    <col min="9217" max="9217" width="48.7109375" style="263" customWidth="1"/>
    <col min="9218" max="9218" width="3.28515625" style="263" customWidth="1"/>
    <col min="9219" max="9220" width="9" style="263" customWidth="1"/>
    <col min="9221" max="9221" width="4" style="263" customWidth="1"/>
    <col min="9222" max="9223" width="9.28515625" style="263" customWidth="1"/>
    <col min="9224" max="9224" width="2.28515625" style="263" customWidth="1"/>
    <col min="9225" max="9472" width="11.42578125" style="263"/>
    <col min="9473" max="9473" width="48.7109375" style="263" customWidth="1"/>
    <col min="9474" max="9474" width="3.28515625" style="263" customWidth="1"/>
    <col min="9475" max="9476" width="9" style="263" customWidth="1"/>
    <col min="9477" max="9477" width="4" style="263" customWidth="1"/>
    <col min="9478" max="9479" width="9.28515625" style="263" customWidth="1"/>
    <col min="9480" max="9480" width="2.28515625" style="263" customWidth="1"/>
    <col min="9481" max="9728" width="11.42578125" style="263"/>
    <col min="9729" max="9729" width="48.7109375" style="263" customWidth="1"/>
    <col min="9730" max="9730" width="3.28515625" style="263" customWidth="1"/>
    <col min="9731" max="9732" width="9" style="263" customWidth="1"/>
    <col min="9733" max="9733" width="4" style="263" customWidth="1"/>
    <col min="9734" max="9735" width="9.28515625" style="263" customWidth="1"/>
    <col min="9736" max="9736" width="2.28515625" style="263" customWidth="1"/>
    <col min="9737" max="9984" width="11.42578125" style="263"/>
    <col min="9985" max="9985" width="48.7109375" style="263" customWidth="1"/>
    <col min="9986" max="9986" width="3.28515625" style="263" customWidth="1"/>
    <col min="9987" max="9988" width="9" style="263" customWidth="1"/>
    <col min="9989" max="9989" width="4" style="263" customWidth="1"/>
    <col min="9990" max="9991" width="9.28515625" style="263" customWidth="1"/>
    <col min="9992" max="9992" width="2.28515625" style="263" customWidth="1"/>
    <col min="9993" max="10240" width="11.42578125" style="263"/>
    <col min="10241" max="10241" width="48.7109375" style="263" customWidth="1"/>
    <col min="10242" max="10242" width="3.28515625" style="263" customWidth="1"/>
    <col min="10243" max="10244" width="9" style="263" customWidth="1"/>
    <col min="10245" max="10245" width="4" style="263" customWidth="1"/>
    <col min="10246" max="10247" width="9.28515625" style="263" customWidth="1"/>
    <col min="10248" max="10248" width="2.28515625" style="263" customWidth="1"/>
    <col min="10249" max="10496" width="11.42578125" style="263"/>
    <col min="10497" max="10497" width="48.7109375" style="263" customWidth="1"/>
    <col min="10498" max="10498" width="3.28515625" style="263" customWidth="1"/>
    <col min="10499" max="10500" width="9" style="263" customWidth="1"/>
    <col min="10501" max="10501" width="4" style="263" customWidth="1"/>
    <col min="10502" max="10503" width="9.28515625" style="263" customWidth="1"/>
    <col min="10504" max="10504" width="2.28515625" style="263" customWidth="1"/>
    <col min="10505" max="10752" width="11.42578125" style="263"/>
    <col min="10753" max="10753" width="48.7109375" style="263" customWidth="1"/>
    <col min="10754" max="10754" width="3.28515625" style="263" customWidth="1"/>
    <col min="10755" max="10756" width="9" style="263" customWidth="1"/>
    <col min="10757" max="10757" width="4" style="263" customWidth="1"/>
    <col min="10758" max="10759" width="9.28515625" style="263" customWidth="1"/>
    <col min="10760" max="10760" width="2.28515625" style="263" customWidth="1"/>
    <col min="10761" max="11008" width="11.42578125" style="263"/>
    <col min="11009" max="11009" width="48.7109375" style="263" customWidth="1"/>
    <col min="11010" max="11010" width="3.28515625" style="263" customWidth="1"/>
    <col min="11011" max="11012" width="9" style="263" customWidth="1"/>
    <col min="11013" max="11013" width="4" style="263" customWidth="1"/>
    <col min="11014" max="11015" width="9.28515625" style="263" customWidth="1"/>
    <col min="11016" max="11016" width="2.28515625" style="263" customWidth="1"/>
    <col min="11017" max="11264" width="11.42578125" style="263"/>
    <col min="11265" max="11265" width="48.7109375" style="263" customWidth="1"/>
    <col min="11266" max="11266" width="3.28515625" style="263" customWidth="1"/>
    <col min="11267" max="11268" width="9" style="263" customWidth="1"/>
    <col min="11269" max="11269" width="4" style="263" customWidth="1"/>
    <col min="11270" max="11271" width="9.28515625" style="263" customWidth="1"/>
    <col min="11272" max="11272" width="2.28515625" style="263" customWidth="1"/>
    <col min="11273" max="11520" width="11.42578125" style="263"/>
    <col min="11521" max="11521" width="48.7109375" style="263" customWidth="1"/>
    <col min="11522" max="11522" width="3.28515625" style="263" customWidth="1"/>
    <col min="11523" max="11524" width="9" style="263" customWidth="1"/>
    <col min="11525" max="11525" width="4" style="263" customWidth="1"/>
    <col min="11526" max="11527" width="9.28515625" style="263" customWidth="1"/>
    <col min="11528" max="11528" width="2.28515625" style="263" customWidth="1"/>
    <col min="11529" max="11776" width="11.42578125" style="263"/>
    <col min="11777" max="11777" width="48.7109375" style="263" customWidth="1"/>
    <col min="11778" max="11778" width="3.28515625" style="263" customWidth="1"/>
    <col min="11779" max="11780" width="9" style="263" customWidth="1"/>
    <col min="11781" max="11781" width="4" style="263" customWidth="1"/>
    <col min="11782" max="11783" width="9.28515625" style="263" customWidth="1"/>
    <col min="11784" max="11784" width="2.28515625" style="263" customWidth="1"/>
    <col min="11785" max="12032" width="11.42578125" style="263"/>
    <col min="12033" max="12033" width="48.7109375" style="263" customWidth="1"/>
    <col min="12034" max="12034" width="3.28515625" style="263" customWidth="1"/>
    <col min="12035" max="12036" width="9" style="263" customWidth="1"/>
    <col min="12037" max="12037" width="4" style="263" customWidth="1"/>
    <col min="12038" max="12039" width="9.28515625" style="263" customWidth="1"/>
    <col min="12040" max="12040" width="2.28515625" style="263" customWidth="1"/>
    <col min="12041" max="12288" width="11.42578125" style="263"/>
    <col min="12289" max="12289" width="48.7109375" style="263" customWidth="1"/>
    <col min="12290" max="12290" width="3.28515625" style="263" customWidth="1"/>
    <col min="12291" max="12292" width="9" style="263" customWidth="1"/>
    <col min="12293" max="12293" width="4" style="263" customWidth="1"/>
    <col min="12294" max="12295" width="9.28515625" style="263" customWidth="1"/>
    <col min="12296" max="12296" width="2.28515625" style="263" customWidth="1"/>
    <col min="12297" max="12544" width="11.42578125" style="263"/>
    <col min="12545" max="12545" width="48.7109375" style="263" customWidth="1"/>
    <col min="12546" max="12546" width="3.28515625" style="263" customWidth="1"/>
    <col min="12547" max="12548" width="9" style="263" customWidth="1"/>
    <col min="12549" max="12549" width="4" style="263" customWidth="1"/>
    <col min="12550" max="12551" width="9.28515625" style="263" customWidth="1"/>
    <col min="12552" max="12552" width="2.28515625" style="263" customWidth="1"/>
    <col min="12553" max="12800" width="11.42578125" style="263"/>
    <col min="12801" max="12801" width="48.7109375" style="263" customWidth="1"/>
    <col min="12802" max="12802" width="3.28515625" style="263" customWidth="1"/>
    <col min="12803" max="12804" width="9" style="263" customWidth="1"/>
    <col min="12805" max="12805" width="4" style="263" customWidth="1"/>
    <col min="12806" max="12807" width="9.28515625" style="263" customWidth="1"/>
    <col min="12808" max="12808" width="2.28515625" style="263" customWidth="1"/>
    <col min="12809" max="13056" width="11.42578125" style="263"/>
    <col min="13057" max="13057" width="48.7109375" style="263" customWidth="1"/>
    <col min="13058" max="13058" width="3.28515625" style="263" customWidth="1"/>
    <col min="13059" max="13060" width="9" style="263" customWidth="1"/>
    <col min="13061" max="13061" width="4" style="263" customWidth="1"/>
    <col min="13062" max="13063" width="9.28515625" style="263" customWidth="1"/>
    <col min="13064" max="13064" width="2.28515625" style="263" customWidth="1"/>
    <col min="13065" max="13312" width="11.42578125" style="263"/>
    <col min="13313" max="13313" width="48.7109375" style="263" customWidth="1"/>
    <col min="13314" max="13314" width="3.28515625" style="263" customWidth="1"/>
    <col min="13315" max="13316" width="9" style="263" customWidth="1"/>
    <col min="13317" max="13317" width="4" style="263" customWidth="1"/>
    <col min="13318" max="13319" width="9.28515625" style="263" customWidth="1"/>
    <col min="13320" max="13320" width="2.28515625" style="263" customWidth="1"/>
    <col min="13321" max="13568" width="11.42578125" style="263"/>
    <col min="13569" max="13569" width="48.7109375" style="263" customWidth="1"/>
    <col min="13570" max="13570" width="3.28515625" style="263" customWidth="1"/>
    <col min="13571" max="13572" width="9" style="263" customWidth="1"/>
    <col min="13573" max="13573" width="4" style="263" customWidth="1"/>
    <col min="13574" max="13575" width="9.28515625" style="263" customWidth="1"/>
    <col min="13576" max="13576" width="2.28515625" style="263" customWidth="1"/>
    <col min="13577" max="13824" width="11.42578125" style="263"/>
    <col min="13825" max="13825" width="48.7109375" style="263" customWidth="1"/>
    <col min="13826" max="13826" width="3.28515625" style="263" customWidth="1"/>
    <col min="13827" max="13828" width="9" style="263" customWidth="1"/>
    <col min="13829" max="13829" width="4" style="263" customWidth="1"/>
    <col min="13830" max="13831" width="9.28515625" style="263" customWidth="1"/>
    <col min="13832" max="13832" width="2.28515625" style="263" customWidth="1"/>
    <col min="13833" max="14080" width="11.42578125" style="263"/>
    <col min="14081" max="14081" width="48.7109375" style="263" customWidth="1"/>
    <col min="14082" max="14082" width="3.28515625" style="263" customWidth="1"/>
    <col min="14083" max="14084" width="9" style="263" customWidth="1"/>
    <col min="14085" max="14085" width="4" style="263" customWidth="1"/>
    <col min="14086" max="14087" width="9.28515625" style="263" customWidth="1"/>
    <col min="14088" max="14088" width="2.28515625" style="263" customWidth="1"/>
    <col min="14089" max="14336" width="11.42578125" style="263"/>
    <col min="14337" max="14337" width="48.7109375" style="263" customWidth="1"/>
    <col min="14338" max="14338" width="3.28515625" style="263" customWidth="1"/>
    <col min="14339" max="14340" width="9" style="263" customWidth="1"/>
    <col min="14341" max="14341" width="4" style="263" customWidth="1"/>
    <col min="14342" max="14343" width="9.28515625" style="263" customWidth="1"/>
    <col min="14344" max="14344" width="2.28515625" style="263" customWidth="1"/>
    <col min="14345" max="14592" width="11.42578125" style="263"/>
    <col min="14593" max="14593" width="48.7109375" style="263" customWidth="1"/>
    <col min="14594" max="14594" width="3.28515625" style="263" customWidth="1"/>
    <col min="14595" max="14596" width="9" style="263" customWidth="1"/>
    <col min="14597" max="14597" width="4" style="263" customWidth="1"/>
    <col min="14598" max="14599" width="9.28515625" style="263" customWidth="1"/>
    <col min="14600" max="14600" width="2.28515625" style="263" customWidth="1"/>
    <col min="14601" max="14848" width="11.42578125" style="263"/>
    <col min="14849" max="14849" width="48.7109375" style="263" customWidth="1"/>
    <col min="14850" max="14850" width="3.28515625" style="263" customWidth="1"/>
    <col min="14851" max="14852" width="9" style="263" customWidth="1"/>
    <col min="14853" max="14853" width="4" style="263" customWidth="1"/>
    <col min="14854" max="14855" width="9.28515625" style="263" customWidth="1"/>
    <col min="14856" max="14856" width="2.28515625" style="263" customWidth="1"/>
    <col min="14857" max="15104" width="11.42578125" style="263"/>
    <col min="15105" max="15105" width="48.7109375" style="263" customWidth="1"/>
    <col min="15106" max="15106" width="3.28515625" style="263" customWidth="1"/>
    <col min="15107" max="15108" width="9" style="263" customWidth="1"/>
    <col min="15109" max="15109" width="4" style="263" customWidth="1"/>
    <col min="15110" max="15111" width="9.28515625" style="263" customWidth="1"/>
    <col min="15112" max="15112" width="2.28515625" style="263" customWidth="1"/>
    <col min="15113" max="15360" width="11.42578125" style="263"/>
    <col min="15361" max="15361" width="48.7109375" style="263" customWidth="1"/>
    <col min="15362" max="15362" width="3.28515625" style="263" customWidth="1"/>
    <col min="15363" max="15364" width="9" style="263" customWidth="1"/>
    <col min="15365" max="15365" width="4" style="263" customWidth="1"/>
    <col min="15366" max="15367" width="9.28515625" style="263" customWidth="1"/>
    <col min="15368" max="15368" width="2.28515625" style="263" customWidth="1"/>
    <col min="15369" max="15616" width="11.42578125" style="263"/>
    <col min="15617" max="15617" width="48.7109375" style="263" customWidth="1"/>
    <col min="15618" max="15618" width="3.28515625" style="263" customWidth="1"/>
    <col min="15619" max="15620" width="9" style="263" customWidth="1"/>
    <col min="15621" max="15621" width="4" style="263" customWidth="1"/>
    <col min="15622" max="15623" width="9.28515625" style="263" customWidth="1"/>
    <col min="15624" max="15624" width="2.28515625" style="263" customWidth="1"/>
    <col min="15625" max="15872" width="11.42578125" style="263"/>
    <col min="15873" max="15873" width="48.7109375" style="263" customWidth="1"/>
    <col min="15874" max="15874" width="3.28515625" style="263" customWidth="1"/>
    <col min="15875" max="15876" width="9" style="263" customWidth="1"/>
    <col min="15877" max="15877" width="4" style="263" customWidth="1"/>
    <col min="15878" max="15879" width="9.28515625" style="263" customWidth="1"/>
    <col min="15880" max="15880" width="2.28515625" style="263" customWidth="1"/>
    <col min="15881" max="16128" width="11.42578125" style="263"/>
    <col min="16129" max="16129" width="48.7109375" style="263" customWidth="1"/>
    <col min="16130" max="16130" width="3.28515625" style="263" customWidth="1"/>
    <col min="16131" max="16132" width="9" style="263" customWidth="1"/>
    <col min="16133" max="16133" width="4" style="263" customWidth="1"/>
    <col min="16134" max="16135" width="9.28515625" style="263" customWidth="1"/>
    <col min="16136" max="16136" width="2.28515625" style="263" customWidth="1"/>
    <col min="16137" max="16384" width="11.42578125" style="263"/>
  </cols>
  <sheetData>
    <row r="1" spans="1:8">
      <c r="A1" s="263" t="s">
        <v>465</v>
      </c>
    </row>
    <row r="2" spans="1:8">
      <c r="A2" s="263" t="s">
        <v>466</v>
      </c>
    </row>
    <row r="4" spans="1:8">
      <c r="A4" s="263" t="s">
        <v>665</v>
      </c>
      <c r="G4" s="298"/>
    </row>
    <row r="5" spans="1:8">
      <c r="A5" s="263" t="s">
        <v>664</v>
      </c>
      <c r="G5" s="298"/>
    </row>
    <row r="6" spans="1:8" ht="15" thickBot="1">
      <c r="A6" s="265"/>
      <c r="B6" s="265"/>
      <c r="C6" s="265"/>
      <c r="D6" s="265"/>
      <c r="E6" s="265"/>
      <c r="F6" s="265"/>
      <c r="G6" s="300"/>
      <c r="H6" s="300"/>
    </row>
    <row r="7" spans="1:8">
      <c r="G7" s="298"/>
      <c r="H7" s="298"/>
    </row>
    <row r="8" spans="1:8">
      <c r="C8" s="267" t="s">
        <v>586</v>
      </c>
      <c r="D8" s="267"/>
      <c r="F8" s="267" t="s">
        <v>586</v>
      </c>
      <c r="G8" s="267"/>
    </row>
    <row r="9" spans="1:8">
      <c r="A9" s="263" t="s">
        <v>663</v>
      </c>
      <c r="C9" s="268" t="s">
        <v>662</v>
      </c>
      <c r="D9" s="268"/>
      <c r="F9" s="268" t="s">
        <v>661</v>
      </c>
      <c r="G9" s="268"/>
    </row>
    <row r="10" spans="1:8">
      <c r="C10" s="269" t="s">
        <v>589</v>
      </c>
      <c r="D10" s="307" t="s">
        <v>590</v>
      </c>
      <c r="F10" s="269" t="s">
        <v>589</v>
      </c>
      <c r="G10" s="307" t="s">
        <v>590</v>
      </c>
    </row>
    <row r="11" spans="1:8" ht="15" thickBot="1">
      <c r="A11" s="265"/>
      <c r="B11" s="265"/>
      <c r="C11" s="265"/>
      <c r="D11" s="265"/>
      <c r="E11" s="265"/>
      <c r="F11" s="265"/>
      <c r="G11" s="300"/>
      <c r="H11" s="300"/>
    </row>
    <row r="12" spans="1:8">
      <c r="C12" s="272"/>
      <c r="D12" s="272"/>
      <c r="G12" s="298"/>
    </row>
    <row r="13" spans="1:8" ht="15">
      <c r="A13" s="275" t="s">
        <v>660</v>
      </c>
      <c r="C13" s="276">
        <f>SUM(C14:C20)</f>
        <v>566</v>
      </c>
      <c r="D13" s="306">
        <f>SUM(D14:D20)</f>
        <v>99.999999999999986</v>
      </c>
      <c r="E13" s="275"/>
      <c r="F13" s="276">
        <f>SUM(F14:F20)</f>
        <v>24219</v>
      </c>
      <c r="G13" s="277">
        <f>SUM(G14:G20)</f>
        <v>100</v>
      </c>
      <c r="H13" s="298"/>
    </row>
    <row r="14" spans="1:8">
      <c r="C14" s="272"/>
      <c r="D14" s="272"/>
      <c r="G14" s="298" t="str">
        <f>IF($A14&lt;&gt;0,C14/#REF!*100,"")</f>
        <v/>
      </c>
    </row>
    <row r="15" spans="1:8" ht="15">
      <c r="A15" s="304" t="s">
        <v>659</v>
      </c>
      <c r="B15" s="303"/>
      <c r="C15" s="302">
        <v>86</v>
      </c>
      <c r="D15" s="298">
        <f>+C15/$C$13*100</f>
        <v>15.19434628975265</v>
      </c>
      <c r="E15" s="275"/>
      <c r="F15" s="281">
        <v>2988</v>
      </c>
      <c r="G15" s="298">
        <f>F15/$F$13*100</f>
        <v>12.337421033073207</v>
      </c>
      <c r="H15" s="301"/>
    </row>
    <row r="16" spans="1:8" ht="15">
      <c r="A16" s="304" t="s">
        <v>658</v>
      </c>
      <c r="B16" s="303"/>
      <c r="C16" s="302">
        <v>259</v>
      </c>
      <c r="D16" s="298">
        <f>+C16/$C$13*100</f>
        <v>45.759717314487631</v>
      </c>
      <c r="E16" s="275"/>
      <c r="F16" s="281">
        <v>6007</v>
      </c>
      <c r="G16" s="298">
        <f>F16/$F$13*100</f>
        <v>24.80284074486973</v>
      </c>
      <c r="H16" s="301"/>
    </row>
    <row r="17" spans="1:8" ht="15">
      <c r="A17" s="304" t="s">
        <v>657</v>
      </c>
      <c r="B17" s="303"/>
      <c r="C17" s="302">
        <v>162</v>
      </c>
      <c r="D17" s="298">
        <f>+C17/$C$13*100</f>
        <v>28.621908127208478</v>
      </c>
      <c r="E17" s="275"/>
      <c r="F17" s="281">
        <v>2118</v>
      </c>
      <c r="G17" s="298">
        <f>F17/$F$13*100</f>
        <v>8.7452000495478757</v>
      </c>
      <c r="H17" s="301"/>
    </row>
    <row r="18" spans="1:8" ht="15">
      <c r="A18" s="304" t="s">
        <v>656</v>
      </c>
      <c r="B18" s="303"/>
      <c r="C18" s="302">
        <v>20</v>
      </c>
      <c r="D18" s="298">
        <f>+C18/$C$13*100</f>
        <v>3.5335689045936398</v>
      </c>
      <c r="E18" s="275"/>
      <c r="F18" s="281"/>
      <c r="G18" s="298"/>
      <c r="H18" s="301"/>
    </row>
    <row r="19" spans="1:8" ht="15">
      <c r="A19" s="305" t="s">
        <v>655</v>
      </c>
      <c r="B19" s="303"/>
      <c r="C19" s="302">
        <v>31</v>
      </c>
      <c r="D19" s="298">
        <f>+C19/$C$13*100</f>
        <v>5.4770318021201412</v>
      </c>
      <c r="E19" s="275"/>
      <c r="F19" s="281">
        <v>10657</v>
      </c>
      <c r="G19" s="298">
        <f>F19/$F$13*100</f>
        <v>44.002642553367188</v>
      </c>
      <c r="H19" s="301"/>
    </row>
    <row r="20" spans="1:8" ht="15">
      <c r="A20" s="304" t="s">
        <v>654</v>
      </c>
      <c r="B20" s="303"/>
      <c r="C20" s="302">
        <v>8</v>
      </c>
      <c r="D20" s="298">
        <f>+C20/$C$13*100</f>
        <v>1.4134275618374559</v>
      </c>
      <c r="E20" s="275"/>
      <c r="F20" s="281">
        <v>2449</v>
      </c>
      <c r="G20" s="298">
        <f>F20/$F$13*100</f>
        <v>10.111895619141995</v>
      </c>
      <c r="H20" s="301"/>
    </row>
    <row r="21" spans="1:8" ht="6.6" customHeight="1" thickBot="1">
      <c r="C21" s="280"/>
      <c r="D21" s="280"/>
      <c r="G21" s="298"/>
      <c r="H21" s="300"/>
    </row>
    <row r="22" spans="1:8">
      <c r="A22" s="283"/>
      <c r="B22" s="283"/>
      <c r="C22" s="283"/>
      <c r="D22" s="283"/>
      <c r="E22" s="283"/>
      <c r="F22" s="283"/>
      <c r="G22" s="299"/>
    </row>
    <row r="23" spans="1:8">
      <c r="A23" s="263" t="s">
        <v>653</v>
      </c>
      <c r="G23" s="298"/>
    </row>
    <row r="24" spans="1:8">
      <c r="G24" s="298"/>
    </row>
    <row r="25" spans="1:8">
      <c r="A25" s="263" t="s">
        <v>652</v>
      </c>
      <c r="G25" s="298"/>
    </row>
    <row r="26" spans="1:8">
      <c r="A26" s="263" t="s">
        <v>651</v>
      </c>
      <c r="G26" s="298"/>
    </row>
    <row r="29" spans="1:8" ht="15">
      <c r="A29" s="275"/>
      <c r="C29" s="276"/>
      <c r="D29" s="276"/>
    </row>
  </sheetData>
  <mergeCells count="4">
    <mergeCell ref="C8:D8"/>
    <mergeCell ref="F8:G8"/>
    <mergeCell ref="C9:D9"/>
    <mergeCell ref="F9:G9"/>
  </mergeCells>
  <printOptions horizontalCentered="1" verticalCentered="1"/>
  <pageMargins left="0.70866141732283472" right="0.70866141732283472" top="0.74803149606299213" bottom="0.74803149606299213" header="0.31496062992125984" footer="0.31496062992125984"/>
  <pageSetup scale="9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A1EEC-1ACE-4135-965C-6D835BBC5CD9}">
  <sheetPr>
    <tabColor theme="4" tint="-0.249977111117893"/>
  </sheetPr>
  <dimension ref="A1:I42"/>
  <sheetViews>
    <sheetView workbookViewId="0"/>
  </sheetViews>
  <sheetFormatPr baseColWidth="10" defaultRowHeight="12.75"/>
  <cols>
    <col min="1" max="1" width="68.5703125" style="17" customWidth="1"/>
    <col min="2" max="2" width="3" style="17" customWidth="1"/>
    <col min="3" max="3" width="7.42578125" style="17" customWidth="1"/>
    <col min="4" max="4" width="4.5703125" style="17" customWidth="1"/>
    <col min="5" max="5" width="9.42578125" style="17" customWidth="1"/>
    <col min="6" max="6" width="4.7109375" style="17" customWidth="1"/>
    <col min="7" max="256" width="11.42578125" style="17"/>
    <col min="257" max="257" width="68.5703125" style="17" customWidth="1"/>
    <col min="258" max="258" width="3" style="17" customWidth="1"/>
    <col min="259" max="259" width="7.42578125" style="17" customWidth="1"/>
    <col min="260" max="260" width="4.5703125" style="17" customWidth="1"/>
    <col min="261" max="261" width="9.42578125" style="17" customWidth="1"/>
    <col min="262" max="262" width="4.7109375" style="17" customWidth="1"/>
    <col min="263" max="512" width="11.42578125" style="17"/>
    <col min="513" max="513" width="68.5703125" style="17" customWidth="1"/>
    <col min="514" max="514" width="3" style="17" customWidth="1"/>
    <col min="515" max="515" width="7.42578125" style="17" customWidth="1"/>
    <col min="516" max="516" width="4.5703125" style="17" customWidth="1"/>
    <col min="517" max="517" width="9.42578125" style="17" customWidth="1"/>
    <col min="518" max="518" width="4.7109375" style="17" customWidth="1"/>
    <col min="519" max="768" width="11.42578125" style="17"/>
    <col min="769" max="769" width="68.5703125" style="17" customWidth="1"/>
    <col min="770" max="770" width="3" style="17" customWidth="1"/>
    <col min="771" max="771" width="7.42578125" style="17" customWidth="1"/>
    <col min="772" max="772" width="4.5703125" style="17" customWidth="1"/>
    <col min="773" max="773" width="9.42578125" style="17" customWidth="1"/>
    <col min="774" max="774" width="4.7109375" style="17" customWidth="1"/>
    <col min="775" max="1024" width="11.42578125" style="17"/>
    <col min="1025" max="1025" width="68.5703125" style="17" customWidth="1"/>
    <col min="1026" max="1026" width="3" style="17" customWidth="1"/>
    <col min="1027" max="1027" width="7.42578125" style="17" customWidth="1"/>
    <col min="1028" max="1028" width="4.5703125" style="17" customWidth="1"/>
    <col min="1029" max="1029" width="9.42578125" style="17" customWidth="1"/>
    <col min="1030" max="1030" width="4.7109375" style="17" customWidth="1"/>
    <col min="1031" max="1280" width="11.42578125" style="17"/>
    <col min="1281" max="1281" width="68.5703125" style="17" customWidth="1"/>
    <col min="1282" max="1282" width="3" style="17" customWidth="1"/>
    <col min="1283" max="1283" width="7.42578125" style="17" customWidth="1"/>
    <col min="1284" max="1284" width="4.5703125" style="17" customWidth="1"/>
    <col min="1285" max="1285" width="9.42578125" style="17" customWidth="1"/>
    <col min="1286" max="1286" width="4.7109375" style="17" customWidth="1"/>
    <col min="1287" max="1536" width="11.42578125" style="17"/>
    <col min="1537" max="1537" width="68.5703125" style="17" customWidth="1"/>
    <col min="1538" max="1538" width="3" style="17" customWidth="1"/>
    <col min="1539" max="1539" width="7.42578125" style="17" customWidth="1"/>
    <col min="1540" max="1540" width="4.5703125" style="17" customWidth="1"/>
    <col min="1541" max="1541" width="9.42578125" style="17" customWidth="1"/>
    <col min="1542" max="1542" width="4.7109375" style="17" customWidth="1"/>
    <col min="1543" max="1792" width="11.42578125" style="17"/>
    <col min="1793" max="1793" width="68.5703125" style="17" customWidth="1"/>
    <col min="1794" max="1794" width="3" style="17" customWidth="1"/>
    <col min="1795" max="1795" width="7.42578125" style="17" customWidth="1"/>
    <col min="1796" max="1796" width="4.5703125" style="17" customWidth="1"/>
    <col min="1797" max="1797" width="9.42578125" style="17" customWidth="1"/>
    <col min="1798" max="1798" width="4.7109375" style="17" customWidth="1"/>
    <col min="1799" max="2048" width="11.42578125" style="17"/>
    <col min="2049" max="2049" width="68.5703125" style="17" customWidth="1"/>
    <col min="2050" max="2050" width="3" style="17" customWidth="1"/>
    <col min="2051" max="2051" width="7.42578125" style="17" customWidth="1"/>
    <col min="2052" max="2052" width="4.5703125" style="17" customWidth="1"/>
    <col min="2053" max="2053" width="9.42578125" style="17" customWidth="1"/>
    <col min="2054" max="2054" width="4.7109375" style="17" customWidth="1"/>
    <col min="2055" max="2304" width="11.42578125" style="17"/>
    <col min="2305" max="2305" width="68.5703125" style="17" customWidth="1"/>
    <col min="2306" max="2306" width="3" style="17" customWidth="1"/>
    <col min="2307" max="2307" width="7.42578125" style="17" customWidth="1"/>
    <col min="2308" max="2308" width="4.5703125" style="17" customWidth="1"/>
    <col min="2309" max="2309" width="9.42578125" style="17" customWidth="1"/>
    <col min="2310" max="2310" width="4.7109375" style="17" customWidth="1"/>
    <col min="2311" max="2560" width="11.42578125" style="17"/>
    <col min="2561" max="2561" width="68.5703125" style="17" customWidth="1"/>
    <col min="2562" max="2562" width="3" style="17" customWidth="1"/>
    <col min="2563" max="2563" width="7.42578125" style="17" customWidth="1"/>
    <col min="2564" max="2564" width="4.5703125" style="17" customWidth="1"/>
    <col min="2565" max="2565" width="9.42578125" style="17" customWidth="1"/>
    <col min="2566" max="2566" width="4.7109375" style="17" customWidth="1"/>
    <col min="2567" max="2816" width="11.42578125" style="17"/>
    <col min="2817" max="2817" width="68.5703125" style="17" customWidth="1"/>
    <col min="2818" max="2818" width="3" style="17" customWidth="1"/>
    <col min="2819" max="2819" width="7.42578125" style="17" customWidth="1"/>
    <col min="2820" max="2820" width="4.5703125" style="17" customWidth="1"/>
    <col min="2821" max="2821" width="9.42578125" style="17" customWidth="1"/>
    <col min="2822" max="2822" width="4.7109375" style="17" customWidth="1"/>
    <col min="2823" max="3072" width="11.42578125" style="17"/>
    <col min="3073" max="3073" width="68.5703125" style="17" customWidth="1"/>
    <col min="3074" max="3074" width="3" style="17" customWidth="1"/>
    <col min="3075" max="3075" width="7.42578125" style="17" customWidth="1"/>
    <col min="3076" max="3076" width="4.5703125" style="17" customWidth="1"/>
    <col min="3077" max="3077" width="9.42578125" style="17" customWidth="1"/>
    <col min="3078" max="3078" width="4.7109375" style="17" customWidth="1"/>
    <col min="3079" max="3328" width="11.42578125" style="17"/>
    <col min="3329" max="3329" width="68.5703125" style="17" customWidth="1"/>
    <col min="3330" max="3330" width="3" style="17" customWidth="1"/>
    <col min="3331" max="3331" width="7.42578125" style="17" customWidth="1"/>
    <col min="3332" max="3332" width="4.5703125" style="17" customWidth="1"/>
    <col min="3333" max="3333" width="9.42578125" style="17" customWidth="1"/>
    <col min="3334" max="3334" width="4.7109375" style="17" customWidth="1"/>
    <col min="3335" max="3584" width="11.42578125" style="17"/>
    <col min="3585" max="3585" width="68.5703125" style="17" customWidth="1"/>
    <col min="3586" max="3586" width="3" style="17" customWidth="1"/>
    <col min="3587" max="3587" width="7.42578125" style="17" customWidth="1"/>
    <col min="3588" max="3588" width="4.5703125" style="17" customWidth="1"/>
    <col min="3589" max="3589" width="9.42578125" style="17" customWidth="1"/>
    <col min="3590" max="3590" width="4.7109375" style="17" customWidth="1"/>
    <col min="3591" max="3840" width="11.42578125" style="17"/>
    <col min="3841" max="3841" width="68.5703125" style="17" customWidth="1"/>
    <col min="3842" max="3842" width="3" style="17" customWidth="1"/>
    <col min="3843" max="3843" width="7.42578125" style="17" customWidth="1"/>
    <col min="3844" max="3844" width="4.5703125" style="17" customWidth="1"/>
    <col min="3845" max="3845" width="9.42578125" style="17" customWidth="1"/>
    <col min="3846" max="3846" width="4.7109375" style="17" customWidth="1"/>
    <col min="3847" max="4096" width="11.42578125" style="17"/>
    <col min="4097" max="4097" width="68.5703125" style="17" customWidth="1"/>
    <col min="4098" max="4098" width="3" style="17" customWidth="1"/>
    <col min="4099" max="4099" width="7.42578125" style="17" customWidth="1"/>
    <col min="4100" max="4100" width="4.5703125" style="17" customWidth="1"/>
    <col min="4101" max="4101" width="9.42578125" style="17" customWidth="1"/>
    <col min="4102" max="4102" width="4.7109375" style="17" customWidth="1"/>
    <col min="4103" max="4352" width="11.42578125" style="17"/>
    <col min="4353" max="4353" width="68.5703125" style="17" customWidth="1"/>
    <col min="4354" max="4354" width="3" style="17" customWidth="1"/>
    <col min="4355" max="4355" width="7.42578125" style="17" customWidth="1"/>
    <col min="4356" max="4356" width="4.5703125" style="17" customWidth="1"/>
    <col min="4357" max="4357" width="9.42578125" style="17" customWidth="1"/>
    <col min="4358" max="4358" width="4.7109375" style="17" customWidth="1"/>
    <col min="4359" max="4608" width="11.42578125" style="17"/>
    <col min="4609" max="4609" width="68.5703125" style="17" customWidth="1"/>
    <col min="4610" max="4610" width="3" style="17" customWidth="1"/>
    <col min="4611" max="4611" width="7.42578125" style="17" customWidth="1"/>
    <col min="4612" max="4612" width="4.5703125" style="17" customWidth="1"/>
    <col min="4613" max="4613" width="9.42578125" style="17" customWidth="1"/>
    <col min="4614" max="4614" width="4.7109375" style="17" customWidth="1"/>
    <col min="4615" max="4864" width="11.42578125" style="17"/>
    <col min="4865" max="4865" width="68.5703125" style="17" customWidth="1"/>
    <col min="4866" max="4866" width="3" style="17" customWidth="1"/>
    <col min="4867" max="4867" width="7.42578125" style="17" customWidth="1"/>
    <col min="4868" max="4868" width="4.5703125" style="17" customWidth="1"/>
    <col min="4869" max="4869" width="9.42578125" style="17" customWidth="1"/>
    <col min="4870" max="4870" width="4.7109375" style="17" customWidth="1"/>
    <col min="4871" max="5120" width="11.42578125" style="17"/>
    <col min="5121" max="5121" width="68.5703125" style="17" customWidth="1"/>
    <col min="5122" max="5122" width="3" style="17" customWidth="1"/>
    <col min="5123" max="5123" width="7.42578125" style="17" customWidth="1"/>
    <col min="5124" max="5124" width="4.5703125" style="17" customWidth="1"/>
    <col min="5125" max="5125" width="9.42578125" style="17" customWidth="1"/>
    <col min="5126" max="5126" width="4.7109375" style="17" customWidth="1"/>
    <col min="5127" max="5376" width="11.42578125" style="17"/>
    <col min="5377" max="5377" width="68.5703125" style="17" customWidth="1"/>
    <col min="5378" max="5378" width="3" style="17" customWidth="1"/>
    <col min="5379" max="5379" width="7.42578125" style="17" customWidth="1"/>
    <col min="5380" max="5380" width="4.5703125" style="17" customWidth="1"/>
    <col min="5381" max="5381" width="9.42578125" style="17" customWidth="1"/>
    <col min="5382" max="5382" width="4.7109375" style="17" customWidth="1"/>
    <col min="5383" max="5632" width="11.42578125" style="17"/>
    <col min="5633" max="5633" width="68.5703125" style="17" customWidth="1"/>
    <col min="5634" max="5634" width="3" style="17" customWidth="1"/>
    <col min="5635" max="5635" width="7.42578125" style="17" customWidth="1"/>
    <col min="5636" max="5636" width="4.5703125" style="17" customWidth="1"/>
    <col min="5637" max="5637" width="9.42578125" style="17" customWidth="1"/>
    <col min="5638" max="5638" width="4.7109375" style="17" customWidth="1"/>
    <col min="5639" max="5888" width="11.42578125" style="17"/>
    <col min="5889" max="5889" width="68.5703125" style="17" customWidth="1"/>
    <col min="5890" max="5890" width="3" style="17" customWidth="1"/>
    <col min="5891" max="5891" width="7.42578125" style="17" customWidth="1"/>
    <col min="5892" max="5892" width="4.5703125" style="17" customWidth="1"/>
    <col min="5893" max="5893" width="9.42578125" style="17" customWidth="1"/>
    <col min="5894" max="5894" width="4.7109375" style="17" customWidth="1"/>
    <col min="5895" max="6144" width="11.42578125" style="17"/>
    <col min="6145" max="6145" width="68.5703125" style="17" customWidth="1"/>
    <col min="6146" max="6146" width="3" style="17" customWidth="1"/>
    <col min="6147" max="6147" width="7.42578125" style="17" customWidth="1"/>
    <col min="6148" max="6148" width="4.5703125" style="17" customWidth="1"/>
    <col min="6149" max="6149" width="9.42578125" style="17" customWidth="1"/>
    <col min="6150" max="6150" width="4.7109375" style="17" customWidth="1"/>
    <col min="6151" max="6400" width="11.42578125" style="17"/>
    <col min="6401" max="6401" width="68.5703125" style="17" customWidth="1"/>
    <col min="6402" max="6402" width="3" style="17" customWidth="1"/>
    <col min="6403" max="6403" width="7.42578125" style="17" customWidth="1"/>
    <col min="6404" max="6404" width="4.5703125" style="17" customWidth="1"/>
    <col min="6405" max="6405" width="9.42578125" style="17" customWidth="1"/>
    <col min="6406" max="6406" width="4.7109375" style="17" customWidth="1"/>
    <col min="6407" max="6656" width="11.42578125" style="17"/>
    <col min="6657" max="6657" width="68.5703125" style="17" customWidth="1"/>
    <col min="6658" max="6658" width="3" style="17" customWidth="1"/>
    <col min="6659" max="6659" width="7.42578125" style="17" customWidth="1"/>
    <col min="6660" max="6660" width="4.5703125" style="17" customWidth="1"/>
    <col min="6661" max="6661" width="9.42578125" style="17" customWidth="1"/>
    <col min="6662" max="6662" width="4.7109375" style="17" customWidth="1"/>
    <col min="6663" max="6912" width="11.42578125" style="17"/>
    <col min="6913" max="6913" width="68.5703125" style="17" customWidth="1"/>
    <col min="6914" max="6914" width="3" style="17" customWidth="1"/>
    <col min="6915" max="6915" width="7.42578125" style="17" customWidth="1"/>
    <col min="6916" max="6916" width="4.5703125" style="17" customWidth="1"/>
    <col min="6917" max="6917" width="9.42578125" style="17" customWidth="1"/>
    <col min="6918" max="6918" width="4.7109375" style="17" customWidth="1"/>
    <col min="6919" max="7168" width="11.42578125" style="17"/>
    <col min="7169" max="7169" width="68.5703125" style="17" customWidth="1"/>
    <col min="7170" max="7170" width="3" style="17" customWidth="1"/>
    <col min="7171" max="7171" width="7.42578125" style="17" customWidth="1"/>
    <col min="7172" max="7172" width="4.5703125" style="17" customWidth="1"/>
    <col min="7173" max="7173" width="9.42578125" style="17" customWidth="1"/>
    <col min="7174" max="7174" width="4.7109375" style="17" customWidth="1"/>
    <col min="7175" max="7424" width="11.42578125" style="17"/>
    <col min="7425" max="7425" width="68.5703125" style="17" customWidth="1"/>
    <col min="7426" max="7426" width="3" style="17" customWidth="1"/>
    <col min="7427" max="7427" width="7.42578125" style="17" customWidth="1"/>
    <col min="7428" max="7428" width="4.5703125" style="17" customWidth="1"/>
    <col min="7429" max="7429" width="9.42578125" style="17" customWidth="1"/>
    <col min="7430" max="7430" width="4.7109375" style="17" customWidth="1"/>
    <col min="7431" max="7680" width="11.42578125" style="17"/>
    <col min="7681" max="7681" width="68.5703125" style="17" customWidth="1"/>
    <col min="7682" max="7682" width="3" style="17" customWidth="1"/>
    <col min="7683" max="7683" width="7.42578125" style="17" customWidth="1"/>
    <col min="7684" max="7684" width="4.5703125" style="17" customWidth="1"/>
    <col min="7685" max="7685" width="9.42578125" style="17" customWidth="1"/>
    <col min="7686" max="7686" width="4.7109375" style="17" customWidth="1"/>
    <col min="7687" max="7936" width="11.42578125" style="17"/>
    <col min="7937" max="7937" width="68.5703125" style="17" customWidth="1"/>
    <col min="7938" max="7938" width="3" style="17" customWidth="1"/>
    <col min="7939" max="7939" width="7.42578125" style="17" customWidth="1"/>
    <col min="7940" max="7940" width="4.5703125" style="17" customWidth="1"/>
    <col min="7941" max="7941" width="9.42578125" style="17" customWidth="1"/>
    <col min="7942" max="7942" width="4.7109375" style="17" customWidth="1"/>
    <col min="7943" max="8192" width="11.42578125" style="17"/>
    <col min="8193" max="8193" width="68.5703125" style="17" customWidth="1"/>
    <col min="8194" max="8194" width="3" style="17" customWidth="1"/>
    <col min="8195" max="8195" width="7.42578125" style="17" customWidth="1"/>
    <col min="8196" max="8196" width="4.5703125" style="17" customWidth="1"/>
    <col min="8197" max="8197" width="9.42578125" style="17" customWidth="1"/>
    <col min="8198" max="8198" width="4.7109375" style="17" customWidth="1"/>
    <col min="8199" max="8448" width="11.42578125" style="17"/>
    <col min="8449" max="8449" width="68.5703125" style="17" customWidth="1"/>
    <col min="8450" max="8450" width="3" style="17" customWidth="1"/>
    <col min="8451" max="8451" width="7.42578125" style="17" customWidth="1"/>
    <col min="8452" max="8452" width="4.5703125" style="17" customWidth="1"/>
    <col min="8453" max="8453" width="9.42578125" style="17" customWidth="1"/>
    <col min="8454" max="8454" width="4.7109375" style="17" customWidth="1"/>
    <col min="8455" max="8704" width="11.42578125" style="17"/>
    <col min="8705" max="8705" width="68.5703125" style="17" customWidth="1"/>
    <col min="8706" max="8706" width="3" style="17" customWidth="1"/>
    <col min="8707" max="8707" width="7.42578125" style="17" customWidth="1"/>
    <col min="8708" max="8708" width="4.5703125" style="17" customWidth="1"/>
    <col min="8709" max="8709" width="9.42578125" style="17" customWidth="1"/>
    <col min="8710" max="8710" width="4.7109375" style="17" customWidth="1"/>
    <col min="8711" max="8960" width="11.42578125" style="17"/>
    <col min="8961" max="8961" width="68.5703125" style="17" customWidth="1"/>
    <col min="8962" max="8962" width="3" style="17" customWidth="1"/>
    <col min="8963" max="8963" width="7.42578125" style="17" customWidth="1"/>
    <col min="8964" max="8964" width="4.5703125" style="17" customWidth="1"/>
    <col min="8965" max="8965" width="9.42578125" style="17" customWidth="1"/>
    <col min="8966" max="8966" width="4.7109375" style="17" customWidth="1"/>
    <col min="8967" max="9216" width="11.42578125" style="17"/>
    <col min="9217" max="9217" width="68.5703125" style="17" customWidth="1"/>
    <col min="9218" max="9218" width="3" style="17" customWidth="1"/>
    <col min="9219" max="9219" width="7.42578125" style="17" customWidth="1"/>
    <col min="9220" max="9220" width="4.5703125" style="17" customWidth="1"/>
    <col min="9221" max="9221" width="9.42578125" style="17" customWidth="1"/>
    <col min="9222" max="9222" width="4.7109375" style="17" customWidth="1"/>
    <col min="9223" max="9472" width="11.42578125" style="17"/>
    <col min="9473" max="9473" width="68.5703125" style="17" customWidth="1"/>
    <col min="9474" max="9474" width="3" style="17" customWidth="1"/>
    <col min="9475" max="9475" width="7.42578125" style="17" customWidth="1"/>
    <col min="9476" max="9476" width="4.5703125" style="17" customWidth="1"/>
    <col min="9477" max="9477" width="9.42578125" style="17" customWidth="1"/>
    <col min="9478" max="9478" width="4.7109375" style="17" customWidth="1"/>
    <col min="9479" max="9728" width="11.42578125" style="17"/>
    <col min="9729" max="9729" width="68.5703125" style="17" customWidth="1"/>
    <col min="9730" max="9730" width="3" style="17" customWidth="1"/>
    <col min="9731" max="9731" width="7.42578125" style="17" customWidth="1"/>
    <col min="9732" max="9732" width="4.5703125" style="17" customWidth="1"/>
    <col min="9733" max="9733" width="9.42578125" style="17" customWidth="1"/>
    <col min="9734" max="9734" width="4.7109375" style="17" customWidth="1"/>
    <col min="9735" max="9984" width="11.42578125" style="17"/>
    <col min="9985" max="9985" width="68.5703125" style="17" customWidth="1"/>
    <col min="9986" max="9986" width="3" style="17" customWidth="1"/>
    <col min="9987" max="9987" width="7.42578125" style="17" customWidth="1"/>
    <col min="9988" max="9988" width="4.5703125" style="17" customWidth="1"/>
    <col min="9989" max="9989" width="9.42578125" style="17" customWidth="1"/>
    <col min="9990" max="9990" width="4.7109375" style="17" customWidth="1"/>
    <col min="9991" max="10240" width="11.42578125" style="17"/>
    <col min="10241" max="10241" width="68.5703125" style="17" customWidth="1"/>
    <col min="10242" max="10242" width="3" style="17" customWidth="1"/>
    <col min="10243" max="10243" width="7.42578125" style="17" customWidth="1"/>
    <col min="10244" max="10244" width="4.5703125" style="17" customWidth="1"/>
    <col min="10245" max="10245" width="9.42578125" style="17" customWidth="1"/>
    <col min="10246" max="10246" width="4.7109375" style="17" customWidth="1"/>
    <col min="10247" max="10496" width="11.42578125" style="17"/>
    <col min="10497" max="10497" width="68.5703125" style="17" customWidth="1"/>
    <col min="10498" max="10498" width="3" style="17" customWidth="1"/>
    <col min="10499" max="10499" width="7.42578125" style="17" customWidth="1"/>
    <col min="10500" max="10500" width="4.5703125" style="17" customWidth="1"/>
    <col min="10501" max="10501" width="9.42578125" style="17" customWidth="1"/>
    <col min="10502" max="10502" width="4.7109375" style="17" customWidth="1"/>
    <col min="10503" max="10752" width="11.42578125" style="17"/>
    <col min="10753" max="10753" width="68.5703125" style="17" customWidth="1"/>
    <col min="10754" max="10754" width="3" style="17" customWidth="1"/>
    <col min="10755" max="10755" width="7.42578125" style="17" customWidth="1"/>
    <col min="10756" max="10756" width="4.5703125" style="17" customWidth="1"/>
    <col min="10757" max="10757" width="9.42578125" style="17" customWidth="1"/>
    <col min="10758" max="10758" width="4.7109375" style="17" customWidth="1"/>
    <col min="10759" max="11008" width="11.42578125" style="17"/>
    <col min="11009" max="11009" width="68.5703125" style="17" customWidth="1"/>
    <col min="11010" max="11010" width="3" style="17" customWidth="1"/>
    <col min="11011" max="11011" width="7.42578125" style="17" customWidth="1"/>
    <col min="11012" max="11012" width="4.5703125" style="17" customWidth="1"/>
    <col min="11013" max="11013" width="9.42578125" style="17" customWidth="1"/>
    <col min="11014" max="11014" width="4.7109375" style="17" customWidth="1"/>
    <col min="11015" max="11264" width="11.42578125" style="17"/>
    <col min="11265" max="11265" width="68.5703125" style="17" customWidth="1"/>
    <col min="11266" max="11266" width="3" style="17" customWidth="1"/>
    <col min="11267" max="11267" width="7.42578125" style="17" customWidth="1"/>
    <col min="11268" max="11268" width="4.5703125" style="17" customWidth="1"/>
    <col min="11269" max="11269" width="9.42578125" style="17" customWidth="1"/>
    <col min="11270" max="11270" width="4.7109375" style="17" customWidth="1"/>
    <col min="11271" max="11520" width="11.42578125" style="17"/>
    <col min="11521" max="11521" width="68.5703125" style="17" customWidth="1"/>
    <col min="11522" max="11522" width="3" style="17" customWidth="1"/>
    <col min="11523" max="11523" width="7.42578125" style="17" customWidth="1"/>
    <col min="11524" max="11524" width="4.5703125" style="17" customWidth="1"/>
    <col min="11525" max="11525" width="9.42578125" style="17" customWidth="1"/>
    <col min="11526" max="11526" width="4.7109375" style="17" customWidth="1"/>
    <col min="11527" max="11776" width="11.42578125" style="17"/>
    <col min="11777" max="11777" width="68.5703125" style="17" customWidth="1"/>
    <col min="11778" max="11778" width="3" style="17" customWidth="1"/>
    <col min="11779" max="11779" width="7.42578125" style="17" customWidth="1"/>
    <col min="11780" max="11780" width="4.5703125" style="17" customWidth="1"/>
    <col min="11781" max="11781" width="9.42578125" style="17" customWidth="1"/>
    <col min="11782" max="11782" width="4.7109375" style="17" customWidth="1"/>
    <col min="11783" max="12032" width="11.42578125" style="17"/>
    <col min="12033" max="12033" width="68.5703125" style="17" customWidth="1"/>
    <col min="12034" max="12034" width="3" style="17" customWidth="1"/>
    <col min="12035" max="12035" width="7.42578125" style="17" customWidth="1"/>
    <col min="12036" max="12036" width="4.5703125" style="17" customWidth="1"/>
    <col min="12037" max="12037" width="9.42578125" style="17" customWidth="1"/>
    <col min="12038" max="12038" width="4.7109375" style="17" customWidth="1"/>
    <col min="12039" max="12288" width="11.42578125" style="17"/>
    <col min="12289" max="12289" width="68.5703125" style="17" customWidth="1"/>
    <col min="12290" max="12290" width="3" style="17" customWidth="1"/>
    <col min="12291" max="12291" width="7.42578125" style="17" customWidth="1"/>
    <col min="12292" max="12292" width="4.5703125" style="17" customWidth="1"/>
    <col min="12293" max="12293" width="9.42578125" style="17" customWidth="1"/>
    <col min="12294" max="12294" width="4.7109375" style="17" customWidth="1"/>
    <col min="12295" max="12544" width="11.42578125" style="17"/>
    <col min="12545" max="12545" width="68.5703125" style="17" customWidth="1"/>
    <col min="12546" max="12546" width="3" style="17" customWidth="1"/>
    <col min="12547" max="12547" width="7.42578125" style="17" customWidth="1"/>
    <col min="12548" max="12548" width="4.5703125" style="17" customWidth="1"/>
    <col min="12549" max="12549" width="9.42578125" style="17" customWidth="1"/>
    <col min="12550" max="12550" width="4.7109375" style="17" customWidth="1"/>
    <col min="12551" max="12800" width="11.42578125" style="17"/>
    <col min="12801" max="12801" width="68.5703125" style="17" customWidth="1"/>
    <col min="12802" max="12802" width="3" style="17" customWidth="1"/>
    <col min="12803" max="12803" width="7.42578125" style="17" customWidth="1"/>
    <col min="12804" max="12804" width="4.5703125" style="17" customWidth="1"/>
    <col min="12805" max="12805" width="9.42578125" style="17" customWidth="1"/>
    <col min="12806" max="12806" width="4.7109375" style="17" customWidth="1"/>
    <col min="12807" max="13056" width="11.42578125" style="17"/>
    <col min="13057" max="13057" width="68.5703125" style="17" customWidth="1"/>
    <col min="13058" max="13058" width="3" style="17" customWidth="1"/>
    <col min="13059" max="13059" width="7.42578125" style="17" customWidth="1"/>
    <col min="13060" max="13060" width="4.5703125" style="17" customWidth="1"/>
    <col min="13061" max="13061" width="9.42578125" style="17" customWidth="1"/>
    <col min="13062" max="13062" width="4.7109375" style="17" customWidth="1"/>
    <col min="13063" max="13312" width="11.42578125" style="17"/>
    <col min="13313" max="13313" width="68.5703125" style="17" customWidth="1"/>
    <col min="13314" max="13314" width="3" style="17" customWidth="1"/>
    <col min="13315" max="13315" width="7.42578125" style="17" customWidth="1"/>
    <col min="13316" max="13316" width="4.5703125" style="17" customWidth="1"/>
    <col min="13317" max="13317" width="9.42578125" style="17" customWidth="1"/>
    <col min="13318" max="13318" width="4.7109375" style="17" customWidth="1"/>
    <col min="13319" max="13568" width="11.42578125" style="17"/>
    <col min="13569" max="13569" width="68.5703125" style="17" customWidth="1"/>
    <col min="13570" max="13570" width="3" style="17" customWidth="1"/>
    <col min="13571" max="13571" width="7.42578125" style="17" customWidth="1"/>
    <col min="13572" max="13572" width="4.5703125" style="17" customWidth="1"/>
    <col min="13573" max="13573" width="9.42578125" style="17" customWidth="1"/>
    <col min="13574" max="13574" width="4.7109375" style="17" customWidth="1"/>
    <col min="13575" max="13824" width="11.42578125" style="17"/>
    <col min="13825" max="13825" width="68.5703125" style="17" customWidth="1"/>
    <col min="13826" max="13826" width="3" style="17" customWidth="1"/>
    <col min="13827" max="13827" width="7.42578125" style="17" customWidth="1"/>
    <col min="13828" max="13828" width="4.5703125" style="17" customWidth="1"/>
    <col min="13829" max="13829" width="9.42578125" style="17" customWidth="1"/>
    <col min="13830" max="13830" width="4.7109375" style="17" customWidth="1"/>
    <col min="13831" max="14080" width="11.42578125" style="17"/>
    <col min="14081" max="14081" width="68.5703125" style="17" customWidth="1"/>
    <col min="14082" max="14082" width="3" style="17" customWidth="1"/>
    <col min="14083" max="14083" width="7.42578125" style="17" customWidth="1"/>
    <col min="14084" max="14084" width="4.5703125" style="17" customWidth="1"/>
    <col min="14085" max="14085" width="9.42578125" style="17" customWidth="1"/>
    <col min="14086" max="14086" width="4.7109375" style="17" customWidth="1"/>
    <col min="14087" max="14336" width="11.42578125" style="17"/>
    <col min="14337" max="14337" width="68.5703125" style="17" customWidth="1"/>
    <col min="14338" max="14338" width="3" style="17" customWidth="1"/>
    <col min="14339" max="14339" width="7.42578125" style="17" customWidth="1"/>
    <col min="14340" max="14340" width="4.5703125" style="17" customWidth="1"/>
    <col min="14341" max="14341" width="9.42578125" style="17" customWidth="1"/>
    <col min="14342" max="14342" width="4.7109375" style="17" customWidth="1"/>
    <col min="14343" max="14592" width="11.42578125" style="17"/>
    <col min="14593" max="14593" width="68.5703125" style="17" customWidth="1"/>
    <col min="14594" max="14594" width="3" style="17" customWidth="1"/>
    <col min="14595" max="14595" width="7.42578125" style="17" customWidth="1"/>
    <col min="14596" max="14596" width="4.5703125" style="17" customWidth="1"/>
    <col min="14597" max="14597" width="9.42578125" style="17" customWidth="1"/>
    <col min="14598" max="14598" width="4.7109375" style="17" customWidth="1"/>
    <col min="14599" max="14848" width="11.42578125" style="17"/>
    <col min="14849" max="14849" width="68.5703125" style="17" customWidth="1"/>
    <col min="14850" max="14850" width="3" style="17" customWidth="1"/>
    <col min="14851" max="14851" width="7.42578125" style="17" customWidth="1"/>
    <col min="14852" max="14852" width="4.5703125" style="17" customWidth="1"/>
    <col min="14853" max="14853" width="9.42578125" style="17" customWidth="1"/>
    <col min="14854" max="14854" width="4.7109375" style="17" customWidth="1"/>
    <col min="14855" max="15104" width="11.42578125" style="17"/>
    <col min="15105" max="15105" width="68.5703125" style="17" customWidth="1"/>
    <col min="15106" max="15106" width="3" style="17" customWidth="1"/>
    <col min="15107" max="15107" width="7.42578125" style="17" customWidth="1"/>
    <col min="15108" max="15108" width="4.5703125" style="17" customWidth="1"/>
    <col min="15109" max="15109" width="9.42578125" style="17" customWidth="1"/>
    <col min="15110" max="15110" width="4.7109375" style="17" customWidth="1"/>
    <col min="15111" max="15360" width="11.42578125" style="17"/>
    <col min="15361" max="15361" width="68.5703125" style="17" customWidth="1"/>
    <col min="15362" max="15362" width="3" style="17" customWidth="1"/>
    <col min="15363" max="15363" width="7.42578125" style="17" customWidth="1"/>
    <col min="15364" max="15364" width="4.5703125" style="17" customWidth="1"/>
    <col min="15365" max="15365" width="9.42578125" style="17" customWidth="1"/>
    <col min="15366" max="15366" width="4.7109375" style="17" customWidth="1"/>
    <col min="15367" max="15616" width="11.42578125" style="17"/>
    <col min="15617" max="15617" width="68.5703125" style="17" customWidth="1"/>
    <col min="15618" max="15618" width="3" style="17" customWidth="1"/>
    <col min="15619" max="15619" width="7.42578125" style="17" customWidth="1"/>
    <col min="15620" max="15620" width="4.5703125" style="17" customWidth="1"/>
    <col min="15621" max="15621" width="9.42578125" style="17" customWidth="1"/>
    <col min="15622" max="15622" width="4.7109375" style="17" customWidth="1"/>
    <col min="15623" max="15872" width="11.42578125" style="17"/>
    <col min="15873" max="15873" width="68.5703125" style="17" customWidth="1"/>
    <col min="15874" max="15874" width="3" style="17" customWidth="1"/>
    <col min="15875" max="15875" width="7.42578125" style="17" customWidth="1"/>
    <col min="15876" max="15876" width="4.5703125" style="17" customWidth="1"/>
    <col min="15877" max="15877" width="9.42578125" style="17" customWidth="1"/>
    <col min="15878" max="15878" width="4.7109375" style="17" customWidth="1"/>
    <col min="15879" max="16128" width="11.42578125" style="17"/>
    <col min="16129" max="16129" width="68.5703125" style="17" customWidth="1"/>
    <col min="16130" max="16130" width="3" style="17" customWidth="1"/>
    <col min="16131" max="16131" width="7.42578125" style="17" customWidth="1"/>
    <col min="16132" max="16132" width="4.5703125" style="17" customWidth="1"/>
    <col min="16133" max="16133" width="9.42578125" style="17" customWidth="1"/>
    <col min="16134" max="16134" width="4.7109375" style="17" customWidth="1"/>
    <col min="16135" max="16384" width="11.42578125" style="17"/>
  </cols>
  <sheetData>
    <row r="1" spans="1:9">
      <c r="A1" s="17" t="s">
        <v>666</v>
      </c>
    </row>
    <row r="2" spans="1:9">
      <c r="A2" s="17" t="s">
        <v>466</v>
      </c>
    </row>
    <row r="3" spans="1:9" ht="8.25" customHeight="1"/>
    <row r="4" spans="1:9">
      <c r="A4" s="19" t="s">
        <v>667</v>
      </c>
    </row>
    <row r="5" spans="1:9">
      <c r="A5" s="19" t="s">
        <v>668</v>
      </c>
    </row>
    <row r="6" spans="1:9" ht="6.75" customHeight="1" thickBot="1">
      <c r="F6" s="29"/>
    </row>
    <row r="7" spans="1:9" ht="9.75" customHeight="1">
      <c r="A7" s="80"/>
      <c r="B7" s="80"/>
      <c r="C7" s="80"/>
      <c r="D7" s="80"/>
      <c r="E7" s="79"/>
    </row>
    <row r="8" spans="1:9">
      <c r="A8" s="19"/>
      <c r="B8" s="19"/>
      <c r="C8" s="285" t="s">
        <v>586</v>
      </c>
      <c r="D8" s="285"/>
      <c r="E8" s="285"/>
    </row>
    <row r="9" spans="1:9">
      <c r="A9" s="19" t="s">
        <v>663</v>
      </c>
      <c r="B9" s="19"/>
      <c r="C9" s="308" t="s">
        <v>661</v>
      </c>
      <c r="D9" s="308"/>
      <c r="E9" s="308"/>
    </row>
    <row r="10" spans="1:9">
      <c r="A10" s="19"/>
      <c r="B10" s="19"/>
      <c r="C10" s="287" t="s">
        <v>589</v>
      </c>
      <c r="D10" s="288"/>
      <c r="E10" s="289" t="s">
        <v>590</v>
      </c>
    </row>
    <row r="11" spans="1:9" ht="9" customHeight="1" thickBot="1">
      <c r="A11" s="85"/>
      <c r="B11" s="85"/>
      <c r="C11" s="85"/>
      <c r="D11" s="85"/>
      <c r="E11" s="84"/>
      <c r="F11" s="29"/>
    </row>
    <row r="12" spans="1:9" ht="10.5" customHeight="1"/>
    <row r="13" spans="1:9">
      <c r="A13" s="23" t="s">
        <v>220</v>
      </c>
      <c r="C13" s="309">
        <f>SUM(C14+C18+C24)</f>
        <v>10003</v>
      </c>
      <c r="D13" s="309"/>
      <c r="E13" s="310">
        <f>SUM(E14+E18+E24)</f>
        <v>100</v>
      </c>
      <c r="G13" s="311"/>
      <c r="H13" s="312"/>
      <c r="I13" s="310"/>
    </row>
    <row r="14" spans="1:9">
      <c r="A14" s="312" t="s">
        <v>669</v>
      </c>
      <c r="B14" s="313"/>
      <c r="C14" s="309">
        <f>SUM(C15:C17)</f>
        <v>8443</v>
      </c>
      <c r="D14" s="313"/>
      <c r="E14" s="314">
        <f>IF(A14&lt;&gt;0,C14/$C$13*100,"")</f>
        <v>84.404678596421078</v>
      </c>
      <c r="F14" s="313"/>
      <c r="G14" s="315"/>
      <c r="H14" s="313"/>
      <c r="I14" s="314"/>
    </row>
    <row r="15" spans="1:9" ht="75" customHeight="1">
      <c r="A15" s="316" t="s">
        <v>670</v>
      </c>
      <c r="B15" s="313"/>
      <c r="C15" s="317">
        <v>7802</v>
      </c>
      <c r="D15" s="313"/>
      <c r="E15" s="314">
        <f>IF(A15&lt;&gt;0,C15/$C$13*100,"")</f>
        <v>77.996601019694083</v>
      </c>
      <c r="F15" s="313"/>
      <c r="G15" s="317"/>
      <c r="H15" s="313"/>
      <c r="I15" s="314"/>
    </row>
    <row r="16" spans="1:9" ht="42" customHeight="1">
      <c r="A16" s="294" t="s">
        <v>671</v>
      </c>
      <c r="B16" s="313"/>
      <c r="C16" s="317">
        <v>571</v>
      </c>
      <c r="D16" s="313"/>
      <c r="E16" s="314">
        <f>IF(A16&lt;&gt;0,C16/$C$13*100,"")</f>
        <v>5.7082875137458764</v>
      </c>
      <c r="F16" s="313"/>
      <c r="G16" s="317"/>
      <c r="H16" s="313"/>
      <c r="I16" s="314"/>
    </row>
    <row r="17" spans="1:9" ht="46.9" customHeight="1">
      <c r="A17" s="294" t="s">
        <v>672</v>
      </c>
      <c r="B17" s="313"/>
      <c r="C17" s="317">
        <v>70</v>
      </c>
      <c r="D17" s="313"/>
      <c r="E17" s="314">
        <f>IF(A17&lt;&gt;0,C17/$C$13*100,"")</f>
        <v>0.69979006298110569</v>
      </c>
      <c r="F17" s="313"/>
      <c r="G17" s="317"/>
      <c r="H17" s="313"/>
      <c r="I17" s="314"/>
    </row>
    <row r="18" spans="1:9" ht="16.149999999999999" customHeight="1">
      <c r="A18" s="312" t="s">
        <v>673</v>
      </c>
      <c r="B18" s="313"/>
      <c r="C18" s="309">
        <f>SUM(C19:C23)</f>
        <v>575</v>
      </c>
      <c r="D18" s="312"/>
      <c r="E18" s="314">
        <f t="shared" ref="E18:E30" si="0">IF(A18&lt;&gt;0,C18/$C$13*100,"")</f>
        <v>5.7482755173447968</v>
      </c>
      <c r="F18" s="313"/>
      <c r="G18" s="317"/>
      <c r="H18" s="313"/>
      <c r="I18" s="314"/>
    </row>
    <row r="19" spans="1:9" ht="56.45" customHeight="1">
      <c r="A19" s="316" t="s">
        <v>674</v>
      </c>
      <c r="B19" s="318"/>
      <c r="C19" s="319">
        <v>325</v>
      </c>
      <c r="D19" s="313"/>
      <c r="E19" s="320">
        <f>IF(A22&lt;&gt;0,C19/$C$13*100,"")</f>
        <v>3.2490252924122762</v>
      </c>
      <c r="F19" s="313"/>
      <c r="G19" s="317"/>
      <c r="H19" s="313"/>
      <c r="I19" s="314"/>
    </row>
    <row r="20" spans="1:9" ht="159.6" customHeight="1">
      <c r="A20" s="316" t="s">
        <v>675</v>
      </c>
      <c r="B20" s="318"/>
      <c r="C20" s="319">
        <v>175</v>
      </c>
      <c r="D20" s="313"/>
      <c r="E20" s="320">
        <f>IF(A23&lt;&gt;0,C20/$C$13*100,"")</f>
        <v>1.7494751574527641</v>
      </c>
      <c r="F20" s="313"/>
      <c r="G20" s="317"/>
      <c r="H20" s="313"/>
      <c r="I20" s="314"/>
    </row>
    <row r="21" spans="1:9" ht="36.6" customHeight="1">
      <c r="A21" s="316" t="s">
        <v>676</v>
      </c>
      <c r="B21" s="318"/>
      <c r="C21" s="319">
        <v>75</v>
      </c>
      <c r="D21" s="313"/>
      <c r="E21" s="320">
        <f>IF(A24&lt;&gt;0,C21/$C$13*100,"")</f>
        <v>0.74977506747975609</v>
      </c>
      <c r="F21" s="313"/>
      <c r="G21" s="317"/>
      <c r="H21" s="313"/>
      <c r="I21" s="314"/>
    </row>
    <row r="22" spans="1:9" ht="78.75" customHeight="1">
      <c r="A22" s="316" t="s">
        <v>677</v>
      </c>
      <c r="B22" s="318"/>
      <c r="C22" s="319"/>
      <c r="D22" s="313"/>
      <c r="E22" s="320"/>
      <c r="F22" s="313"/>
      <c r="G22" s="317"/>
      <c r="H22" s="313"/>
      <c r="I22" s="314"/>
    </row>
    <row r="23" spans="1:9" ht="52.15" customHeight="1">
      <c r="A23" s="316" t="s">
        <v>678</v>
      </c>
      <c r="B23" s="318"/>
      <c r="C23" s="321"/>
      <c r="D23" s="313"/>
      <c r="E23" s="314"/>
      <c r="F23" s="313"/>
      <c r="G23" s="317"/>
      <c r="H23" s="313"/>
      <c r="I23" s="314"/>
    </row>
    <row r="24" spans="1:9" ht="14.25">
      <c r="A24" s="312" t="s">
        <v>679</v>
      </c>
      <c r="B24" s="313"/>
      <c r="C24" s="309">
        <f>SUM(C25:C30)</f>
        <v>985</v>
      </c>
      <c r="D24" s="312"/>
      <c r="E24" s="314">
        <f t="shared" si="0"/>
        <v>9.8470458862341292</v>
      </c>
      <c r="F24" s="313"/>
      <c r="G24" s="315"/>
      <c r="H24" s="313"/>
      <c r="I24" s="314"/>
    </row>
    <row r="25" spans="1:9" ht="85.15" customHeight="1">
      <c r="A25" s="316" t="s">
        <v>680</v>
      </c>
      <c r="B25" s="313"/>
      <c r="C25" s="322">
        <v>265</v>
      </c>
      <c r="D25" s="312"/>
      <c r="E25" s="323">
        <f t="shared" si="0"/>
        <v>2.6492052384284714</v>
      </c>
      <c r="F25" s="313"/>
      <c r="G25" s="315"/>
      <c r="H25" s="313"/>
      <c r="I25" s="314"/>
    </row>
    <row r="26" spans="1:9" ht="33" customHeight="1">
      <c r="A26" s="294" t="s">
        <v>681</v>
      </c>
      <c r="B26" s="313"/>
      <c r="C26" s="324">
        <v>165</v>
      </c>
      <c r="D26" s="312"/>
      <c r="E26" s="314">
        <f t="shared" si="0"/>
        <v>1.6495051484554633</v>
      </c>
      <c r="F26" s="313"/>
      <c r="G26" s="315"/>
      <c r="H26" s="313"/>
      <c r="I26" s="314"/>
    </row>
    <row r="27" spans="1:9" ht="15.6" customHeight="1">
      <c r="A27" s="294" t="s">
        <v>682</v>
      </c>
      <c r="B27" s="313"/>
      <c r="C27" s="322">
        <v>185</v>
      </c>
      <c r="D27" s="312"/>
      <c r="E27" s="314">
        <f t="shared" si="0"/>
        <v>1.8494451664500651</v>
      </c>
      <c r="F27" s="313"/>
      <c r="G27" s="315"/>
      <c r="H27" s="313"/>
      <c r="I27" s="314"/>
    </row>
    <row r="28" spans="1:9" ht="15.6" customHeight="1">
      <c r="A28" s="294" t="s">
        <v>683</v>
      </c>
      <c r="B28" s="313"/>
      <c r="C28" s="322">
        <v>325</v>
      </c>
      <c r="D28" s="312"/>
      <c r="E28" s="314">
        <f t="shared" si="0"/>
        <v>3.2490252924122762</v>
      </c>
      <c r="F28" s="313"/>
      <c r="G28" s="315"/>
      <c r="H28" s="313"/>
      <c r="I28" s="314"/>
    </row>
    <row r="29" spans="1:9" ht="15.6" customHeight="1">
      <c r="A29" s="294" t="s">
        <v>684</v>
      </c>
      <c r="B29" s="313"/>
      <c r="C29" s="322">
        <v>30</v>
      </c>
      <c r="D29" s="312"/>
      <c r="E29" s="314">
        <f t="shared" si="0"/>
        <v>0.29991002699190245</v>
      </c>
      <c r="F29" s="313"/>
      <c r="G29" s="315"/>
      <c r="H29" s="313"/>
      <c r="I29" s="314"/>
    </row>
    <row r="30" spans="1:9" ht="15.6" customHeight="1">
      <c r="A30" s="294" t="s">
        <v>685</v>
      </c>
      <c r="B30" s="313"/>
      <c r="C30" s="322">
        <v>15</v>
      </c>
      <c r="D30" s="312"/>
      <c r="E30" s="314">
        <f t="shared" si="0"/>
        <v>0.14995501349595122</v>
      </c>
      <c r="F30" s="313"/>
      <c r="G30" s="315"/>
      <c r="H30" s="313"/>
      <c r="I30" s="314"/>
    </row>
    <row r="31" spans="1:9" ht="4.1500000000000004" customHeight="1">
      <c r="A31" s="325"/>
      <c r="B31" s="325"/>
      <c r="C31" s="325"/>
      <c r="D31" s="325"/>
      <c r="E31" s="325"/>
      <c r="F31" s="325"/>
      <c r="G31" s="313"/>
    </row>
    <row r="32" spans="1:9" ht="6.6" customHeight="1">
      <c r="A32" s="313"/>
      <c r="B32" s="313"/>
      <c r="C32" s="313"/>
      <c r="D32" s="313"/>
      <c r="E32" s="313"/>
      <c r="F32" s="313"/>
      <c r="G32" s="313"/>
    </row>
    <row r="33" spans="1:7" ht="51">
      <c r="A33" s="326" t="s">
        <v>686</v>
      </c>
      <c r="B33" s="313"/>
      <c r="C33" s="313"/>
      <c r="D33" s="313"/>
      <c r="E33" s="313"/>
      <c r="F33" s="313"/>
      <c r="G33" s="313"/>
    </row>
    <row r="34" spans="1:7" ht="7.9" customHeight="1">
      <c r="A34" s="313"/>
      <c r="B34" s="313"/>
      <c r="C34" s="313"/>
      <c r="D34" s="313"/>
      <c r="E34" s="313"/>
      <c r="F34" s="313"/>
      <c r="G34" s="313"/>
    </row>
    <row r="35" spans="1:7">
      <c r="A35" s="19" t="s">
        <v>687</v>
      </c>
    </row>
    <row r="36" spans="1:7">
      <c r="A36" s="19" t="s">
        <v>540</v>
      </c>
    </row>
    <row r="40" spans="1:7">
      <c r="A40" s="313"/>
    </row>
    <row r="41" spans="1:7">
      <c r="A41" s="313"/>
    </row>
    <row r="42" spans="1:7">
      <c r="A42" s="90"/>
    </row>
  </sheetData>
  <mergeCells count="2">
    <mergeCell ref="C8:E8"/>
    <mergeCell ref="C9:E9"/>
  </mergeCells>
  <printOptions horizontalCentered="1" verticalCentered="1"/>
  <pageMargins left="0" right="0" top="0" bottom="0" header="0" footer="0"/>
  <pageSetup scale="70" orientation="portrait" horizontalDpi="4294967293" vertic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FBC7-FD81-438F-8FCA-B967CD6D09BE}">
  <sheetPr>
    <tabColor rgb="FFFFC000"/>
  </sheetPr>
  <dimension ref="A1:K39"/>
  <sheetViews>
    <sheetView workbookViewId="0">
      <selection activeCell="J7" sqref="J7"/>
    </sheetView>
  </sheetViews>
  <sheetFormatPr baseColWidth="10" defaultRowHeight="15"/>
  <sheetData>
    <row r="1" spans="1:11" ht="12.75" customHeight="1">
      <c r="A1" s="19"/>
      <c r="B1" s="19"/>
      <c r="C1" s="19"/>
    </row>
    <row r="2" spans="1:11" ht="12.75" customHeight="1">
      <c r="A2" s="113"/>
      <c r="B2" s="113"/>
      <c r="C2" s="113"/>
      <c r="J2" s="35"/>
    </row>
    <row r="3" spans="1:11" ht="12.75" customHeight="1">
      <c r="H3" s="36"/>
    </row>
    <row r="4" spans="1:11" ht="12.75" customHeight="1">
      <c r="A4" s="327"/>
      <c r="B4" s="327"/>
      <c r="C4" s="327"/>
      <c r="H4" s="38"/>
      <c r="K4" s="39"/>
    </row>
    <row r="5" spans="1:11">
      <c r="A5" s="328"/>
      <c r="B5" s="329"/>
      <c r="C5" s="182"/>
    </row>
    <row r="6" spans="1:11">
      <c r="A6" s="182"/>
      <c r="B6" s="182"/>
      <c r="C6" s="182"/>
    </row>
    <row r="7" spans="1:11">
      <c r="A7" s="182"/>
      <c r="B7" s="37"/>
      <c r="C7" s="182"/>
    </row>
    <row r="8" spans="1:11">
      <c r="A8" s="182"/>
      <c r="B8" s="37"/>
      <c r="C8" s="182"/>
    </row>
    <row r="9" spans="1:11">
      <c r="A9" s="37"/>
      <c r="B9" s="37"/>
      <c r="C9" s="37"/>
      <c r="D9" s="113"/>
    </row>
    <row r="10" spans="1:11">
      <c r="B10" s="113"/>
    </row>
    <row r="13" spans="1:11">
      <c r="A13" s="19"/>
    </row>
    <row r="14" spans="1:11">
      <c r="A14" s="19"/>
    </row>
    <row r="15" spans="1:11">
      <c r="A15" s="19"/>
    </row>
    <row r="18" spans="2:2">
      <c r="B18" s="113"/>
    </row>
    <row r="19" spans="2:2">
      <c r="B19" s="113"/>
    </row>
    <row r="20" spans="2:2">
      <c r="B20" s="113"/>
    </row>
    <row r="39" spans="4:4">
      <c r="D39" s="113"/>
    </row>
  </sheetData>
  <printOptions horizontalCentered="1" verticalCentered="1"/>
  <pageMargins left="1.1023622047244095"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8E66-D276-45C8-ACD5-CC10010B0C22}">
  <sheetPr>
    <tabColor theme="4" tint="-0.249977111117893"/>
  </sheetPr>
  <dimension ref="A1:M46"/>
  <sheetViews>
    <sheetView workbookViewId="0">
      <selection activeCell="A2" sqref="A2"/>
    </sheetView>
  </sheetViews>
  <sheetFormatPr baseColWidth="10" defaultColWidth="8.85546875" defaultRowHeight="12.75"/>
  <cols>
    <col min="1" max="1" width="30.85546875" style="17" customWidth="1"/>
    <col min="2" max="2" width="2.42578125" style="17" customWidth="1"/>
    <col min="3" max="3" width="8.28515625" style="18" customWidth="1"/>
    <col min="4" max="4" width="7.7109375" style="17" customWidth="1"/>
    <col min="5" max="5" width="2.42578125" style="17" customWidth="1"/>
    <col min="6" max="6" width="6.7109375" style="18" customWidth="1"/>
    <col min="7" max="7" width="7.140625" style="18" customWidth="1"/>
    <col min="8" max="8" width="2.7109375" style="18" customWidth="1"/>
    <col min="9" max="10" width="7" style="18" customWidth="1"/>
    <col min="11" max="11" width="2.85546875" style="18" customWidth="1"/>
    <col min="12" max="12" width="9.42578125" style="18" customWidth="1"/>
    <col min="13" max="13" width="9.7109375" style="18" customWidth="1"/>
    <col min="14" max="133" width="8.85546875" style="17"/>
    <col min="134" max="134" width="30.85546875" style="17" customWidth="1"/>
    <col min="135" max="135" width="2.42578125" style="17" customWidth="1"/>
    <col min="136" max="136" width="9.7109375" style="17" customWidth="1"/>
    <col min="137" max="137" width="8.7109375" style="17" customWidth="1"/>
    <col min="138" max="138" width="2.42578125" style="17" customWidth="1"/>
    <col min="139" max="139" width="9.7109375" style="17" customWidth="1"/>
    <col min="140" max="140" width="8.7109375" style="17" customWidth="1"/>
    <col min="141" max="141" width="2.7109375" style="17" customWidth="1"/>
    <col min="142" max="142" width="9.7109375" style="17" customWidth="1"/>
    <col min="143" max="143" width="8.7109375" style="17" customWidth="1"/>
    <col min="144" max="144" width="2.85546875" style="17" customWidth="1"/>
    <col min="145" max="145" width="9.42578125" style="17" customWidth="1"/>
    <col min="146" max="146" width="9.7109375" style="17" customWidth="1"/>
    <col min="147" max="147" width="3.7109375" style="17" customWidth="1"/>
    <col min="148" max="389" width="8.85546875" style="17"/>
    <col min="390" max="390" width="30.85546875" style="17" customWidth="1"/>
    <col min="391" max="391" width="2.42578125" style="17" customWidth="1"/>
    <col min="392" max="392" width="9.7109375" style="17" customWidth="1"/>
    <col min="393" max="393" width="8.7109375" style="17" customWidth="1"/>
    <col min="394" max="394" width="2.42578125" style="17" customWidth="1"/>
    <col min="395" max="395" width="9.7109375" style="17" customWidth="1"/>
    <col min="396" max="396" width="8.7109375" style="17" customWidth="1"/>
    <col min="397" max="397" width="2.7109375" style="17" customWidth="1"/>
    <col min="398" max="398" width="9.7109375" style="17" customWidth="1"/>
    <col min="399" max="399" width="8.7109375" style="17" customWidth="1"/>
    <col min="400" max="400" width="2.85546875" style="17" customWidth="1"/>
    <col min="401" max="401" width="9.42578125" style="17" customWidth="1"/>
    <col min="402" max="402" width="9.7109375" style="17" customWidth="1"/>
    <col min="403" max="403" width="3.7109375" style="17" customWidth="1"/>
    <col min="404" max="645" width="8.85546875" style="17"/>
    <col min="646" max="646" width="30.85546875" style="17" customWidth="1"/>
    <col min="647" max="647" width="2.42578125" style="17" customWidth="1"/>
    <col min="648" max="648" width="9.7109375" style="17" customWidth="1"/>
    <col min="649" max="649" width="8.7109375" style="17" customWidth="1"/>
    <col min="650" max="650" width="2.42578125" style="17" customWidth="1"/>
    <col min="651" max="651" width="9.7109375" style="17" customWidth="1"/>
    <col min="652" max="652" width="8.7109375" style="17" customWidth="1"/>
    <col min="653" max="653" width="2.7109375" style="17" customWidth="1"/>
    <col min="654" max="654" width="9.7109375" style="17" customWidth="1"/>
    <col min="655" max="655" width="8.7109375" style="17" customWidth="1"/>
    <col min="656" max="656" width="2.85546875" style="17" customWidth="1"/>
    <col min="657" max="657" width="9.42578125" style="17" customWidth="1"/>
    <col min="658" max="658" width="9.7109375" style="17" customWidth="1"/>
    <col min="659" max="659" width="3.7109375" style="17" customWidth="1"/>
    <col min="660" max="901" width="8.85546875" style="17"/>
    <col min="902" max="902" width="30.85546875" style="17" customWidth="1"/>
    <col min="903" max="903" width="2.42578125" style="17" customWidth="1"/>
    <col min="904" max="904" width="9.7109375" style="17" customWidth="1"/>
    <col min="905" max="905" width="8.7109375" style="17" customWidth="1"/>
    <col min="906" max="906" width="2.42578125" style="17" customWidth="1"/>
    <col min="907" max="907" width="9.7109375" style="17" customWidth="1"/>
    <col min="908" max="908" width="8.7109375" style="17" customWidth="1"/>
    <col min="909" max="909" width="2.7109375" style="17" customWidth="1"/>
    <col min="910" max="910" width="9.7109375" style="17" customWidth="1"/>
    <col min="911" max="911" width="8.7109375" style="17" customWidth="1"/>
    <col min="912" max="912" width="2.85546875" style="17" customWidth="1"/>
    <col min="913" max="913" width="9.42578125" style="17" customWidth="1"/>
    <col min="914" max="914" width="9.7109375" style="17" customWidth="1"/>
    <col min="915" max="915" width="3.7109375" style="17" customWidth="1"/>
    <col min="916" max="1157" width="8.85546875" style="17"/>
    <col min="1158" max="1158" width="30.85546875" style="17" customWidth="1"/>
    <col min="1159" max="1159" width="2.42578125" style="17" customWidth="1"/>
    <col min="1160" max="1160" width="9.7109375" style="17" customWidth="1"/>
    <col min="1161" max="1161" width="8.7109375" style="17" customWidth="1"/>
    <col min="1162" max="1162" width="2.42578125" style="17" customWidth="1"/>
    <col min="1163" max="1163" width="9.7109375" style="17" customWidth="1"/>
    <col min="1164" max="1164" width="8.7109375" style="17" customWidth="1"/>
    <col min="1165" max="1165" width="2.7109375" style="17" customWidth="1"/>
    <col min="1166" max="1166" width="9.7109375" style="17" customWidth="1"/>
    <col min="1167" max="1167" width="8.7109375" style="17" customWidth="1"/>
    <col min="1168" max="1168" width="2.85546875" style="17" customWidth="1"/>
    <col min="1169" max="1169" width="9.42578125" style="17" customWidth="1"/>
    <col min="1170" max="1170" width="9.7109375" style="17" customWidth="1"/>
    <col min="1171" max="1171" width="3.7109375" style="17" customWidth="1"/>
    <col min="1172" max="1413" width="8.85546875" style="17"/>
    <col min="1414" max="1414" width="30.85546875" style="17" customWidth="1"/>
    <col min="1415" max="1415" width="2.42578125" style="17" customWidth="1"/>
    <col min="1416" max="1416" width="9.7109375" style="17" customWidth="1"/>
    <col min="1417" max="1417" width="8.7109375" style="17" customWidth="1"/>
    <col min="1418" max="1418" width="2.42578125" style="17" customWidth="1"/>
    <col min="1419" max="1419" width="9.7109375" style="17" customWidth="1"/>
    <col min="1420" max="1420" width="8.7109375" style="17" customWidth="1"/>
    <col min="1421" max="1421" width="2.7109375" style="17" customWidth="1"/>
    <col min="1422" max="1422" width="9.7109375" style="17" customWidth="1"/>
    <col min="1423" max="1423" width="8.7109375" style="17" customWidth="1"/>
    <col min="1424" max="1424" width="2.85546875" style="17" customWidth="1"/>
    <col min="1425" max="1425" width="9.42578125" style="17" customWidth="1"/>
    <col min="1426" max="1426" width="9.7109375" style="17" customWidth="1"/>
    <col min="1427" max="1427" width="3.7109375" style="17" customWidth="1"/>
    <col min="1428" max="1669" width="8.85546875" style="17"/>
    <col min="1670" max="1670" width="30.85546875" style="17" customWidth="1"/>
    <col min="1671" max="1671" width="2.42578125" style="17" customWidth="1"/>
    <col min="1672" max="1672" width="9.7109375" style="17" customWidth="1"/>
    <col min="1673" max="1673" width="8.7109375" style="17" customWidth="1"/>
    <col min="1674" max="1674" width="2.42578125" style="17" customWidth="1"/>
    <col min="1675" max="1675" width="9.7109375" style="17" customWidth="1"/>
    <col min="1676" max="1676" width="8.7109375" style="17" customWidth="1"/>
    <col min="1677" max="1677" width="2.7109375" style="17" customWidth="1"/>
    <col min="1678" max="1678" width="9.7109375" style="17" customWidth="1"/>
    <col min="1679" max="1679" width="8.7109375" style="17" customWidth="1"/>
    <col min="1680" max="1680" width="2.85546875" style="17" customWidth="1"/>
    <col min="1681" max="1681" width="9.42578125" style="17" customWidth="1"/>
    <col min="1682" max="1682" width="9.7109375" style="17" customWidth="1"/>
    <col min="1683" max="1683" width="3.7109375" style="17" customWidth="1"/>
    <col min="1684" max="1925" width="8.85546875" style="17"/>
    <col min="1926" max="1926" width="30.85546875" style="17" customWidth="1"/>
    <col min="1927" max="1927" width="2.42578125" style="17" customWidth="1"/>
    <col min="1928" max="1928" width="9.7109375" style="17" customWidth="1"/>
    <col min="1929" max="1929" width="8.7109375" style="17" customWidth="1"/>
    <col min="1930" max="1930" width="2.42578125" style="17" customWidth="1"/>
    <col min="1931" max="1931" width="9.7109375" style="17" customWidth="1"/>
    <col min="1932" max="1932" width="8.7109375" style="17" customWidth="1"/>
    <col min="1933" max="1933" width="2.7109375" style="17" customWidth="1"/>
    <col min="1934" max="1934" width="9.7109375" style="17" customWidth="1"/>
    <col min="1935" max="1935" width="8.7109375" style="17" customWidth="1"/>
    <col min="1936" max="1936" width="2.85546875" style="17" customWidth="1"/>
    <col min="1937" max="1937" width="9.42578125" style="17" customWidth="1"/>
    <col min="1938" max="1938" width="9.7109375" style="17" customWidth="1"/>
    <col min="1939" max="1939" width="3.7109375" style="17" customWidth="1"/>
    <col min="1940" max="2181" width="8.85546875" style="17"/>
    <col min="2182" max="2182" width="30.85546875" style="17" customWidth="1"/>
    <col min="2183" max="2183" width="2.42578125" style="17" customWidth="1"/>
    <col min="2184" max="2184" width="9.7109375" style="17" customWidth="1"/>
    <col min="2185" max="2185" width="8.7109375" style="17" customWidth="1"/>
    <col min="2186" max="2186" width="2.42578125" style="17" customWidth="1"/>
    <col min="2187" max="2187" width="9.7109375" style="17" customWidth="1"/>
    <col min="2188" max="2188" width="8.7109375" style="17" customWidth="1"/>
    <col min="2189" max="2189" width="2.7109375" style="17" customWidth="1"/>
    <col min="2190" max="2190" width="9.7109375" style="17" customWidth="1"/>
    <col min="2191" max="2191" width="8.7109375" style="17" customWidth="1"/>
    <col min="2192" max="2192" width="2.85546875" style="17" customWidth="1"/>
    <col min="2193" max="2193" width="9.42578125" style="17" customWidth="1"/>
    <col min="2194" max="2194" width="9.7109375" style="17" customWidth="1"/>
    <col min="2195" max="2195" width="3.7109375" style="17" customWidth="1"/>
    <col min="2196" max="2437" width="8.85546875" style="17"/>
    <col min="2438" max="2438" width="30.85546875" style="17" customWidth="1"/>
    <col min="2439" max="2439" width="2.42578125" style="17" customWidth="1"/>
    <col min="2440" max="2440" width="9.7109375" style="17" customWidth="1"/>
    <col min="2441" max="2441" width="8.7109375" style="17" customWidth="1"/>
    <col min="2442" max="2442" width="2.42578125" style="17" customWidth="1"/>
    <col min="2443" max="2443" width="9.7109375" style="17" customWidth="1"/>
    <col min="2444" max="2444" width="8.7109375" style="17" customWidth="1"/>
    <col min="2445" max="2445" width="2.7109375" style="17" customWidth="1"/>
    <col min="2446" max="2446" width="9.7109375" style="17" customWidth="1"/>
    <col min="2447" max="2447" width="8.7109375" style="17" customWidth="1"/>
    <col min="2448" max="2448" width="2.85546875" style="17" customWidth="1"/>
    <col min="2449" max="2449" width="9.42578125" style="17" customWidth="1"/>
    <col min="2450" max="2450" width="9.7109375" style="17" customWidth="1"/>
    <col min="2451" max="2451" width="3.7109375" style="17" customWidth="1"/>
    <col min="2452" max="2693" width="8.85546875" style="17"/>
    <col min="2694" max="2694" width="30.85546875" style="17" customWidth="1"/>
    <col min="2695" max="2695" width="2.42578125" style="17" customWidth="1"/>
    <col min="2696" max="2696" width="9.7109375" style="17" customWidth="1"/>
    <col min="2697" max="2697" width="8.7109375" style="17" customWidth="1"/>
    <col min="2698" max="2698" width="2.42578125" style="17" customWidth="1"/>
    <col min="2699" max="2699" width="9.7109375" style="17" customWidth="1"/>
    <col min="2700" max="2700" width="8.7109375" style="17" customWidth="1"/>
    <col min="2701" max="2701" width="2.7109375" style="17" customWidth="1"/>
    <col min="2702" max="2702" width="9.7109375" style="17" customWidth="1"/>
    <col min="2703" max="2703" width="8.7109375" style="17" customWidth="1"/>
    <col min="2704" max="2704" width="2.85546875" style="17" customWidth="1"/>
    <col min="2705" max="2705" width="9.42578125" style="17" customWidth="1"/>
    <col min="2706" max="2706" width="9.7109375" style="17" customWidth="1"/>
    <col min="2707" max="2707" width="3.7109375" style="17" customWidth="1"/>
    <col min="2708" max="2949" width="8.85546875" style="17"/>
    <col min="2950" max="2950" width="30.85546875" style="17" customWidth="1"/>
    <col min="2951" max="2951" width="2.42578125" style="17" customWidth="1"/>
    <col min="2952" max="2952" width="9.7109375" style="17" customWidth="1"/>
    <col min="2953" max="2953" width="8.7109375" style="17" customWidth="1"/>
    <col min="2954" max="2954" width="2.42578125" style="17" customWidth="1"/>
    <col min="2955" max="2955" width="9.7109375" style="17" customWidth="1"/>
    <col min="2956" max="2956" width="8.7109375" style="17" customWidth="1"/>
    <col min="2957" max="2957" width="2.7109375" style="17" customWidth="1"/>
    <col min="2958" max="2958" width="9.7109375" style="17" customWidth="1"/>
    <col min="2959" max="2959" width="8.7109375" style="17" customWidth="1"/>
    <col min="2960" max="2960" width="2.85546875" style="17" customWidth="1"/>
    <col min="2961" max="2961" width="9.42578125" style="17" customWidth="1"/>
    <col min="2962" max="2962" width="9.7109375" style="17" customWidth="1"/>
    <col min="2963" max="2963" width="3.7109375" style="17" customWidth="1"/>
    <col min="2964" max="3205" width="8.85546875" style="17"/>
    <col min="3206" max="3206" width="30.85546875" style="17" customWidth="1"/>
    <col min="3207" max="3207" width="2.42578125" style="17" customWidth="1"/>
    <col min="3208" max="3208" width="9.7109375" style="17" customWidth="1"/>
    <col min="3209" max="3209" width="8.7109375" style="17" customWidth="1"/>
    <col min="3210" max="3210" width="2.42578125" style="17" customWidth="1"/>
    <col min="3211" max="3211" width="9.7109375" style="17" customWidth="1"/>
    <col min="3212" max="3212" width="8.7109375" style="17" customWidth="1"/>
    <col min="3213" max="3213" width="2.7109375" style="17" customWidth="1"/>
    <col min="3214" max="3214" width="9.7109375" style="17" customWidth="1"/>
    <col min="3215" max="3215" width="8.7109375" style="17" customWidth="1"/>
    <col min="3216" max="3216" width="2.85546875" style="17" customWidth="1"/>
    <col min="3217" max="3217" width="9.42578125" style="17" customWidth="1"/>
    <col min="3218" max="3218" width="9.7109375" style="17" customWidth="1"/>
    <col min="3219" max="3219" width="3.7109375" style="17" customWidth="1"/>
    <col min="3220" max="3461" width="8.85546875" style="17"/>
    <col min="3462" max="3462" width="30.85546875" style="17" customWidth="1"/>
    <col min="3463" max="3463" width="2.42578125" style="17" customWidth="1"/>
    <col min="3464" max="3464" width="9.7109375" style="17" customWidth="1"/>
    <col min="3465" max="3465" width="8.7109375" style="17" customWidth="1"/>
    <col min="3466" max="3466" width="2.42578125" style="17" customWidth="1"/>
    <col min="3467" max="3467" width="9.7109375" style="17" customWidth="1"/>
    <col min="3468" max="3468" width="8.7109375" style="17" customWidth="1"/>
    <col min="3469" max="3469" width="2.7109375" style="17" customWidth="1"/>
    <col min="3470" max="3470" width="9.7109375" style="17" customWidth="1"/>
    <col min="3471" max="3471" width="8.7109375" style="17" customWidth="1"/>
    <col min="3472" max="3472" width="2.85546875" style="17" customWidth="1"/>
    <col min="3473" max="3473" width="9.42578125" style="17" customWidth="1"/>
    <col min="3474" max="3474" width="9.7109375" style="17" customWidth="1"/>
    <col min="3475" max="3475" width="3.7109375" style="17" customWidth="1"/>
    <col min="3476" max="3717" width="8.85546875" style="17"/>
    <col min="3718" max="3718" width="30.85546875" style="17" customWidth="1"/>
    <col min="3719" max="3719" width="2.42578125" style="17" customWidth="1"/>
    <col min="3720" max="3720" width="9.7109375" style="17" customWidth="1"/>
    <col min="3721" max="3721" width="8.7109375" style="17" customWidth="1"/>
    <col min="3722" max="3722" width="2.42578125" style="17" customWidth="1"/>
    <col min="3723" max="3723" width="9.7109375" style="17" customWidth="1"/>
    <col min="3724" max="3724" width="8.7109375" style="17" customWidth="1"/>
    <col min="3725" max="3725" width="2.7109375" style="17" customWidth="1"/>
    <col min="3726" max="3726" width="9.7109375" style="17" customWidth="1"/>
    <col min="3727" max="3727" width="8.7109375" style="17" customWidth="1"/>
    <col min="3728" max="3728" width="2.85546875" style="17" customWidth="1"/>
    <col min="3729" max="3729" width="9.42578125" style="17" customWidth="1"/>
    <col min="3730" max="3730" width="9.7109375" style="17" customWidth="1"/>
    <col min="3731" max="3731" width="3.7109375" style="17" customWidth="1"/>
    <col min="3732" max="3973" width="8.85546875" style="17"/>
    <col min="3974" max="3974" width="30.85546875" style="17" customWidth="1"/>
    <col min="3975" max="3975" width="2.42578125" style="17" customWidth="1"/>
    <col min="3976" max="3976" width="9.7109375" style="17" customWidth="1"/>
    <col min="3977" max="3977" width="8.7109375" style="17" customWidth="1"/>
    <col min="3978" max="3978" width="2.42578125" style="17" customWidth="1"/>
    <col min="3979" max="3979" width="9.7109375" style="17" customWidth="1"/>
    <col min="3980" max="3980" width="8.7109375" style="17" customWidth="1"/>
    <col min="3981" max="3981" width="2.7109375" style="17" customWidth="1"/>
    <col min="3982" max="3982" width="9.7109375" style="17" customWidth="1"/>
    <col min="3983" max="3983" width="8.7109375" style="17" customWidth="1"/>
    <col min="3984" max="3984" width="2.85546875" style="17" customWidth="1"/>
    <col min="3985" max="3985" width="9.42578125" style="17" customWidth="1"/>
    <col min="3986" max="3986" width="9.7109375" style="17" customWidth="1"/>
    <col min="3987" max="3987" width="3.7109375" style="17" customWidth="1"/>
    <col min="3988" max="4229" width="8.85546875" style="17"/>
    <col min="4230" max="4230" width="30.85546875" style="17" customWidth="1"/>
    <col min="4231" max="4231" width="2.42578125" style="17" customWidth="1"/>
    <col min="4232" max="4232" width="9.7109375" style="17" customWidth="1"/>
    <col min="4233" max="4233" width="8.7109375" style="17" customWidth="1"/>
    <col min="4234" max="4234" width="2.42578125" style="17" customWidth="1"/>
    <col min="4235" max="4235" width="9.7109375" style="17" customWidth="1"/>
    <col min="4236" max="4236" width="8.7109375" style="17" customWidth="1"/>
    <col min="4237" max="4237" width="2.7109375" style="17" customWidth="1"/>
    <col min="4238" max="4238" width="9.7109375" style="17" customWidth="1"/>
    <col min="4239" max="4239" width="8.7109375" style="17" customWidth="1"/>
    <col min="4240" max="4240" width="2.85546875" style="17" customWidth="1"/>
    <col min="4241" max="4241" width="9.42578125" style="17" customWidth="1"/>
    <col min="4242" max="4242" width="9.7109375" style="17" customWidth="1"/>
    <col min="4243" max="4243" width="3.7109375" style="17" customWidth="1"/>
    <col min="4244" max="4485" width="8.85546875" style="17"/>
    <col min="4486" max="4486" width="30.85546875" style="17" customWidth="1"/>
    <col min="4487" max="4487" width="2.42578125" style="17" customWidth="1"/>
    <col min="4488" max="4488" width="9.7109375" style="17" customWidth="1"/>
    <col min="4489" max="4489" width="8.7109375" style="17" customWidth="1"/>
    <col min="4490" max="4490" width="2.42578125" style="17" customWidth="1"/>
    <col min="4491" max="4491" width="9.7109375" style="17" customWidth="1"/>
    <col min="4492" max="4492" width="8.7109375" style="17" customWidth="1"/>
    <col min="4493" max="4493" width="2.7109375" style="17" customWidth="1"/>
    <col min="4494" max="4494" width="9.7109375" style="17" customWidth="1"/>
    <col min="4495" max="4495" width="8.7109375" style="17" customWidth="1"/>
    <col min="4496" max="4496" width="2.85546875" style="17" customWidth="1"/>
    <col min="4497" max="4497" width="9.42578125" style="17" customWidth="1"/>
    <col min="4498" max="4498" width="9.7109375" style="17" customWidth="1"/>
    <col min="4499" max="4499" width="3.7109375" style="17" customWidth="1"/>
    <col min="4500" max="4741" width="8.85546875" style="17"/>
    <col min="4742" max="4742" width="30.85546875" style="17" customWidth="1"/>
    <col min="4743" max="4743" width="2.42578125" style="17" customWidth="1"/>
    <col min="4744" max="4744" width="9.7109375" style="17" customWidth="1"/>
    <col min="4745" max="4745" width="8.7109375" style="17" customWidth="1"/>
    <col min="4746" max="4746" width="2.42578125" style="17" customWidth="1"/>
    <col min="4747" max="4747" width="9.7109375" style="17" customWidth="1"/>
    <col min="4748" max="4748" width="8.7109375" style="17" customWidth="1"/>
    <col min="4749" max="4749" width="2.7109375" style="17" customWidth="1"/>
    <col min="4750" max="4750" width="9.7109375" style="17" customWidth="1"/>
    <col min="4751" max="4751" width="8.7109375" style="17" customWidth="1"/>
    <col min="4752" max="4752" width="2.85546875" style="17" customWidth="1"/>
    <col min="4753" max="4753" width="9.42578125" style="17" customWidth="1"/>
    <col min="4754" max="4754" width="9.7109375" style="17" customWidth="1"/>
    <col min="4755" max="4755" width="3.7109375" style="17" customWidth="1"/>
    <col min="4756" max="4997" width="8.85546875" style="17"/>
    <col min="4998" max="4998" width="30.85546875" style="17" customWidth="1"/>
    <col min="4999" max="4999" width="2.42578125" style="17" customWidth="1"/>
    <col min="5000" max="5000" width="9.7109375" style="17" customWidth="1"/>
    <col min="5001" max="5001" width="8.7109375" style="17" customWidth="1"/>
    <col min="5002" max="5002" width="2.42578125" style="17" customWidth="1"/>
    <col min="5003" max="5003" width="9.7109375" style="17" customWidth="1"/>
    <col min="5004" max="5004" width="8.7109375" style="17" customWidth="1"/>
    <col min="5005" max="5005" width="2.7109375" style="17" customWidth="1"/>
    <col min="5006" max="5006" width="9.7109375" style="17" customWidth="1"/>
    <col min="5007" max="5007" width="8.7109375" style="17" customWidth="1"/>
    <col min="5008" max="5008" width="2.85546875" style="17" customWidth="1"/>
    <col min="5009" max="5009" width="9.42578125" style="17" customWidth="1"/>
    <col min="5010" max="5010" width="9.7109375" style="17" customWidth="1"/>
    <col min="5011" max="5011" width="3.7109375" style="17" customWidth="1"/>
    <col min="5012" max="5253" width="8.85546875" style="17"/>
    <col min="5254" max="5254" width="30.85546875" style="17" customWidth="1"/>
    <col min="5255" max="5255" width="2.42578125" style="17" customWidth="1"/>
    <col min="5256" max="5256" width="9.7109375" style="17" customWidth="1"/>
    <col min="5257" max="5257" width="8.7109375" style="17" customWidth="1"/>
    <col min="5258" max="5258" width="2.42578125" style="17" customWidth="1"/>
    <col min="5259" max="5259" width="9.7109375" style="17" customWidth="1"/>
    <col min="5260" max="5260" width="8.7109375" style="17" customWidth="1"/>
    <col min="5261" max="5261" width="2.7109375" style="17" customWidth="1"/>
    <col min="5262" max="5262" width="9.7109375" style="17" customWidth="1"/>
    <col min="5263" max="5263" width="8.7109375" style="17" customWidth="1"/>
    <col min="5264" max="5264" width="2.85546875" style="17" customWidth="1"/>
    <col min="5265" max="5265" width="9.42578125" style="17" customWidth="1"/>
    <col min="5266" max="5266" width="9.7109375" style="17" customWidth="1"/>
    <col min="5267" max="5267" width="3.7109375" style="17" customWidth="1"/>
    <col min="5268" max="5509" width="8.85546875" style="17"/>
    <col min="5510" max="5510" width="30.85546875" style="17" customWidth="1"/>
    <col min="5511" max="5511" width="2.42578125" style="17" customWidth="1"/>
    <col min="5512" max="5512" width="9.7109375" style="17" customWidth="1"/>
    <col min="5513" max="5513" width="8.7109375" style="17" customWidth="1"/>
    <col min="5514" max="5514" width="2.42578125" style="17" customWidth="1"/>
    <col min="5515" max="5515" width="9.7109375" style="17" customWidth="1"/>
    <col min="5516" max="5516" width="8.7109375" style="17" customWidth="1"/>
    <col min="5517" max="5517" width="2.7109375" style="17" customWidth="1"/>
    <col min="5518" max="5518" width="9.7109375" style="17" customWidth="1"/>
    <col min="5519" max="5519" width="8.7109375" style="17" customWidth="1"/>
    <col min="5520" max="5520" width="2.85546875" style="17" customWidth="1"/>
    <col min="5521" max="5521" width="9.42578125" style="17" customWidth="1"/>
    <col min="5522" max="5522" width="9.7109375" style="17" customWidth="1"/>
    <col min="5523" max="5523" width="3.7109375" style="17" customWidth="1"/>
    <col min="5524" max="5765" width="8.85546875" style="17"/>
    <col min="5766" max="5766" width="30.85546875" style="17" customWidth="1"/>
    <col min="5767" max="5767" width="2.42578125" style="17" customWidth="1"/>
    <col min="5768" max="5768" width="9.7109375" style="17" customWidth="1"/>
    <col min="5769" max="5769" width="8.7109375" style="17" customWidth="1"/>
    <col min="5770" max="5770" width="2.42578125" style="17" customWidth="1"/>
    <col min="5771" max="5771" width="9.7109375" style="17" customWidth="1"/>
    <col min="5772" max="5772" width="8.7109375" style="17" customWidth="1"/>
    <col min="5773" max="5773" width="2.7109375" style="17" customWidth="1"/>
    <col min="5774" max="5774" width="9.7109375" style="17" customWidth="1"/>
    <col min="5775" max="5775" width="8.7109375" style="17" customWidth="1"/>
    <col min="5776" max="5776" width="2.85546875" style="17" customWidth="1"/>
    <col min="5777" max="5777" width="9.42578125" style="17" customWidth="1"/>
    <col min="5778" max="5778" width="9.7109375" style="17" customWidth="1"/>
    <col min="5779" max="5779" width="3.7109375" style="17" customWidth="1"/>
    <col min="5780" max="6021" width="8.85546875" style="17"/>
    <col min="6022" max="6022" width="30.85546875" style="17" customWidth="1"/>
    <col min="6023" max="6023" width="2.42578125" style="17" customWidth="1"/>
    <col min="6024" max="6024" width="9.7109375" style="17" customWidth="1"/>
    <col min="6025" max="6025" width="8.7109375" style="17" customWidth="1"/>
    <col min="6026" max="6026" width="2.42578125" style="17" customWidth="1"/>
    <col min="6027" max="6027" width="9.7109375" style="17" customWidth="1"/>
    <col min="6028" max="6028" width="8.7109375" style="17" customWidth="1"/>
    <col min="6029" max="6029" width="2.7109375" style="17" customWidth="1"/>
    <col min="6030" max="6030" width="9.7109375" style="17" customWidth="1"/>
    <col min="6031" max="6031" width="8.7109375" style="17" customWidth="1"/>
    <col min="6032" max="6032" width="2.85546875" style="17" customWidth="1"/>
    <col min="6033" max="6033" width="9.42578125" style="17" customWidth="1"/>
    <col min="6034" max="6034" width="9.7109375" style="17" customWidth="1"/>
    <col min="6035" max="6035" width="3.7109375" style="17" customWidth="1"/>
    <col min="6036" max="6277" width="8.85546875" style="17"/>
    <col min="6278" max="6278" width="30.85546875" style="17" customWidth="1"/>
    <col min="6279" max="6279" width="2.42578125" style="17" customWidth="1"/>
    <col min="6280" max="6280" width="9.7109375" style="17" customWidth="1"/>
    <col min="6281" max="6281" width="8.7109375" style="17" customWidth="1"/>
    <col min="6282" max="6282" width="2.42578125" style="17" customWidth="1"/>
    <col min="6283" max="6283" width="9.7109375" style="17" customWidth="1"/>
    <col min="6284" max="6284" width="8.7109375" style="17" customWidth="1"/>
    <col min="6285" max="6285" width="2.7109375" style="17" customWidth="1"/>
    <col min="6286" max="6286" width="9.7109375" style="17" customWidth="1"/>
    <col min="6287" max="6287" width="8.7109375" style="17" customWidth="1"/>
    <col min="6288" max="6288" width="2.85546875" style="17" customWidth="1"/>
    <col min="6289" max="6289" width="9.42578125" style="17" customWidth="1"/>
    <col min="6290" max="6290" width="9.7109375" style="17" customWidth="1"/>
    <col min="6291" max="6291" width="3.7109375" style="17" customWidth="1"/>
    <col min="6292" max="6533" width="8.85546875" style="17"/>
    <col min="6534" max="6534" width="30.85546875" style="17" customWidth="1"/>
    <col min="6535" max="6535" width="2.42578125" style="17" customWidth="1"/>
    <col min="6536" max="6536" width="9.7109375" style="17" customWidth="1"/>
    <col min="6537" max="6537" width="8.7109375" style="17" customWidth="1"/>
    <col min="6538" max="6538" width="2.42578125" style="17" customWidth="1"/>
    <col min="6539" max="6539" width="9.7109375" style="17" customWidth="1"/>
    <col min="6540" max="6540" width="8.7109375" style="17" customWidth="1"/>
    <col min="6541" max="6541" width="2.7109375" style="17" customWidth="1"/>
    <col min="6542" max="6542" width="9.7109375" style="17" customWidth="1"/>
    <col min="6543" max="6543" width="8.7109375" style="17" customWidth="1"/>
    <col min="6544" max="6544" width="2.85546875" style="17" customWidth="1"/>
    <col min="6545" max="6545" width="9.42578125" style="17" customWidth="1"/>
    <col min="6546" max="6546" width="9.7109375" style="17" customWidth="1"/>
    <col min="6547" max="6547" width="3.7109375" style="17" customWidth="1"/>
    <col min="6548" max="6789" width="8.85546875" style="17"/>
    <col min="6790" max="6790" width="30.85546875" style="17" customWidth="1"/>
    <col min="6791" max="6791" width="2.42578125" style="17" customWidth="1"/>
    <col min="6792" max="6792" width="9.7109375" style="17" customWidth="1"/>
    <col min="6793" max="6793" width="8.7109375" style="17" customWidth="1"/>
    <col min="6794" max="6794" width="2.42578125" style="17" customWidth="1"/>
    <col min="6795" max="6795" width="9.7109375" style="17" customWidth="1"/>
    <col min="6796" max="6796" width="8.7109375" style="17" customWidth="1"/>
    <col min="6797" max="6797" width="2.7109375" style="17" customWidth="1"/>
    <col min="6798" max="6798" width="9.7109375" style="17" customWidth="1"/>
    <col min="6799" max="6799" width="8.7109375" style="17" customWidth="1"/>
    <col min="6800" max="6800" width="2.85546875" style="17" customWidth="1"/>
    <col min="6801" max="6801" width="9.42578125" style="17" customWidth="1"/>
    <col min="6802" max="6802" width="9.7109375" style="17" customWidth="1"/>
    <col min="6803" max="6803" width="3.7109375" style="17" customWidth="1"/>
    <col min="6804" max="7045" width="8.85546875" style="17"/>
    <col min="7046" max="7046" width="30.85546875" style="17" customWidth="1"/>
    <col min="7047" max="7047" width="2.42578125" style="17" customWidth="1"/>
    <col min="7048" max="7048" width="9.7109375" style="17" customWidth="1"/>
    <col min="7049" max="7049" width="8.7109375" style="17" customWidth="1"/>
    <col min="7050" max="7050" width="2.42578125" style="17" customWidth="1"/>
    <col min="7051" max="7051" width="9.7109375" style="17" customWidth="1"/>
    <col min="7052" max="7052" width="8.7109375" style="17" customWidth="1"/>
    <col min="7053" max="7053" width="2.7109375" style="17" customWidth="1"/>
    <col min="7054" max="7054" width="9.7109375" style="17" customWidth="1"/>
    <col min="7055" max="7055" width="8.7109375" style="17" customWidth="1"/>
    <col min="7056" max="7056" width="2.85546875" style="17" customWidth="1"/>
    <col min="7057" max="7057" width="9.42578125" style="17" customWidth="1"/>
    <col min="7058" max="7058" width="9.7109375" style="17" customWidth="1"/>
    <col min="7059" max="7059" width="3.7109375" style="17" customWidth="1"/>
    <col min="7060" max="7301" width="8.85546875" style="17"/>
    <col min="7302" max="7302" width="30.85546875" style="17" customWidth="1"/>
    <col min="7303" max="7303" width="2.42578125" style="17" customWidth="1"/>
    <col min="7304" max="7304" width="9.7109375" style="17" customWidth="1"/>
    <col min="7305" max="7305" width="8.7109375" style="17" customWidth="1"/>
    <col min="7306" max="7306" width="2.42578125" style="17" customWidth="1"/>
    <col min="7307" max="7307" width="9.7109375" style="17" customWidth="1"/>
    <col min="7308" max="7308" width="8.7109375" style="17" customWidth="1"/>
    <col min="7309" max="7309" width="2.7109375" style="17" customWidth="1"/>
    <col min="7310" max="7310" width="9.7109375" style="17" customWidth="1"/>
    <col min="7311" max="7311" width="8.7109375" style="17" customWidth="1"/>
    <col min="7312" max="7312" width="2.85546875" style="17" customWidth="1"/>
    <col min="7313" max="7313" width="9.42578125" style="17" customWidth="1"/>
    <col min="7314" max="7314" width="9.7109375" style="17" customWidth="1"/>
    <col min="7315" max="7315" width="3.7109375" style="17" customWidth="1"/>
    <col min="7316" max="7557" width="8.85546875" style="17"/>
    <col min="7558" max="7558" width="30.85546875" style="17" customWidth="1"/>
    <col min="7559" max="7559" width="2.42578125" style="17" customWidth="1"/>
    <col min="7560" max="7560" width="9.7109375" style="17" customWidth="1"/>
    <col min="7561" max="7561" width="8.7109375" style="17" customWidth="1"/>
    <col min="7562" max="7562" width="2.42578125" style="17" customWidth="1"/>
    <col min="7563" max="7563" width="9.7109375" style="17" customWidth="1"/>
    <col min="7564" max="7564" width="8.7109375" style="17" customWidth="1"/>
    <col min="7565" max="7565" width="2.7109375" style="17" customWidth="1"/>
    <col min="7566" max="7566" width="9.7109375" style="17" customWidth="1"/>
    <col min="7567" max="7567" width="8.7109375" style="17" customWidth="1"/>
    <col min="7568" max="7568" width="2.85546875" style="17" customWidth="1"/>
    <col min="7569" max="7569" width="9.42578125" style="17" customWidth="1"/>
    <col min="7570" max="7570" width="9.7109375" style="17" customWidth="1"/>
    <col min="7571" max="7571" width="3.7109375" style="17" customWidth="1"/>
    <col min="7572" max="7813" width="8.85546875" style="17"/>
    <col min="7814" max="7814" width="30.85546875" style="17" customWidth="1"/>
    <col min="7815" max="7815" width="2.42578125" style="17" customWidth="1"/>
    <col min="7816" max="7816" width="9.7109375" style="17" customWidth="1"/>
    <col min="7817" max="7817" width="8.7109375" style="17" customWidth="1"/>
    <col min="7818" max="7818" width="2.42578125" style="17" customWidth="1"/>
    <col min="7819" max="7819" width="9.7109375" style="17" customWidth="1"/>
    <col min="7820" max="7820" width="8.7109375" style="17" customWidth="1"/>
    <col min="7821" max="7821" width="2.7109375" style="17" customWidth="1"/>
    <col min="7822" max="7822" width="9.7109375" style="17" customWidth="1"/>
    <col min="7823" max="7823" width="8.7109375" style="17" customWidth="1"/>
    <col min="7824" max="7824" width="2.85546875" style="17" customWidth="1"/>
    <col min="7825" max="7825" width="9.42578125" style="17" customWidth="1"/>
    <col min="7826" max="7826" width="9.7109375" style="17" customWidth="1"/>
    <col min="7827" max="7827" width="3.7109375" style="17" customWidth="1"/>
    <col min="7828" max="8069" width="8.85546875" style="17"/>
    <col min="8070" max="8070" width="30.85546875" style="17" customWidth="1"/>
    <col min="8071" max="8071" width="2.42578125" style="17" customWidth="1"/>
    <col min="8072" max="8072" width="9.7109375" style="17" customWidth="1"/>
    <col min="8073" max="8073" width="8.7109375" style="17" customWidth="1"/>
    <col min="8074" max="8074" width="2.42578125" style="17" customWidth="1"/>
    <col min="8075" max="8075" width="9.7109375" style="17" customWidth="1"/>
    <col min="8076" max="8076" width="8.7109375" style="17" customWidth="1"/>
    <col min="8077" max="8077" width="2.7109375" style="17" customWidth="1"/>
    <col min="8078" max="8078" width="9.7109375" style="17" customWidth="1"/>
    <col min="8079" max="8079" width="8.7109375" style="17" customWidth="1"/>
    <col min="8080" max="8080" width="2.85546875" style="17" customWidth="1"/>
    <col min="8081" max="8081" width="9.42578125" style="17" customWidth="1"/>
    <col min="8082" max="8082" width="9.7109375" style="17" customWidth="1"/>
    <col min="8083" max="8083" width="3.7109375" style="17" customWidth="1"/>
    <col min="8084" max="8325" width="8.85546875" style="17"/>
    <col min="8326" max="8326" width="30.85546875" style="17" customWidth="1"/>
    <col min="8327" max="8327" width="2.42578125" style="17" customWidth="1"/>
    <col min="8328" max="8328" width="9.7109375" style="17" customWidth="1"/>
    <col min="8329" max="8329" width="8.7109375" style="17" customWidth="1"/>
    <col min="8330" max="8330" width="2.42578125" style="17" customWidth="1"/>
    <col min="8331" max="8331" width="9.7109375" style="17" customWidth="1"/>
    <col min="8332" max="8332" width="8.7109375" style="17" customWidth="1"/>
    <col min="8333" max="8333" width="2.7109375" style="17" customWidth="1"/>
    <col min="8334" max="8334" width="9.7109375" style="17" customWidth="1"/>
    <col min="8335" max="8335" width="8.7109375" style="17" customWidth="1"/>
    <col min="8336" max="8336" width="2.85546875" style="17" customWidth="1"/>
    <col min="8337" max="8337" width="9.42578125" style="17" customWidth="1"/>
    <col min="8338" max="8338" width="9.7109375" style="17" customWidth="1"/>
    <col min="8339" max="8339" width="3.7109375" style="17" customWidth="1"/>
    <col min="8340" max="8581" width="8.85546875" style="17"/>
    <col min="8582" max="8582" width="30.85546875" style="17" customWidth="1"/>
    <col min="8583" max="8583" width="2.42578125" style="17" customWidth="1"/>
    <col min="8584" max="8584" width="9.7109375" style="17" customWidth="1"/>
    <col min="8585" max="8585" width="8.7109375" style="17" customWidth="1"/>
    <col min="8586" max="8586" width="2.42578125" style="17" customWidth="1"/>
    <col min="8587" max="8587" width="9.7109375" style="17" customWidth="1"/>
    <col min="8588" max="8588" width="8.7109375" style="17" customWidth="1"/>
    <col min="8589" max="8589" width="2.7109375" style="17" customWidth="1"/>
    <col min="8590" max="8590" width="9.7109375" style="17" customWidth="1"/>
    <col min="8591" max="8591" width="8.7109375" style="17" customWidth="1"/>
    <col min="8592" max="8592" width="2.85546875" style="17" customWidth="1"/>
    <col min="8593" max="8593" width="9.42578125" style="17" customWidth="1"/>
    <col min="8594" max="8594" width="9.7109375" style="17" customWidth="1"/>
    <col min="8595" max="8595" width="3.7109375" style="17" customWidth="1"/>
    <col min="8596" max="8837" width="8.85546875" style="17"/>
    <col min="8838" max="8838" width="30.85546875" style="17" customWidth="1"/>
    <col min="8839" max="8839" width="2.42578125" style="17" customWidth="1"/>
    <col min="8840" max="8840" width="9.7109375" style="17" customWidth="1"/>
    <col min="8841" max="8841" width="8.7109375" style="17" customWidth="1"/>
    <col min="8842" max="8842" width="2.42578125" style="17" customWidth="1"/>
    <col min="8843" max="8843" width="9.7109375" style="17" customWidth="1"/>
    <col min="8844" max="8844" width="8.7109375" style="17" customWidth="1"/>
    <col min="8845" max="8845" width="2.7109375" style="17" customWidth="1"/>
    <col min="8846" max="8846" width="9.7109375" style="17" customWidth="1"/>
    <col min="8847" max="8847" width="8.7109375" style="17" customWidth="1"/>
    <col min="8848" max="8848" width="2.85546875" style="17" customWidth="1"/>
    <col min="8849" max="8849" width="9.42578125" style="17" customWidth="1"/>
    <col min="8850" max="8850" width="9.7109375" style="17" customWidth="1"/>
    <col min="8851" max="8851" width="3.7109375" style="17" customWidth="1"/>
    <col min="8852" max="9093" width="8.85546875" style="17"/>
    <col min="9094" max="9094" width="30.85546875" style="17" customWidth="1"/>
    <col min="9095" max="9095" width="2.42578125" style="17" customWidth="1"/>
    <col min="9096" max="9096" width="9.7109375" style="17" customWidth="1"/>
    <col min="9097" max="9097" width="8.7109375" style="17" customWidth="1"/>
    <col min="9098" max="9098" width="2.42578125" style="17" customWidth="1"/>
    <col min="9099" max="9099" width="9.7109375" style="17" customWidth="1"/>
    <col min="9100" max="9100" width="8.7109375" style="17" customWidth="1"/>
    <col min="9101" max="9101" width="2.7109375" style="17" customWidth="1"/>
    <col min="9102" max="9102" width="9.7109375" style="17" customWidth="1"/>
    <col min="9103" max="9103" width="8.7109375" style="17" customWidth="1"/>
    <col min="9104" max="9104" width="2.85546875" style="17" customWidth="1"/>
    <col min="9105" max="9105" width="9.42578125" style="17" customWidth="1"/>
    <col min="9106" max="9106" width="9.7109375" style="17" customWidth="1"/>
    <col min="9107" max="9107" width="3.7109375" style="17" customWidth="1"/>
    <col min="9108" max="9349" width="8.85546875" style="17"/>
    <col min="9350" max="9350" width="30.85546875" style="17" customWidth="1"/>
    <col min="9351" max="9351" width="2.42578125" style="17" customWidth="1"/>
    <col min="9352" max="9352" width="9.7109375" style="17" customWidth="1"/>
    <col min="9353" max="9353" width="8.7109375" style="17" customWidth="1"/>
    <col min="9354" max="9354" width="2.42578125" style="17" customWidth="1"/>
    <col min="9355" max="9355" width="9.7109375" style="17" customWidth="1"/>
    <col min="9356" max="9356" width="8.7109375" style="17" customWidth="1"/>
    <col min="9357" max="9357" width="2.7109375" style="17" customWidth="1"/>
    <col min="9358" max="9358" width="9.7109375" style="17" customWidth="1"/>
    <col min="9359" max="9359" width="8.7109375" style="17" customWidth="1"/>
    <col min="9360" max="9360" width="2.85546875" style="17" customWidth="1"/>
    <col min="9361" max="9361" width="9.42578125" style="17" customWidth="1"/>
    <col min="9362" max="9362" width="9.7109375" style="17" customWidth="1"/>
    <col min="9363" max="9363" width="3.7109375" style="17" customWidth="1"/>
    <col min="9364" max="9605" width="8.85546875" style="17"/>
    <col min="9606" max="9606" width="30.85546875" style="17" customWidth="1"/>
    <col min="9607" max="9607" width="2.42578125" style="17" customWidth="1"/>
    <col min="9608" max="9608" width="9.7109375" style="17" customWidth="1"/>
    <col min="9609" max="9609" width="8.7109375" style="17" customWidth="1"/>
    <col min="9610" max="9610" width="2.42578125" style="17" customWidth="1"/>
    <col min="9611" max="9611" width="9.7109375" style="17" customWidth="1"/>
    <col min="9612" max="9612" width="8.7109375" style="17" customWidth="1"/>
    <col min="9613" max="9613" width="2.7109375" style="17" customWidth="1"/>
    <col min="9614" max="9614" width="9.7109375" style="17" customWidth="1"/>
    <col min="9615" max="9615" width="8.7109375" style="17" customWidth="1"/>
    <col min="9616" max="9616" width="2.85546875" style="17" customWidth="1"/>
    <col min="9617" max="9617" width="9.42578125" style="17" customWidth="1"/>
    <col min="9618" max="9618" width="9.7109375" style="17" customWidth="1"/>
    <col min="9619" max="9619" width="3.7109375" style="17" customWidth="1"/>
    <col min="9620" max="9861" width="8.85546875" style="17"/>
    <col min="9862" max="9862" width="30.85546875" style="17" customWidth="1"/>
    <col min="9863" max="9863" width="2.42578125" style="17" customWidth="1"/>
    <col min="9864" max="9864" width="9.7109375" style="17" customWidth="1"/>
    <col min="9865" max="9865" width="8.7109375" style="17" customWidth="1"/>
    <col min="9866" max="9866" width="2.42578125" style="17" customWidth="1"/>
    <col min="9867" max="9867" width="9.7109375" style="17" customWidth="1"/>
    <col min="9868" max="9868" width="8.7109375" style="17" customWidth="1"/>
    <col min="9869" max="9869" width="2.7109375" style="17" customWidth="1"/>
    <col min="9870" max="9870" width="9.7109375" style="17" customWidth="1"/>
    <col min="9871" max="9871" width="8.7109375" style="17" customWidth="1"/>
    <col min="9872" max="9872" width="2.85546875" style="17" customWidth="1"/>
    <col min="9873" max="9873" width="9.42578125" style="17" customWidth="1"/>
    <col min="9874" max="9874" width="9.7109375" style="17" customWidth="1"/>
    <col min="9875" max="9875" width="3.7109375" style="17" customWidth="1"/>
    <col min="9876" max="10117" width="8.85546875" style="17"/>
    <col min="10118" max="10118" width="30.85546875" style="17" customWidth="1"/>
    <col min="10119" max="10119" width="2.42578125" style="17" customWidth="1"/>
    <col min="10120" max="10120" width="9.7109375" style="17" customWidth="1"/>
    <col min="10121" max="10121" width="8.7109375" style="17" customWidth="1"/>
    <col min="10122" max="10122" width="2.42578125" style="17" customWidth="1"/>
    <col min="10123" max="10123" width="9.7109375" style="17" customWidth="1"/>
    <col min="10124" max="10124" width="8.7109375" style="17" customWidth="1"/>
    <col min="10125" max="10125" width="2.7109375" style="17" customWidth="1"/>
    <col min="10126" max="10126" width="9.7109375" style="17" customWidth="1"/>
    <col min="10127" max="10127" width="8.7109375" style="17" customWidth="1"/>
    <col min="10128" max="10128" width="2.85546875" style="17" customWidth="1"/>
    <col min="10129" max="10129" width="9.42578125" style="17" customWidth="1"/>
    <col min="10130" max="10130" width="9.7109375" style="17" customWidth="1"/>
    <col min="10131" max="10131" width="3.7109375" style="17" customWidth="1"/>
    <col min="10132" max="10373" width="8.85546875" style="17"/>
    <col min="10374" max="10374" width="30.85546875" style="17" customWidth="1"/>
    <col min="10375" max="10375" width="2.42578125" style="17" customWidth="1"/>
    <col min="10376" max="10376" width="9.7109375" style="17" customWidth="1"/>
    <col min="10377" max="10377" width="8.7109375" style="17" customWidth="1"/>
    <col min="10378" max="10378" width="2.42578125" style="17" customWidth="1"/>
    <col min="10379" max="10379" width="9.7109375" style="17" customWidth="1"/>
    <col min="10380" max="10380" width="8.7109375" style="17" customWidth="1"/>
    <col min="10381" max="10381" width="2.7109375" style="17" customWidth="1"/>
    <col min="10382" max="10382" width="9.7109375" style="17" customWidth="1"/>
    <col min="10383" max="10383" width="8.7109375" style="17" customWidth="1"/>
    <col min="10384" max="10384" width="2.85546875" style="17" customWidth="1"/>
    <col min="10385" max="10385" width="9.42578125" style="17" customWidth="1"/>
    <col min="10386" max="10386" width="9.7109375" style="17" customWidth="1"/>
    <col min="10387" max="10387" width="3.7109375" style="17" customWidth="1"/>
    <col min="10388" max="10629" width="8.85546875" style="17"/>
    <col min="10630" max="10630" width="30.85546875" style="17" customWidth="1"/>
    <col min="10631" max="10631" width="2.42578125" style="17" customWidth="1"/>
    <col min="10632" max="10632" width="9.7109375" style="17" customWidth="1"/>
    <col min="10633" max="10633" width="8.7109375" style="17" customWidth="1"/>
    <col min="10634" max="10634" width="2.42578125" style="17" customWidth="1"/>
    <col min="10635" max="10635" width="9.7109375" style="17" customWidth="1"/>
    <col min="10636" max="10636" width="8.7109375" style="17" customWidth="1"/>
    <col min="10637" max="10637" width="2.7109375" style="17" customWidth="1"/>
    <col min="10638" max="10638" width="9.7109375" style="17" customWidth="1"/>
    <col min="10639" max="10639" width="8.7109375" style="17" customWidth="1"/>
    <col min="10640" max="10640" width="2.85546875" style="17" customWidth="1"/>
    <col min="10641" max="10641" width="9.42578125" style="17" customWidth="1"/>
    <col min="10642" max="10642" width="9.7109375" style="17" customWidth="1"/>
    <col min="10643" max="10643" width="3.7109375" style="17" customWidth="1"/>
    <col min="10644" max="10885" width="8.85546875" style="17"/>
    <col min="10886" max="10886" width="30.85546875" style="17" customWidth="1"/>
    <col min="10887" max="10887" width="2.42578125" style="17" customWidth="1"/>
    <col min="10888" max="10888" width="9.7109375" style="17" customWidth="1"/>
    <col min="10889" max="10889" width="8.7109375" style="17" customWidth="1"/>
    <col min="10890" max="10890" width="2.42578125" style="17" customWidth="1"/>
    <col min="10891" max="10891" width="9.7109375" style="17" customWidth="1"/>
    <col min="10892" max="10892" width="8.7109375" style="17" customWidth="1"/>
    <col min="10893" max="10893" width="2.7109375" style="17" customWidth="1"/>
    <col min="10894" max="10894" width="9.7109375" style="17" customWidth="1"/>
    <col min="10895" max="10895" width="8.7109375" style="17" customWidth="1"/>
    <col min="10896" max="10896" width="2.85546875" style="17" customWidth="1"/>
    <col min="10897" max="10897" width="9.42578125" style="17" customWidth="1"/>
    <col min="10898" max="10898" width="9.7109375" style="17" customWidth="1"/>
    <col min="10899" max="10899" width="3.7109375" style="17" customWidth="1"/>
    <col min="10900" max="11141" width="8.85546875" style="17"/>
    <col min="11142" max="11142" width="30.85546875" style="17" customWidth="1"/>
    <col min="11143" max="11143" width="2.42578125" style="17" customWidth="1"/>
    <col min="11144" max="11144" width="9.7109375" style="17" customWidth="1"/>
    <col min="11145" max="11145" width="8.7109375" style="17" customWidth="1"/>
    <col min="11146" max="11146" width="2.42578125" style="17" customWidth="1"/>
    <col min="11147" max="11147" width="9.7109375" style="17" customWidth="1"/>
    <col min="11148" max="11148" width="8.7109375" style="17" customWidth="1"/>
    <col min="11149" max="11149" width="2.7109375" style="17" customWidth="1"/>
    <col min="11150" max="11150" width="9.7109375" style="17" customWidth="1"/>
    <col min="11151" max="11151" width="8.7109375" style="17" customWidth="1"/>
    <col min="11152" max="11152" width="2.85546875" style="17" customWidth="1"/>
    <col min="11153" max="11153" width="9.42578125" style="17" customWidth="1"/>
    <col min="11154" max="11154" width="9.7109375" style="17" customWidth="1"/>
    <col min="11155" max="11155" width="3.7109375" style="17" customWidth="1"/>
    <col min="11156" max="11397" width="8.85546875" style="17"/>
    <col min="11398" max="11398" width="30.85546875" style="17" customWidth="1"/>
    <col min="11399" max="11399" width="2.42578125" style="17" customWidth="1"/>
    <col min="11400" max="11400" width="9.7109375" style="17" customWidth="1"/>
    <col min="11401" max="11401" width="8.7109375" style="17" customWidth="1"/>
    <col min="11402" max="11402" width="2.42578125" style="17" customWidth="1"/>
    <col min="11403" max="11403" width="9.7109375" style="17" customWidth="1"/>
    <col min="11404" max="11404" width="8.7109375" style="17" customWidth="1"/>
    <col min="11405" max="11405" width="2.7109375" style="17" customWidth="1"/>
    <col min="11406" max="11406" width="9.7109375" style="17" customWidth="1"/>
    <col min="11407" max="11407" width="8.7109375" style="17" customWidth="1"/>
    <col min="11408" max="11408" width="2.85546875" style="17" customWidth="1"/>
    <col min="11409" max="11409" width="9.42578125" style="17" customWidth="1"/>
    <col min="11410" max="11410" width="9.7109375" style="17" customWidth="1"/>
    <col min="11411" max="11411" width="3.7109375" style="17" customWidth="1"/>
    <col min="11412" max="11653" width="8.85546875" style="17"/>
    <col min="11654" max="11654" width="30.85546875" style="17" customWidth="1"/>
    <col min="11655" max="11655" width="2.42578125" style="17" customWidth="1"/>
    <col min="11656" max="11656" width="9.7109375" style="17" customWidth="1"/>
    <col min="11657" max="11657" width="8.7109375" style="17" customWidth="1"/>
    <col min="11658" max="11658" width="2.42578125" style="17" customWidth="1"/>
    <col min="11659" max="11659" width="9.7109375" style="17" customWidth="1"/>
    <col min="11660" max="11660" width="8.7109375" style="17" customWidth="1"/>
    <col min="11661" max="11661" width="2.7109375" style="17" customWidth="1"/>
    <col min="11662" max="11662" width="9.7109375" style="17" customWidth="1"/>
    <col min="11663" max="11663" width="8.7109375" style="17" customWidth="1"/>
    <col min="11664" max="11664" width="2.85546875" style="17" customWidth="1"/>
    <col min="11665" max="11665" width="9.42578125" style="17" customWidth="1"/>
    <col min="11666" max="11666" width="9.7109375" style="17" customWidth="1"/>
    <col min="11667" max="11667" width="3.7109375" style="17" customWidth="1"/>
    <col min="11668" max="11909" width="8.85546875" style="17"/>
    <col min="11910" max="11910" width="30.85546875" style="17" customWidth="1"/>
    <col min="11911" max="11911" width="2.42578125" style="17" customWidth="1"/>
    <col min="11912" max="11912" width="9.7109375" style="17" customWidth="1"/>
    <col min="11913" max="11913" width="8.7109375" style="17" customWidth="1"/>
    <col min="11914" max="11914" width="2.42578125" style="17" customWidth="1"/>
    <col min="11915" max="11915" width="9.7109375" style="17" customWidth="1"/>
    <col min="11916" max="11916" width="8.7109375" style="17" customWidth="1"/>
    <col min="11917" max="11917" width="2.7109375" style="17" customWidth="1"/>
    <col min="11918" max="11918" width="9.7109375" style="17" customWidth="1"/>
    <col min="11919" max="11919" width="8.7109375" style="17" customWidth="1"/>
    <col min="11920" max="11920" width="2.85546875" style="17" customWidth="1"/>
    <col min="11921" max="11921" width="9.42578125" style="17" customWidth="1"/>
    <col min="11922" max="11922" width="9.7109375" style="17" customWidth="1"/>
    <col min="11923" max="11923" width="3.7109375" style="17" customWidth="1"/>
    <col min="11924" max="12165" width="8.85546875" style="17"/>
    <col min="12166" max="12166" width="30.85546875" style="17" customWidth="1"/>
    <col min="12167" max="12167" width="2.42578125" style="17" customWidth="1"/>
    <col min="12168" max="12168" width="9.7109375" style="17" customWidth="1"/>
    <col min="12169" max="12169" width="8.7109375" style="17" customWidth="1"/>
    <col min="12170" max="12170" width="2.42578125" style="17" customWidth="1"/>
    <col min="12171" max="12171" width="9.7109375" style="17" customWidth="1"/>
    <col min="12172" max="12172" width="8.7109375" style="17" customWidth="1"/>
    <col min="12173" max="12173" width="2.7109375" style="17" customWidth="1"/>
    <col min="12174" max="12174" width="9.7109375" style="17" customWidth="1"/>
    <col min="12175" max="12175" width="8.7109375" style="17" customWidth="1"/>
    <col min="12176" max="12176" width="2.85546875" style="17" customWidth="1"/>
    <col min="12177" max="12177" width="9.42578125" style="17" customWidth="1"/>
    <col min="12178" max="12178" width="9.7109375" style="17" customWidth="1"/>
    <col min="12179" max="12179" width="3.7109375" style="17" customWidth="1"/>
    <col min="12180" max="12421" width="8.85546875" style="17"/>
    <col min="12422" max="12422" width="30.85546875" style="17" customWidth="1"/>
    <col min="12423" max="12423" width="2.42578125" style="17" customWidth="1"/>
    <col min="12424" max="12424" width="9.7109375" style="17" customWidth="1"/>
    <col min="12425" max="12425" width="8.7109375" style="17" customWidth="1"/>
    <col min="12426" max="12426" width="2.42578125" style="17" customWidth="1"/>
    <col min="12427" max="12427" width="9.7109375" style="17" customWidth="1"/>
    <col min="12428" max="12428" width="8.7109375" style="17" customWidth="1"/>
    <col min="12429" max="12429" width="2.7109375" style="17" customWidth="1"/>
    <col min="12430" max="12430" width="9.7109375" style="17" customWidth="1"/>
    <col min="12431" max="12431" width="8.7109375" style="17" customWidth="1"/>
    <col min="12432" max="12432" width="2.85546875" style="17" customWidth="1"/>
    <col min="12433" max="12433" width="9.42578125" style="17" customWidth="1"/>
    <col min="12434" max="12434" width="9.7109375" style="17" customWidth="1"/>
    <col min="12435" max="12435" width="3.7109375" style="17" customWidth="1"/>
    <col min="12436" max="12677" width="8.85546875" style="17"/>
    <col min="12678" max="12678" width="30.85546875" style="17" customWidth="1"/>
    <col min="12679" max="12679" width="2.42578125" style="17" customWidth="1"/>
    <col min="12680" max="12680" width="9.7109375" style="17" customWidth="1"/>
    <col min="12681" max="12681" width="8.7109375" style="17" customWidth="1"/>
    <col min="12682" max="12682" width="2.42578125" style="17" customWidth="1"/>
    <col min="12683" max="12683" width="9.7109375" style="17" customWidth="1"/>
    <col min="12684" max="12684" width="8.7109375" style="17" customWidth="1"/>
    <col min="12685" max="12685" width="2.7109375" style="17" customWidth="1"/>
    <col min="12686" max="12686" width="9.7109375" style="17" customWidth="1"/>
    <col min="12687" max="12687" width="8.7109375" style="17" customWidth="1"/>
    <col min="12688" max="12688" width="2.85546875" style="17" customWidth="1"/>
    <col min="12689" max="12689" width="9.42578125" style="17" customWidth="1"/>
    <col min="12690" max="12690" width="9.7109375" style="17" customWidth="1"/>
    <col min="12691" max="12691" width="3.7109375" style="17" customWidth="1"/>
    <col min="12692" max="12933" width="8.85546875" style="17"/>
    <col min="12934" max="12934" width="30.85546875" style="17" customWidth="1"/>
    <col min="12935" max="12935" width="2.42578125" style="17" customWidth="1"/>
    <col min="12936" max="12936" width="9.7109375" style="17" customWidth="1"/>
    <col min="12937" max="12937" width="8.7109375" style="17" customWidth="1"/>
    <col min="12938" max="12938" width="2.42578125" style="17" customWidth="1"/>
    <col min="12939" max="12939" width="9.7109375" style="17" customWidth="1"/>
    <col min="12940" max="12940" width="8.7109375" style="17" customWidth="1"/>
    <col min="12941" max="12941" width="2.7109375" style="17" customWidth="1"/>
    <col min="12942" max="12942" width="9.7109375" style="17" customWidth="1"/>
    <col min="12943" max="12943" width="8.7109375" style="17" customWidth="1"/>
    <col min="12944" max="12944" width="2.85546875" style="17" customWidth="1"/>
    <col min="12945" max="12945" width="9.42578125" style="17" customWidth="1"/>
    <col min="12946" max="12946" width="9.7109375" style="17" customWidth="1"/>
    <col min="12947" max="12947" width="3.7109375" style="17" customWidth="1"/>
    <col min="12948" max="13189" width="8.85546875" style="17"/>
    <col min="13190" max="13190" width="30.85546875" style="17" customWidth="1"/>
    <col min="13191" max="13191" width="2.42578125" style="17" customWidth="1"/>
    <col min="13192" max="13192" width="9.7109375" style="17" customWidth="1"/>
    <col min="13193" max="13193" width="8.7109375" style="17" customWidth="1"/>
    <col min="13194" max="13194" width="2.42578125" style="17" customWidth="1"/>
    <col min="13195" max="13195" width="9.7109375" style="17" customWidth="1"/>
    <col min="13196" max="13196" width="8.7109375" style="17" customWidth="1"/>
    <col min="13197" max="13197" width="2.7109375" style="17" customWidth="1"/>
    <col min="13198" max="13198" width="9.7109375" style="17" customWidth="1"/>
    <col min="13199" max="13199" width="8.7109375" style="17" customWidth="1"/>
    <col min="13200" max="13200" width="2.85546875" style="17" customWidth="1"/>
    <col min="13201" max="13201" width="9.42578125" style="17" customWidth="1"/>
    <col min="13202" max="13202" width="9.7109375" style="17" customWidth="1"/>
    <col min="13203" max="13203" width="3.7109375" style="17" customWidth="1"/>
    <col min="13204" max="13445" width="8.85546875" style="17"/>
    <col min="13446" max="13446" width="30.85546875" style="17" customWidth="1"/>
    <col min="13447" max="13447" width="2.42578125" style="17" customWidth="1"/>
    <col min="13448" max="13448" width="9.7109375" style="17" customWidth="1"/>
    <col min="13449" max="13449" width="8.7109375" style="17" customWidth="1"/>
    <col min="13450" max="13450" width="2.42578125" style="17" customWidth="1"/>
    <col min="13451" max="13451" width="9.7109375" style="17" customWidth="1"/>
    <col min="13452" max="13452" width="8.7109375" style="17" customWidth="1"/>
    <col min="13453" max="13453" width="2.7109375" style="17" customWidth="1"/>
    <col min="13454" max="13454" width="9.7109375" style="17" customWidth="1"/>
    <col min="13455" max="13455" width="8.7109375" style="17" customWidth="1"/>
    <col min="13456" max="13456" width="2.85546875" style="17" customWidth="1"/>
    <col min="13457" max="13457" width="9.42578125" style="17" customWidth="1"/>
    <col min="13458" max="13458" width="9.7109375" style="17" customWidth="1"/>
    <col min="13459" max="13459" width="3.7109375" style="17" customWidth="1"/>
    <col min="13460" max="13701" width="8.85546875" style="17"/>
    <col min="13702" max="13702" width="30.85546875" style="17" customWidth="1"/>
    <col min="13703" max="13703" width="2.42578125" style="17" customWidth="1"/>
    <col min="13704" max="13704" width="9.7109375" style="17" customWidth="1"/>
    <col min="13705" max="13705" width="8.7109375" style="17" customWidth="1"/>
    <col min="13706" max="13706" width="2.42578125" style="17" customWidth="1"/>
    <col min="13707" max="13707" width="9.7109375" style="17" customWidth="1"/>
    <col min="13708" max="13708" width="8.7109375" style="17" customWidth="1"/>
    <col min="13709" max="13709" width="2.7109375" style="17" customWidth="1"/>
    <col min="13710" max="13710" width="9.7109375" style="17" customWidth="1"/>
    <col min="13711" max="13711" width="8.7109375" style="17" customWidth="1"/>
    <col min="13712" max="13712" width="2.85546875" style="17" customWidth="1"/>
    <col min="13713" max="13713" width="9.42578125" style="17" customWidth="1"/>
    <col min="13714" max="13714" width="9.7109375" style="17" customWidth="1"/>
    <col min="13715" max="13715" width="3.7109375" style="17" customWidth="1"/>
    <col min="13716" max="13957" width="8.85546875" style="17"/>
    <col min="13958" max="13958" width="30.85546875" style="17" customWidth="1"/>
    <col min="13959" max="13959" width="2.42578125" style="17" customWidth="1"/>
    <col min="13960" max="13960" width="9.7109375" style="17" customWidth="1"/>
    <col min="13961" max="13961" width="8.7109375" style="17" customWidth="1"/>
    <col min="13962" max="13962" width="2.42578125" style="17" customWidth="1"/>
    <col min="13963" max="13963" width="9.7109375" style="17" customWidth="1"/>
    <col min="13964" max="13964" width="8.7109375" style="17" customWidth="1"/>
    <col min="13965" max="13965" width="2.7109375" style="17" customWidth="1"/>
    <col min="13966" max="13966" width="9.7109375" style="17" customWidth="1"/>
    <col min="13967" max="13967" width="8.7109375" style="17" customWidth="1"/>
    <col min="13968" max="13968" width="2.85546875" style="17" customWidth="1"/>
    <col min="13969" max="13969" width="9.42578125" style="17" customWidth="1"/>
    <col min="13970" max="13970" width="9.7109375" style="17" customWidth="1"/>
    <col min="13971" max="13971" width="3.7109375" style="17" customWidth="1"/>
    <col min="13972" max="14213" width="8.85546875" style="17"/>
    <col min="14214" max="14214" width="30.85546875" style="17" customWidth="1"/>
    <col min="14215" max="14215" width="2.42578125" style="17" customWidth="1"/>
    <col min="14216" max="14216" width="9.7109375" style="17" customWidth="1"/>
    <col min="14217" max="14217" width="8.7109375" style="17" customWidth="1"/>
    <col min="14218" max="14218" width="2.42578125" style="17" customWidth="1"/>
    <col min="14219" max="14219" width="9.7109375" style="17" customWidth="1"/>
    <col min="14220" max="14220" width="8.7109375" style="17" customWidth="1"/>
    <col min="14221" max="14221" width="2.7109375" style="17" customWidth="1"/>
    <col min="14222" max="14222" width="9.7109375" style="17" customWidth="1"/>
    <col min="14223" max="14223" width="8.7109375" style="17" customWidth="1"/>
    <col min="14224" max="14224" width="2.85546875" style="17" customWidth="1"/>
    <col min="14225" max="14225" width="9.42578125" style="17" customWidth="1"/>
    <col min="14226" max="14226" width="9.7109375" style="17" customWidth="1"/>
    <col min="14227" max="14227" width="3.7109375" style="17" customWidth="1"/>
    <col min="14228" max="14469" width="8.85546875" style="17"/>
    <col min="14470" max="14470" width="30.85546875" style="17" customWidth="1"/>
    <col min="14471" max="14471" width="2.42578125" style="17" customWidth="1"/>
    <col min="14472" max="14472" width="9.7109375" style="17" customWidth="1"/>
    <col min="14473" max="14473" width="8.7109375" style="17" customWidth="1"/>
    <col min="14474" max="14474" width="2.42578125" style="17" customWidth="1"/>
    <col min="14475" max="14475" width="9.7109375" style="17" customWidth="1"/>
    <col min="14476" max="14476" width="8.7109375" style="17" customWidth="1"/>
    <col min="14477" max="14477" width="2.7109375" style="17" customWidth="1"/>
    <col min="14478" max="14478" width="9.7109375" style="17" customWidth="1"/>
    <col min="14479" max="14479" width="8.7109375" style="17" customWidth="1"/>
    <col min="14480" max="14480" width="2.85546875" style="17" customWidth="1"/>
    <col min="14481" max="14481" width="9.42578125" style="17" customWidth="1"/>
    <col min="14482" max="14482" width="9.7109375" style="17" customWidth="1"/>
    <col min="14483" max="14483" width="3.7109375" style="17" customWidth="1"/>
    <col min="14484" max="14725" width="8.85546875" style="17"/>
    <col min="14726" max="14726" width="30.85546875" style="17" customWidth="1"/>
    <col min="14727" max="14727" width="2.42578125" style="17" customWidth="1"/>
    <col min="14728" max="14728" width="9.7109375" style="17" customWidth="1"/>
    <col min="14729" max="14729" width="8.7109375" style="17" customWidth="1"/>
    <col min="14730" max="14730" width="2.42578125" style="17" customWidth="1"/>
    <col min="14731" max="14731" width="9.7109375" style="17" customWidth="1"/>
    <col min="14732" max="14732" width="8.7109375" style="17" customWidth="1"/>
    <col min="14733" max="14733" width="2.7109375" style="17" customWidth="1"/>
    <col min="14734" max="14734" width="9.7109375" style="17" customWidth="1"/>
    <col min="14735" max="14735" width="8.7109375" style="17" customWidth="1"/>
    <col min="14736" max="14736" width="2.85546875" style="17" customWidth="1"/>
    <col min="14737" max="14737" width="9.42578125" style="17" customWidth="1"/>
    <col min="14738" max="14738" width="9.7109375" style="17" customWidth="1"/>
    <col min="14739" max="14739" width="3.7109375" style="17" customWidth="1"/>
    <col min="14740" max="14981" width="8.85546875" style="17"/>
    <col min="14982" max="14982" width="30.85546875" style="17" customWidth="1"/>
    <col min="14983" max="14983" width="2.42578125" style="17" customWidth="1"/>
    <col min="14984" max="14984" width="9.7109375" style="17" customWidth="1"/>
    <col min="14985" max="14985" width="8.7109375" style="17" customWidth="1"/>
    <col min="14986" max="14986" width="2.42578125" style="17" customWidth="1"/>
    <col min="14987" max="14987" width="9.7109375" style="17" customWidth="1"/>
    <col min="14988" max="14988" width="8.7109375" style="17" customWidth="1"/>
    <col min="14989" max="14989" width="2.7109375" style="17" customWidth="1"/>
    <col min="14990" max="14990" width="9.7109375" style="17" customWidth="1"/>
    <col min="14991" max="14991" width="8.7109375" style="17" customWidth="1"/>
    <col min="14992" max="14992" width="2.85546875" style="17" customWidth="1"/>
    <col min="14993" max="14993" width="9.42578125" style="17" customWidth="1"/>
    <col min="14994" max="14994" width="9.7109375" style="17" customWidth="1"/>
    <col min="14995" max="14995" width="3.7109375" style="17" customWidth="1"/>
    <col min="14996" max="15237" width="8.85546875" style="17"/>
    <col min="15238" max="15238" width="30.85546875" style="17" customWidth="1"/>
    <col min="15239" max="15239" width="2.42578125" style="17" customWidth="1"/>
    <col min="15240" max="15240" width="9.7109375" style="17" customWidth="1"/>
    <col min="15241" max="15241" width="8.7109375" style="17" customWidth="1"/>
    <col min="15242" max="15242" width="2.42578125" style="17" customWidth="1"/>
    <col min="15243" max="15243" width="9.7109375" style="17" customWidth="1"/>
    <col min="15244" max="15244" width="8.7109375" style="17" customWidth="1"/>
    <col min="15245" max="15245" width="2.7109375" style="17" customWidth="1"/>
    <col min="15246" max="15246" width="9.7109375" style="17" customWidth="1"/>
    <col min="15247" max="15247" width="8.7109375" style="17" customWidth="1"/>
    <col min="15248" max="15248" width="2.85546875" style="17" customWidth="1"/>
    <col min="15249" max="15249" width="9.42578125" style="17" customWidth="1"/>
    <col min="15250" max="15250" width="9.7109375" style="17" customWidth="1"/>
    <col min="15251" max="15251" width="3.7109375" style="17" customWidth="1"/>
    <col min="15252" max="15493" width="8.85546875" style="17"/>
    <col min="15494" max="15494" width="30.85546875" style="17" customWidth="1"/>
    <col min="15495" max="15495" width="2.42578125" style="17" customWidth="1"/>
    <col min="15496" max="15496" width="9.7109375" style="17" customWidth="1"/>
    <col min="15497" max="15497" width="8.7109375" style="17" customWidth="1"/>
    <col min="15498" max="15498" width="2.42578125" style="17" customWidth="1"/>
    <col min="15499" max="15499" width="9.7109375" style="17" customWidth="1"/>
    <col min="15500" max="15500" width="8.7109375" style="17" customWidth="1"/>
    <col min="15501" max="15501" width="2.7109375" style="17" customWidth="1"/>
    <col min="15502" max="15502" width="9.7109375" style="17" customWidth="1"/>
    <col min="15503" max="15503" width="8.7109375" style="17" customWidth="1"/>
    <col min="15504" max="15504" width="2.85546875" style="17" customWidth="1"/>
    <col min="15505" max="15505" width="9.42578125" style="17" customWidth="1"/>
    <col min="15506" max="15506" width="9.7109375" style="17" customWidth="1"/>
    <col min="15507" max="15507" width="3.7109375" style="17" customWidth="1"/>
    <col min="15508" max="15749" width="8.85546875" style="17"/>
    <col min="15750" max="15750" width="30.85546875" style="17" customWidth="1"/>
    <col min="15751" max="15751" width="2.42578125" style="17" customWidth="1"/>
    <col min="15752" max="15752" width="9.7109375" style="17" customWidth="1"/>
    <col min="15753" max="15753" width="8.7109375" style="17" customWidth="1"/>
    <col min="15754" max="15754" width="2.42578125" style="17" customWidth="1"/>
    <col min="15755" max="15755" width="9.7109375" style="17" customWidth="1"/>
    <col min="15756" max="15756" width="8.7109375" style="17" customWidth="1"/>
    <col min="15757" max="15757" width="2.7109375" style="17" customWidth="1"/>
    <col min="15758" max="15758" width="9.7109375" style="17" customWidth="1"/>
    <col min="15759" max="15759" width="8.7109375" style="17" customWidth="1"/>
    <col min="15760" max="15760" width="2.85546875" style="17" customWidth="1"/>
    <col min="15761" max="15761" width="9.42578125" style="17" customWidth="1"/>
    <col min="15762" max="15762" width="9.7109375" style="17" customWidth="1"/>
    <col min="15763" max="15763" width="3.7109375" style="17" customWidth="1"/>
    <col min="15764" max="16005" width="8.85546875" style="17"/>
    <col min="16006" max="16006" width="30.85546875" style="17" customWidth="1"/>
    <col min="16007" max="16007" width="2.42578125" style="17" customWidth="1"/>
    <col min="16008" max="16008" width="9.7109375" style="17" customWidth="1"/>
    <col min="16009" max="16009" width="8.7109375" style="17" customWidth="1"/>
    <col min="16010" max="16010" width="2.42578125" style="17" customWidth="1"/>
    <col min="16011" max="16011" width="9.7109375" style="17" customWidth="1"/>
    <col min="16012" max="16012" width="8.7109375" style="17" customWidth="1"/>
    <col min="16013" max="16013" width="2.7109375" style="17" customWidth="1"/>
    <col min="16014" max="16014" width="9.7109375" style="17" customWidth="1"/>
    <col min="16015" max="16015" width="8.7109375" style="17" customWidth="1"/>
    <col min="16016" max="16016" width="2.85546875" style="17" customWidth="1"/>
    <col min="16017" max="16017" width="9.42578125" style="17" customWidth="1"/>
    <col min="16018" max="16018" width="9.7109375" style="17" customWidth="1"/>
    <col min="16019" max="16019" width="3.7109375" style="17" customWidth="1"/>
    <col min="16020" max="16384" width="8.85546875" style="17"/>
  </cols>
  <sheetData>
    <row r="1" spans="1:13">
      <c r="A1" s="17" t="s">
        <v>215</v>
      </c>
    </row>
    <row r="2" spans="1:13">
      <c r="A2" s="17" t="s">
        <v>216</v>
      </c>
    </row>
    <row r="3" spans="1:13" ht="6.95" customHeight="1"/>
    <row r="4" spans="1:13">
      <c r="A4" s="19" t="s">
        <v>217</v>
      </c>
    </row>
    <row r="5" spans="1:13" ht="7.5" customHeight="1" thickBot="1"/>
    <row r="6" spans="1:13" ht="6.95" customHeight="1">
      <c r="A6" s="20"/>
      <c r="B6" s="20"/>
      <c r="C6" s="21"/>
      <c r="D6" s="20"/>
      <c r="E6" s="20"/>
      <c r="F6" s="21"/>
      <c r="G6" s="21"/>
      <c r="H6" s="21"/>
      <c r="I6" s="21"/>
      <c r="J6" s="21"/>
      <c r="K6" s="21"/>
      <c r="L6" s="21"/>
      <c r="M6" s="21"/>
    </row>
    <row r="7" spans="1:13" ht="14.25">
      <c r="C7" s="22" t="s">
        <v>218</v>
      </c>
      <c r="D7" s="22"/>
      <c r="E7" s="22"/>
      <c r="F7" s="22"/>
      <c r="G7" s="22"/>
      <c r="H7" s="22"/>
      <c r="I7" s="22"/>
      <c r="J7" s="22"/>
      <c r="K7" s="22"/>
      <c r="L7" s="22"/>
      <c r="M7" s="22"/>
    </row>
    <row r="8" spans="1:13">
      <c r="A8" s="23" t="s">
        <v>219</v>
      </c>
      <c r="C8" s="24" t="s">
        <v>220</v>
      </c>
      <c r="D8" s="24"/>
      <c r="F8" s="25" t="s">
        <v>221</v>
      </c>
      <c r="G8" s="25"/>
      <c r="H8" s="26"/>
      <c r="I8" s="25" t="s">
        <v>222</v>
      </c>
      <c r="J8" s="25"/>
      <c r="K8" s="26"/>
      <c r="L8" s="25" t="s">
        <v>223</v>
      </c>
      <c r="M8" s="25"/>
    </row>
    <row r="9" spans="1:13">
      <c r="C9" s="27" t="s">
        <v>224</v>
      </c>
      <c r="D9" s="28" t="s">
        <v>225</v>
      </c>
      <c r="F9" s="28" t="s">
        <v>224</v>
      </c>
      <c r="G9" s="28" t="s">
        <v>225</v>
      </c>
      <c r="I9" s="28" t="s">
        <v>224</v>
      </c>
      <c r="J9" s="28" t="s">
        <v>225</v>
      </c>
      <c r="L9" s="28" t="s">
        <v>224</v>
      </c>
      <c r="M9" s="28" t="s">
        <v>225</v>
      </c>
    </row>
    <row r="10" spans="1:13" ht="6.95" customHeight="1" thickBot="1">
      <c r="A10" s="29"/>
      <c r="B10" s="29"/>
      <c r="C10" s="30"/>
      <c r="D10" s="29"/>
      <c r="E10" s="29"/>
      <c r="F10" s="30"/>
      <c r="G10" s="30"/>
      <c r="H10" s="30"/>
      <c r="I10" s="30"/>
      <c r="J10" s="30"/>
      <c r="K10" s="30"/>
      <c r="L10" s="30"/>
      <c r="M10" s="30"/>
    </row>
    <row r="11" spans="1:13" ht="6.95" customHeight="1"/>
    <row r="12" spans="1:13" ht="16.899999999999999" customHeight="1">
      <c r="A12" s="23" t="s">
        <v>226</v>
      </c>
      <c r="C12" s="18">
        <f>IF($A12&lt;&gt;0,F12+I12+L12,"")</f>
        <v>272.25</v>
      </c>
      <c r="D12" s="31">
        <f>IF($A12&lt;&gt;0,G12+J12+M12,"")</f>
        <v>100</v>
      </c>
      <c r="F12" s="18">
        <f>SUM(F14+F26)</f>
        <v>0.5</v>
      </c>
      <c r="G12" s="18">
        <f>IF($A12&lt;&gt;0,F12/$C12*100,"")</f>
        <v>0.18365472910927455</v>
      </c>
      <c r="I12" s="18">
        <f>SUM(I14+I26)</f>
        <v>52.75</v>
      </c>
      <c r="J12" s="18">
        <f>IF($A12&lt;&gt;0,I12/$C12*100,"")</f>
        <v>19.375573921028465</v>
      </c>
      <c r="L12" s="18">
        <f>SUM(L14+L26)</f>
        <v>219</v>
      </c>
      <c r="M12" s="18">
        <f>IF($A12&lt;&gt;0,L12/$C12*100,"")</f>
        <v>80.44077134986226</v>
      </c>
    </row>
    <row r="13" spans="1:13" ht="13.9" customHeight="1">
      <c r="C13" s="18" t="str">
        <f>IF($A13&lt;&gt;0,F13+I13+L13,"")</f>
        <v/>
      </c>
      <c r="D13" s="31" t="str">
        <f>IF($A13&lt;&gt;0,G13+J13+M13,"")</f>
        <v/>
      </c>
      <c r="G13" s="18" t="str">
        <f>IF($A13&lt;&gt;0,F13/$C13*100,"")</f>
        <v/>
      </c>
      <c r="J13" s="18" t="str">
        <f t="shared" ref="J13:J38" si="0">IF($A13&lt;&gt;0,I13/$C13*100,"")</f>
        <v/>
      </c>
      <c r="L13" s="18" t="s">
        <v>227</v>
      </c>
      <c r="M13" s="18" t="str">
        <f t="shared" ref="M13:M38" si="1">IF($A13&lt;&gt;0,L13/$C13*100,"")</f>
        <v/>
      </c>
    </row>
    <row r="14" spans="1:13" ht="16.899999999999999" customHeight="1">
      <c r="A14" s="23" t="s">
        <v>214</v>
      </c>
      <c r="C14" s="18">
        <f t="shared" ref="C14:D28" si="2">IF($A14&lt;&gt;0,F14+I14+L14,"")</f>
        <v>208</v>
      </c>
      <c r="D14" s="31">
        <f t="shared" si="2"/>
        <v>100.00000000000001</v>
      </c>
      <c r="F14" s="18">
        <f>SUM(F15:F24)</f>
        <v>0</v>
      </c>
      <c r="G14" s="18">
        <f t="shared" ref="G14:G24" si="3">IF($A14&lt;&gt;0,F14/$C14*100,"")</f>
        <v>0</v>
      </c>
      <c r="I14" s="18">
        <f>SUM(I15:I24)</f>
        <v>38.25</v>
      </c>
      <c r="J14" s="18">
        <f t="shared" si="0"/>
        <v>18.389423076923077</v>
      </c>
      <c r="L14" s="18">
        <f>SUM(L15:L24)</f>
        <v>169.75</v>
      </c>
      <c r="M14" s="18">
        <f t="shared" si="1"/>
        <v>81.610576923076934</v>
      </c>
    </row>
    <row r="15" spans="1:13" ht="13.9" customHeight="1">
      <c r="C15" s="18" t="str">
        <f t="shared" si="2"/>
        <v/>
      </c>
      <c r="D15" s="31" t="str">
        <f t="shared" si="2"/>
        <v/>
      </c>
      <c r="G15" s="18" t="str">
        <f t="shared" si="3"/>
        <v/>
      </c>
      <c r="J15" s="18" t="str">
        <f t="shared" si="0"/>
        <v/>
      </c>
      <c r="L15" s="18" t="s">
        <v>227</v>
      </c>
      <c r="M15" s="18" t="str">
        <f t="shared" si="1"/>
        <v/>
      </c>
    </row>
    <row r="16" spans="1:13" ht="16.899999999999999" customHeight="1">
      <c r="A16" s="17" t="s">
        <v>228</v>
      </c>
      <c r="C16" s="18">
        <f t="shared" si="2"/>
        <v>6.5</v>
      </c>
      <c r="D16" s="31">
        <f t="shared" si="2"/>
        <v>100</v>
      </c>
      <c r="F16" s="18">
        <v>0</v>
      </c>
      <c r="G16" s="18">
        <f t="shared" si="3"/>
        <v>0</v>
      </c>
      <c r="I16" s="18">
        <v>1</v>
      </c>
      <c r="J16" s="18">
        <f t="shared" si="0"/>
        <v>15.384615384615385</v>
      </c>
      <c r="L16" s="18">
        <v>5.5</v>
      </c>
      <c r="M16" s="18">
        <f t="shared" si="1"/>
        <v>84.615384615384613</v>
      </c>
    </row>
    <row r="17" spans="1:13" ht="13.9" customHeight="1">
      <c r="D17" s="31"/>
      <c r="J17" s="18" t="str">
        <f t="shared" si="0"/>
        <v/>
      </c>
      <c r="M17" s="18" t="str">
        <f t="shared" si="1"/>
        <v/>
      </c>
    </row>
    <row r="18" spans="1:13" ht="16.899999999999999" customHeight="1">
      <c r="A18" s="17" t="s">
        <v>229</v>
      </c>
      <c r="C18" s="18">
        <f t="shared" si="2"/>
        <v>47</v>
      </c>
      <c r="D18" s="31">
        <f t="shared" si="2"/>
        <v>100</v>
      </c>
      <c r="F18" s="18">
        <v>0</v>
      </c>
      <c r="G18" s="18">
        <f t="shared" si="3"/>
        <v>0</v>
      </c>
      <c r="I18" s="18">
        <v>0</v>
      </c>
      <c r="J18" s="18">
        <f t="shared" si="0"/>
        <v>0</v>
      </c>
      <c r="L18" s="18">
        <v>47</v>
      </c>
      <c r="M18" s="18">
        <f t="shared" si="1"/>
        <v>100</v>
      </c>
    </row>
    <row r="19" spans="1:13" ht="13.9" customHeight="1">
      <c r="D19" s="31"/>
      <c r="J19" s="18" t="str">
        <f t="shared" si="0"/>
        <v/>
      </c>
      <c r="M19" s="18" t="str">
        <f t="shared" si="1"/>
        <v/>
      </c>
    </row>
    <row r="20" spans="1:13" ht="16.899999999999999" customHeight="1">
      <c r="A20" s="17" t="s">
        <v>230</v>
      </c>
      <c r="C20" s="18">
        <f t="shared" si="2"/>
        <v>41.75</v>
      </c>
      <c r="D20" s="31">
        <f t="shared" si="2"/>
        <v>100</v>
      </c>
      <c r="F20" s="18">
        <v>0</v>
      </c>
      <c r="G20" s="18">
        <f t="shared" si="3"/>
        <v>0</v>
      </c>
      <c r="I20" s="18">
        <v>3.5</v>
      </c>
      <c r="J20" s="18">
        <f t="shared" si="0"/>
        <v>8.3832335329341312</v>
      </c>
      <c r="L20" s="18">
        <v>38.25</v>
      </c>
      <c r="M20" s="18">
        <f t="shared" si="1"/>
        <v>91.616766467065872</v>
      </c>
    </row>
    <row r="21" spans="1:13" ht="13.9" customHeight="1">
      <c r="D21" s="31"/>
      <c r="J21" s="18" t="str">
        <f t="shared" si="0"/>
        <v/>
      </c>
      <c r="M21" s="18" t="str">
        <f t="shared" si="1"/>
        <v/>
      </c>
    </row>
    <row r="22" spans="1:13" ht="16.899999999999999" customHeight="1">
      <c r="A22" s="17" t="s">
        <v>231</v>
      </c>
      <c r="C22" s="18">
        <f t="shared" si="2"/>
        <v>39.5</v>
      </c>
      <c r="D22" s="31">
        <f t="shared" si="2"/>
        <v>100</v>
      </c>
      <c r="F22" s="18">
        <v>0</v>
      </c>
      <c r="G22" s="18">
        <f t="shared" si="3"/>
        <v>0</v>
      </c>
      <c r="I22" s="18">
        <v>30.25</v>
      </c>
      <c r="J22" s="18">
        <f t="shared" si="0"/>
        <v>76.582278481012651</v>
      </c>
      <c r="L22" s="18">
        <v>9.25</v>
      </c>
      <c r="M22" s="18">
        <f t="shared" si="1"/>
        <v>23.417721518987342</v>
      </c>
    </row>
    <row r="23" spans="1:13" ht="13.9" customHeight="1">
      <c r="D23" s="31"/>
      <c r="J23" s="18" t="str">
        <f t="shared" si="0"/>
        <v/>
      </c>
      <c r="M23" s="18" t="str">
        <f t="shared" si="1"/>
        <v/>
      </c>
    </row>
    <row r="24" spans="1:13" ht="16.899999999999999" customHeight="1">
      <c r="A24" s="17" t="s">
        <v>232</v>
      </c>
      <c r="C24" s="18">
        <f t="shared" si="2"/>
        <v>73.25</v>
      </c>
      <c r="D24" s="31">
        <f t="shared" si="2"/>
        <v>100</v>
      </c>
      <c r="F24" s="18">
        <v>0</v>
      </c>
      <c r="G24" s="18">
        <f t="shared" si="3"/>
        <v>0</v>
      </c>
      <c r="I24" s="18">
        <v>3.5</v>
      </c>
      <c r="J24" s="18">
        <f t="shared" si="0"/>
        <v>4.7781569965870307</v>
      </c>
      <c r="L24" s="18">
        <v>69.75</v>
      </c>
      <c r="M24" s="18">
        <f t="shared" si="1"/>
        <v>95.221843003412971</v>
      </c>
    </row>
    <row r="25" spans="1:13" ht="13.9" customHeight="1">
      <c r="C25" s="18" t="str">
        <f t="shared" si="2"/>
        <v/>
      </c>
      <c r="D25" s="31" t="str">
        <f t="shared" si="2"/>
        <v/>
      </c>
      <c r="G25" s="18" t="str">
        <f>IF($A25&lt;&gt;0,F25/$C25*100,"")</f>
        <v/>
      </c>
      <c r="J25" s="18" t="str">
        <f t="shared" si="0"/>
        <v/>
      </c>
      <c r="L25" s="18" t="s">
        <v>227</v>
      </c>
      <c r="M25" s="18" t="str">
        <f t="shared" si="1"/>
        <v/>
      </c>
    </row>
    <row r="26" spans="1:13" ht="16.899999999999999" customHeight="1">
      <c r="A26" s="23" t="s">
        <v>233</v>
      </c>
      <c r="C26" s="18">
        <f t="shared" si="2"/>
        <v>64.25</v>
      </c>
      <c r="D26" s="31">
        <f t="shared" si="2"/>
        <v>100.00000000000001</v>
      </c>
      <c r="F26" s="18">
        <f>SUM(F28:F38)</f>
        <v>0.5</v>
      </c>
      <c r="G26" s="18">
        <f>IF($A26&lt;&gt;0,F26/$C26*100,"")</f>
        <v>0.77821011673151752</v>
      </c>
      <c r="I26" s="18">
        <f>SUM(I28:I38)</f>
        <v>14.5</v>
      </c>
      <c r="J26" s="18">
        <f t="shared" si="0"/>
        <v>22.568093385214009</v>
      </c>
      <c r="L26" s="18">
        <f>SUM(L28:L38)</f>
        <v>49.25</v>
      </c>
      <c r="M26" s="18">
        <f t="shared" si="1"/>
        <v>76.653696498054487</v>
      </c>
    </row>
    <row r="27" spans="1:13" ht="13.9" customHeight="1">
      <c r="C27" s="18" t="str">
        <f t="shared" si="2"/>
        <v/>
      </c>
      <c r="D27" s="31" t="str">
        <f t="shared" si="2"/>
        <v/>
      </c>
      <c r="G27" s="18" t="str">
        <f>IF($A27&lt;&gt;0,F27/$C27*100,"")</f>
        <v/>
      </c>
      <c r="J27" s="18" t="str">
        <f t="shared" si="0"/>
        <v/>
      </c>
      <c r="L27" s="18" t="s">
        <v>227</v>
      </c>
      <c r="M27" s="18" t="str">
        <f t="shared" si="1"/>
        <v/>
      </c>
    </row>
    <row r="28" spans="1:13" ht="16.899999999999999" customHeight="1">
      <c r="A28" s="32" t="s">
        <v>234</v>
      </c>
      <c r="C28" s="18">
        <f t="shared" si="2"/>
        <v>20.5</v>
      </c>
      <c r="D28" s="31">
        <f t="shared" si="2"/>
        <v>100</v>
      </c>
      <c r="F28" s="18">
        <v>0</v>
      </c>
      <c r="G28" s="18">
        <f t="shared" ref="G28:G36" si="4">IF($A28&lt;&gt;0,F28/$C28*100,"")</f>
        <v>0</v>
      </c>
      <c r="I28" s="33">
        <v>5</v>
      </c>
      <c r="J28" s="18">
        <f t="shared" si="0"/>
        <v>24.390243902439025</v>
      </c>
      <c r="L28" s="18">
        <f>15.25+0.25</f>
        <v>15.5</v>
      </c>
      <c r="M28" s="18">
        <f t="shared" si="1"/>
        <v>75.609756097560975</v>
      </c>
    </row>
    <row r="29" spans="1:13" ht="13.9" customHeight="1">
      <c r="A29" s="32"/>
      <c r="D29" s="31"/>
      <c r="I29" s="33"/>
      <c r="J29" s="18" t="str">
        <f t="shared" si="0"/>
        <v/>
      </c>
      <c r="M29" s="18" t="str">
        <f t="shared" si="1"/>
        <v/>
      </c>
    </row>
    <row r="30" spans="1:13" ht="16.899999999999999" customHeight="1">
      <c r="A30" s="32" t="s">
        <v>235</v>
      </c>
      <c r="C30" s="18">
        <f t="shared" ref="C30:D36" si="5">IF($A30&lt;&gt;0,F30+I30+L30,"")</f>
        <v>11</v>
      </c>
      <c r="D30" s="31">
        <f t="shared" si="5"/>
        <v>100</v>
      </c>
      <c r="F30" s="18">
        <v>0.5</v>
      </c>
      <c r="G30" s="18">
        <f t="shared" si="4"/>
        <v>4.5454545454545459</v>
      </c>
      <c r="I30" s="18">
        <v>2</v>
      </c>
      <c r="J30" s="18">
        <f t="shared" si="0"/>
        <v>18.181818181818183</v>
      </c>
      <c r="L30" s="18">
        <f>8.5</f>
        <v>8.5</v>
      </c>
      <c r="M30" s="18">
        <f t="shared" si="1"/>
        <v>77.272727272727266</v>
      </c>
    </row>
    <row r="31" spans="1:13" ht="13.9" customHeight="1">
      <c r="A31" s="32"/>
      <c r="D31" s="31"/>
      <c r="J31" s="18" t="str">
        <f t="shared" si="0"/>
        <v/>
      </c>
      <c r="M31" s="18" t="str">
        <f t="shared" si="1"/>
        <v/>
      </c>
    </row>
    <row r="32" spans="1:13" ht="16.899999999999999" customHeight="1">
      <c r="A32" s="32" t="s">
        <v>236</v>
      </c>
      <c r="C32" s="18">
        <f t="shared" si="5"/>
        <v>13.5</v>
      </c>
      <c r="D32" s="31">
        <f t="shared" si="5"/>
        <v>100</v>
      </c>
      <c r="F32" s="18">
        <v>0</v>
      </c>
      <c r="G32" s="18">
        <f t="shared" si="4"/>
        <v>0</v>
      </c>
      <c r="I32" s="18">
        <v>3.25</v>
      </c>
      <c r="J32" s="18">
        <f t="shared" si="0"/>
        <v>24.074074074074073</v>
      </c>
      <c r="L32" s="18">
        <v>10.25</v>
      </c>
      <c r="M32" s="18">
        <f t="shared" si="1"/>
        <v>75.925925925925924</v>
      </c>
    </row>
    <row r="33" spans="1:13" ht="13.9" customHeight="1">
      <c r="A33" s="32"/>
      <c r="D33" s="31"/>
      <c r="J33" s="18" t="str">
        <f t="shared" si="0"/>
        <v/>
      </c>
      <c r="M33" s="18" t="str">
        <f t="shared" si="1"/>
        <v/>
      </c>
    </row>
    <row r="34" spans="1:13" ht="16.899999999999999" customHeight="1">
      <c r="A34" s="32" t="s">
        <v>237</v>
      </c>
      <c r="C34" s="18">
        <f t="shared" si="5"/>
        <v>10.5</v>
      </c>
      <c r="D34" s="31">
        <f t="shared" si="5"/>
        <v>100</v>
      </c>
      <c r="F34" s="18">
        <v>0</v>
      </c>
      <c r="G34" s="18">
        <f t="shared" si="4"/>
        <v>0</v>
      </c>
      <c r="I34" s="18">
        <v>1.5</v>
      </c>
      <c r="J34" s="18">
        <f t="shared" si="0"/>
        <v>14.285714285714285</v>
      </c>
      <c r="L34" s="18">
        <v>9</v>
      </c>
      <c r="M34" s="18">
        <f t="shared" si="1"/>
        <v>85.714285714285708</v>
      </c>
    </row>
    <row r="35" spans="1:13" ht="13.9" customHeight="1">
      <c r="A35" s="32"/>
      <c r="D35" s="31"/>
      <c r="J35" s="18" t="str">
        <f t="shared" si="0"/>
        <v/>
      </c>
      <c r="M35" s="18" t="str">
        <f t="shared" si="1"/>
        <v/>
      </c>
    </row>
    <row r="36" spans="1:13" ht="16.899999999999999" customHeight="1">
      <c r="A36" s="32" t="s">
        <v>238</v>
      </c>
      <c r="C36" s="18">
        <f t="shared" si="5"/>
        <v>6.25</v>
      </c>
      <c r="D36" s="31">
        <f t="shared" si="5"/>
        <v>100</v>
      </c>
      <c r="F36" s="18">
        <v>0</v>
      </c>
      <c r="G36" s="18">
        <f t="shared" si="4"/>
        <v>0</v>
      </c>
      <c r="I36" s="18">
        <v>1.75</v>
      </c>
      <c r="J36" s="18">
        <f t="shared" si="0"/>
        <v>28.000000000000004</v>
      </c>
      <c r="L36" s="18">
        <v>4.5</v>
      </c>
      <c r="M36" s="18">
        <f t="shared" si="1"/>
        <v>72</v>
      </c>
    </row>
    <row r="37" spans="1:13" ht="13.9" customHeight="1">
      <c r="A37" s="32"/>
      <c r="D37" s="31"/>
      <c r="J37" s="18" t="str">
        <f t="shared" si="0"/>
        <v/>
      </c>
      <c r="M37" s="18" t="str">
        <f t="shared" si="1"/>
        <v/>
      </c>
    </row>
    <row r="38" spans="1:13" ht="16.899999999999999" customHeight="1">
      <c r="A38" s="32" t="s">
        <v>239</v>
      </c>
      <c r="C38" s="18">
        <f>IF($A38&lt;&gt;0,F38+I38+L38,"")</f>
        <v>2.5</v>
      </c>
      <c r="D38" s="31">
        <f>IF($A38&lt;&gt;0,G38+J38+M38,"")</f>
        <v>100</v>
      </c>
      <c r="F38" s="18">
        <v>0</v>
      </c>
      <c r="G38" s="18">
        <f>IF($A38&lt;&gt;0,F38/$C38*100,"")</f>
        <v>0</v>
      </c>
      <c r="I38" s="18">
        <v>1</v>
      </c>
      <c r="J38" s="18">
        <f t="shared" si="0"/>
        <v>40</v>
      </c>
      <c r="L38" s="18">
        <v>1.5</v>
      </c>
      <c r="M38" s="18">
        <f t="shared" si="1"/>
        <v>60</v>
      </c>
    </row>
    <row r="39" spans="1:13" ht="6.95" customHeight="1" thickBot="1">
      <c r="A39" s="29"/>
      <c r="B39" s="29"/>
      <c r="C39" s="30"/>
      <c r="D39" s="29"/>
      <c r="E39" s="29"/>
      <c r="F39" s="30"/>
      <c r="G39" s="30"/>
      <c r="H39" s="30"/>
      <c r="I39" s="30"/>
      <c r="J39" s="30"/>
      <c r="K39" s="30"/>
      <c r="L39" s="30"/>
      <c r="M39" s="30"/>
    </row>
    <row r="40" spans="1:13" ht="6.95" customHeight="1"/>
    <row r="41" spans="1:13" ht="13.5" customHeight="1">
      <c r="A41" s="34" t="s">
        <v>240</v>
      </c>
    </row>
    <row r="42" spans="1:13" ht="14.25">
      <c r="A42" s="34" t="s">
        <v>241</v>
      </c>
    </row>
    <row r="43" spans="1:13" ht="14.25">
      <c r="A43" s="34" t="s">
        <v>242</v>
      </c>
    </row>
    <row r="44" spans="1:13" ht="4.5" customHeight="1">
      <c r="A44" s="34" t="s">
        <v>243</v>
      </c>
    </row>
    <row r="45" spans="1:13">
      <c r="A45" s="19" t="s">
        <v>244</v>
      </c>
    </row>
    <row r="46" spans="1:13">
      <c r="A46" s="17" t="s">
        <v>245</v>
      </c>
    </row>
  </sheetData>
  <mergeCells count="5">
    <mergeCell ref="C7:M7"/>
    <mergeCell ref="C8:D8"/>
    <mergeCell ref="F8:G8"/>
    <mergeCell ref="I8:J8"/>
    <mergeCell ref="L8:M8"/>
  </mergeCells>
  <conditionalFormatting sqref="A8:F8 H8:I8 K8:L8 A1:M7 A9:M1048576 N1:XFD1048576">
    <cfRule type="cellIs" dxfId="1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E27D-BF46-4612-A87C-BA2B3C508D67}">
  <sheetPr>
    <tabColor rgb="FFFFC000"/>
  </sheetPr>
  <dimension ref="B2:K4"/>
  <sheetViews>
    <sheetView workbookViewId="0">
      <selection activeCell="J5" sqref="J5"/>
    </sheetView>
  </sheetViews>
  <sheetFormatPr baseColWidth="10" defaultRowHeight="15"/>
  <sheetData>
    <row r="2" spans="2:11" ht="23.25">
      <c r="J2" s="35"/>
    </row>
    <row r="3" spans="2:11" ht="23.25">
      <c r="B3" s="19" t="s">
        <v>223</v>
      </c>
      <c r="C3" s="19" t="s">
        <v>246</v>
      </c>
      <c r="D3" s="19" t="s">
        <v>221</v>
      </c>
      <c r="H3" s="36"/>
    </row>
    <row r="4" spans="2:11" ht="23.25">
      <c r="B4" s="37">
        <v>80.44</v>
      </c>
      <c r="C4" s="37">
        <v>19.38</v>
      </c>
      <c r="D4" s="37">
        <v>0.18</v>
      </c>
      <c r="H4" s="38"/>
      <c r="K4" s="39"/>
    </row>
  </sheetData>
  <printOptions horizontalCentered="1" verticalCentered="1"/>
  <pageMargins left="0.70866141732283472" right="0.70866141732283472" top="0.74803149606299213" bottom="0.74803149606299213" header="0.31496062992125984" footer="0.31496062992125984"/>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4A68B-DBA3-4C42-97C7-8CF209369CFB}">
  <sheetPr>
    <tabColor theme="4" tint="-0.249977111117893"/>
  </sheetPr>
  <dimension ref="A1:O108"/>
  <sheetViews>
    <sheetView workbookViewId="0">
      <selection activeCell="A2" sqref="A2"/>
    </sheetView>
  </sheetViews>
  <sheetFormatPr baseColWidth="10" defaultColWidth="9.140625" defaultRowHeight="12.75"/>
  <cols>
    <col min="1" max="1" width="35.85546875" style="17" customWidth="1"/>
    <col min="2" max="2" width="8.85546875" style="40" customWidth="1"/>
    <col min="3" max="3" width="8.85546875" style="31" customWidth="1"/>
    <col min="4" max="4" width="2.85546875" style="40" customWidth="1"/>
    <col min="5" max="5" width="8.85546875" style="41" customWidth="1"/>
    <col min="6" max="6" width="8.85546875" style="42" customWidth="1"/>
    <col min="7" max="7" width="2.85546875" style="40" customWidth="1"/>
    <col min="8" max="8" width="8.85546875" style="41" customWidth="1"/>
    <col min="9" max="9" width="8.85546875" style="42" customWidth="1"/>
    <col min="10" max="10" width="2.85546875" style="17" customWidth="1"/>
    <col min="11" max="256" width="9.140625" style="17"/>
    <col min="257" max="257" width="35.85546875" style="17" customWidth="1"/>
    <col min="258" max="259" width="8.85546875" style="17" customWidth="1"/>
    <col min="260" max="260" width="2.85546875" style="17" customWidth="1"/>
    <col min="261" max="262" width="8.85546875" style="17" customWidth="1"/>
    <col min="263" max="263" width="2.85546875" style="17" customWidth="1"/>
    <col min="264" max="265" width="8.85546875" style="17" customWidth="1"/>
    <col min="266" max="266" width="2.85546875" style="17" customWidth="1"/>
    <col min="267" max="512" width="9.140625" style="17"/>
    <col min="513" max="513" width="35.85546875" style="17" customWidth="1"/>
    <col min="514" max="515" width="8.85546875" style="17" customWidth="1"/>
    <col min="516" max="516" width="2.85546875" style="17" customWidth="1"/>
    <col min="517" max="518" width="8.85546875" style="17" customWidth="1"/>
    <col min="519" max="519" width="2.85546875" style="17" customWidth="1"/>
    <col min="520" max="521" width="8.85546875" style="17" customWidth="1"/>
    <col min="522" max="522" width="2.85546875" style="17" customWidth="1"/>
    <col min="523" max="768" width="9.140625" style="17"/>
    <col min="769" max="769" width="35.85546875" style="17" customWidth="1"/>
    <col min="770" max="771" width="8.85546875" style="17" customWidth="1"/>
    <col min="772" max="772" width="2.85546875" style="17" customWidth="1"/>
    <col min="773" max="774" width="8.85546875" style="17" customWidth="1"/>
    <col min="775" max="775" width="2.85546875" style="17" customWidth="1"/>
    <col min="776" max="777" width="8.85546875" style="17" customWidth="1"/>
    <col min="778" max="778" width="2.85546875" style="17" customWidth="1"/>
    <col min="779" max="1024" width="9.140625" style="17"/>
    <col min="1025" max="1025" width="35.85546875" style="17" customWidth="1"/>
    <col min="1026" max="1027" width="8.85546875" style="17" customWidth="1"/>
    <col min="1028" max="1028" width="2.85546875" style="17" customWidth="1"/>
    <col min="1029" max="1030" width="8.85546875" style="17" customWidth="1"/>
    <col min="1031" max="1031" width="2.85546875" style="17" customWidth="1"/>
    <col min="1032" max="1033" width="8.85546875" style="17" customWidth="1"/>
    <col min="1034" max="1034" width="2.85546875" style="17" customWidth="1"/>
    <col min="1035" max="1280" width="9.140625" style="17"/>
    <col min="1281" max="1281" width="35.85546875" style="17" customWidth="1"/>
    <col min="1282" max="1283" width="8.85546875" style="17" customWidth="1"/>
    <col min="1284" max="1284" width="2.85546875" style="17" customWidth="1"/>
    <col min="1285" max="1286" width="8.85546875" style="17" customWidth="1"/>
    <col min="1287" max="1287" width="2.85546875" style="17" customWidth="1"/>
    <col min="1288" max="1289" width="8.85546875" style="17" customWidth="1"/>
    <col min="1290" max="1290" width="2.85546875" style="17" customWidth="1"/>
    <col min="1291" max="1536" width="9.140625" style="17"/>
    <col min="1537" max="1537" width="35.85546875" style="17" customWidth="1"/>
    <col min="1538" max="1539" width="8.85546875" style="17" customWidth="1"/>
    <col min="1540" max="1540" width="2.85546875" style="17" customWidth="1"/>
    <col min="1541" max="1542" width="8.85546875" style="17" customWidth="1"/>
    <col min="1543" max="1543" width="2.85546875" style="17" customWidth="1"/>
    <col min="1544" max="1545" width="8.85546875" style="17" customWidth="1"/>
    <col min="1546" max="1546" width="2.85546875" style="17" customWidth="1"/>
    <col min="1547" max="1792" width="9.140625" style="17"/>
    <col min="1793" max="1793" width="35.85546875" style="17" customWidth="1"/>
    <col min="1794" max="1795" width="8.85546875" style="17" customWidth="1"/>
    <col min="1796" max="1796" width="2.85546875" style="17" customWidth="1"/>
    <col min="1797" max="1798" width="8.85546875" style="17" customWidth="1"/>
    <col min="1799" max="1799" width="2.85546875" style="17" customWidth="1"/>
    <col min="1800" max="1801" width="8.85546875" style="17" customWidth="1"/>
    <col min="1802" max="1802" width="2.85546875" style="17" customWidth="1"/>
    <col min="1803" max="2048" width="9.140625" style="17"/>
    <col min="2049" max="2049" width="35.85546875" style="17" customWidth="1"/>
    <col min="2050" max="2051" width="8.85546875" style="17" customWidth="1"/>
    <col min="2052" max="2052" width="2.85546875" style="17" customWidth="1"/>
    <col min="2053" max="2054" width="8.85546875" style="17" customWidth="1"/>
    <col min="2055" max="2055" width="2.85546875" style="17" customWidth="1"/>
    <col min="2056" max="2057" width="8.85546875" style="17" customWidth="1"/>
    <col min="2058" max="2058" width="2.85546875" style="17" customWidth="1"/>
    <col min="2059" max="2304" width="9.140625" style="17"/>
    <col min="2305" max="2305" width="35.85546875" style="17" customWidth="1"/>
    <col min="2306" max="2307" width="8.85546875" style="17" customWidth="1"/>
    <col min="2308" max="2308" width="2.85546875" style="17" customWidth="1"/>
    <col min="2309" max="2310" width="8.85546875" style="17" customWidth="1"/>
    <col min="2311" max="2311" width="2.85546875" style="17" customWidth="1"/>
    <col min="2312" max="2313" width="8.85546875" style="17" customWidth="1"/>
    <col min="2314" max="2314" width="2.85546875" style="17" customWidth="1"/>
    <col min="2315" max="2560" width="9.140625" style="17"/>
    <col min="2561" max="2561" width="35.85546875" style="17" customWidth="1"/>
    <col min="2562" max="2563" width="8.85546875" style="17" customWidth="1"/>
    <col min="2564" max="2564" width="2.85546875" style="17" customWidth="1"/>
    <col min="2565" max="2566" width="8.85546875" style="17" customWidth="1"/>
    <col min="2567" max="2567" width="2.85546875" style="17" customWidth="1"/>
    <col min="2568" max="2569" width="8.85546875" style="17" customWidth="1"/>
    <col min="2570" max="2570" width="2.85546875" style="17" customWidth="1"/>
    <col min="2571" max="2816" width="9.140625" style="17"/>
    <col min="2817" max="2817" width="35.85546875" style="17" customWidth="1"/>
    <col min="2818" max="2819" width="8.85546875" style="17" customWidth="1"/>
    <col min="2820" max="2820" width="2.85546875" style="17" customWidth="1"/>
    <col min="2821" max="2822" width="8.85546875" style="17" customWidth="1"/>
    <col min="2823" max="2823" width="2.85546875" style="17" customWidth="1"/>
    <col min="2824" max="2825" width="8.85546875" style="17" customWidth="1"/>
    <col min="2826" max="2826" width="2.85546875" style="17" customWidth="1"/>
    <col min="2827" max="3072" width="9.140625" style="17"/>
    <col min="3073" max="3073" width="35.85546875" style="17" customWidth="1"/>
    <col min="3074" max="3075" width="8.85546875" style="17" customWidth="1"/>
    <col min="3076" max="3076" width="2.85546875" style="17" customWidth="1"/>
    <col min="3077" max="3078" width="8.85546875" style="17" customWidth="1"/>
    <col min="3079" max="3079" width="2.85546875" style="17" customWidth="1"/>
    <col min="3080" max="3081" width="8.85546875" style="17" customWidth="1"/>
    <col min="3082" max="3082" width="2.85546875" style="17" customWidth="1"/>
    <col min="3083" max="3328" width="9.140625" style="17"/>
    <col min="3329" max="3329" width="35.85546875" style="17" customWidth="1"/>
    <col min="3330" max="3331" width="8.85546875" style="17" customWidth="1"/>
    <col min="3332" max="3332" width="2.85546875" style="17" customWidth="1"/>
    <col min="3333" max="3334" width="8.85546875" style="17" customWidth="1"/>
    <col min="3335" max="3335" width="2.85546875" style="17" customWidth="1"/>
    <col min="3336" max="3337" width="8.85546875" style="17" customWidth="1"/>
    <col min="3338" max="3338" width="2.85546875" style="17" customWidth="1"/>
    <col min="3339" max="3584" width="9.140625" style="17"/>
    <col min="3585" max="3585" width="35.85546875" style="17" customWidth="1"/>
    <col min="3586" max="3587" width="8.85546875" style="17" customWidth="1"/>
    <col min="3588" max="3588" width="2.85546875" style="17" customWidth="1"/>
    <col min="3589" max="3590" width="8.85546875" style="17" customWidth="1"/>
    <col min="3591" max="3591" width="2.85546875" style="17" customWidth="1"/>
    <col min="3592" max="3593" width="8.85546875" style="17" customWidth="1"/>
    <col min="3594" max="3594" width="2.85546875" style="17" customWidth="1"/>
    <col min="3595" max="3840" width="9.140625" style="17"/>
    <col min="3841" max="3841" width="35.85546875" style="17" customWidth="1"/>
    <col min="3842" max="3843" width="8.85546875" style="17" customWidth="1"/>
    <col min="3844" max="3844" width="2.85546875" style="17" customWidth="1"/>
    <col min="3845" max="3846" width="8.85546875" style="17" customWidth="1"/>
    <col min="3847" max="3847" width="2.85546875" style="17" customWidth="1"/>
    <col min="3848" max="3849" width="8.85546875" style="17" customWidth="1"/>
    <col min="3850" max="3850" width="2.85546875" style="17" customWidth="1"/>
    <col min="3851" max="4096" width="9.140625" style="17"/>
    <col min="4097" max="4097" width="35.85546875" style="17" customWidth="1"/>
    <col min="4098" max="4099" width="8.85546875" style="17" customWidth="1"/>
    <col min="4100" max="4100" width="2.85546875" style="17" customWidth="1"/>
    <col min="4101" max="4102" width="8.85546875" style="17" customWidth="1"/>
    <col min="4103" max="4103" width="2.85546875" style="17" customWidth="1"/>
    <col min="4104" max="4105" width="8.85546875" style="17" customWidth="1"/>
    <col min="4106" max="4106" width="2.85546875" style="17" customWidth="1"/>
    <col min="4107" max="4352" width="9.140625" style="17"/>
    <col min="4353" max="4353" width="35.85546875" style="17" customWidth="1"/>
    <col min="4354" max="4355" width="8.85546875" style="17" customWidth="1"/>
    <col min="4356" max="4356" width="2.85546875" style="17" customWidth="1"/>
    <col min="4357" max="4358" width="8.85546875" style="17" customWidth="1"/>
    <col min="4359" max="4359" width="2.85546875" style="17" customWidth="1"/>
    <col min="4360" max="4361" width="8.85546875" style="17" customWidth="1"/>
    <col min="4362" max="4362" width="2.85546875" style="17" customWidth="1"/>
    <col min="4363" max="4608" width="9.140625" style="17"/>
    <col min="4609" max="4609" width="35.85546875" style="17" customWidth="1"/>
    <col min="4610" max="4611" width="8.85546875" style="17" customWidth="1"/>
    <col min="4612" max="4612" width="2.85546875" style="17" customWidth="1"/>
    <col min="4613" max="4614" width="8.85546875" style="17" customWidth="1"/>
    <col min="4615" max="4615" width="2.85546875" style="17" customWidth="1"/>
    <col min="4616" max="4617" width="8.85546875" style="17" customWidth="1"/>
    <col min="4618" max="4618" width="2.85546875" style="17" customWidth="1"/>
    <col min="4619" max="4864" width="9.140625" style="17"/>
    <col min="4865" max="4865" width="35.85546875" style="17" customWidth="1"/>
    <col min="4866" max="4867" width="8.85546875" style="17" customWidth="1"/>
    <col min="4868" max="4868" width="2.85546875" style="17" customWidth="1"/>
    <col min="4869" max="4870" width="8.85546875" style="17" customWidth="1"/>
    <col min="4871" max="4871" width="2.85546875" style="17" customWidth="1"/>
    <col min="4872" max="4873" width="8.85546875" style="17" customWidth="1"/>
    <col min="4874" max="4874" width="2.85546875" style="17" customWidth="1"/>
    <col min="4875" max="5120" width="9.140625" style="17"/>
    <col min="5121" max="5121" width="35.85546875" style="17" customWidth="1"/>
    <col min="5122" max="5123" width="8.85546875" style="17" customWidth="1"/>
    <col min="5124" max="5124" width="2.85546875" style="17" customWidth="1"/>
    <col min="5125" max="5126" width="8.85546875" style="17" customWidth="1"/>
    <col min="5127" max="5127" width="2.85546875" style="17" customWidth="1"/>
    <col min="5128" max="5129" width="8.85546875" style="17" customWidth="1"/>
    <col min="5130" max="5130" width="2.85546875" style="17" customWidth="1"/>
    <col min="5131" max="5376" width="9.140625" style="17"/>
    <col min="5377" max="5377" width="35.85546875" style="17" customWidth="1"/>
    <col min="5378" max="5379" width="8.85546875" style="17" customWidth="1"/>
    <col min="5380" max="5380" width="2.85546875" style="17" customWidth="1"/>
    <col min="5381" max="5382" width="8.85546875" style="17" customWidth="1"/>
    <col min="5383" max="5383" width="2.85546875" style="17" customWidth="1"/>
    <col min="5384" max="5385" width="8.85546875" style="17" customWidth="1"/>
    <col min="5386" max="5386" width="2.85546875" style="17" customWidth="1"/>
    <col min="5387" max="5632" width="9.140625" style="17"/>
    <col min="5633" max="5633" width="35.85546875" style="17" customWidth="1"/>
    <col min="5634" max="5635" width="8.85546875" style="17" customWidth="1"/>
    <col min="5636" max="5636" width="2.85546875" style="17" customWidth="1"/>
    <col min="5637" max="5638" width="8.85546875" style="17" customWidth="1"/>
    <col min="5639" max="5639" width="2.85546875" style="17" customWidth="1"/>
    <col min="5640" max="5641" width="8.85546875" style="17" customWidth="1"/>
    <col min="5642" max="5642" width="2.85546875" style="17" customWidth="1"/>
    <col min="5643" max="5888" width="9.140625" style="17"/>
    <col min="5889" max="5889" width="35.85546875" style="17" customWidth="1"/>
    <col min="5890" max="5891" width="8.85546875" style="17" customWidth="1"/>
    <col min="5892" max="5892" width="2.85546875" style="17" customWidth="1"/>
    <col min="5893" max="5894" width="8.85546875" style="17" customWidth="1"/>
    <col min="5895" max="5895" width="2.85546875" style="17" customWidth="1"/>
    <col min="5896" max="5897" width="8.85546875" style="17" customWidth="1"/>
    <col min="5898" max="5898" width="2.85546875" style="17" customWidth="1"/>
    <col min="5899" max="6144" width="9.140625" style="17"/>
    <col min="6145" max="6145" width="35.85546875" style="17" customWidth="1"/>
    <col min="6146" max="6147" width="8.85546875" style="17" customWidth="1"/>
    <col min="6148" max="6148" width="2.85546875" style="17" customWidth="1"/>
    <col min="6149" max="6150" width="8.85546875" style="17" customWidth="1"/>
    <col min="6151" max="6151" width="2.85546875" style="17" customWidth="1"/>
    <col min="6152" max="6153" width="8.85546875" style="17" customWidth="1"/>
    <col min="6154" max="6154" width="2.85546875" style="17" customWidth="1"/>
    <col min="6155" max="6400" width="9.140625" style="17"/>
    <col min="6401" max="6401" width="35.85546875" style="17" customWidth="1"/>
    <col min="6402" max="6403" width="8.85546875" style="17" customWidth="1"/>
    <col min="6404" max="6404" width="2.85546875" style="17" customWidth="1"/>
    <col min="6405" max="6406" width="8.85546875" style="17" customWidth="1"/>
    <col min="6407" max="6407" width="2.85546875" style="17" customWidth="1"/>
    <col min="6408" max="6409" width="8.85546875" style="17" customWidth="1"/>
    <col min="6410" max="6410" width="2.85546875" style="17" customWidth="1"/>
    <col min="6411" max="6656" width="9.140625" style="17"/>
    <col min="6657" max="6657" width="35.85546875" style="17" customWidth="1"/>
    <col min="6658" max="6659" width="8.85546875" style="17" customWidth="1"/>
    <col min="6660" max="6660" width="2.85546875" style="17" customWidth="1"/>
    <col min="6661" max="6662" width="8.85546875" style="17" customWidth="1"/>
    <col min="6663" max="6663" width="2.85546875" style="17" customWidth="1"/>
    <col min="6664" max="6665" width="8.85546875" style="17" customWidth="1"/>
    <col min="6666" max="6666" width="2.85546875" style="17" customWidth="1"/>
    <col min="6667" max="6912" width="9.140625" style="17"/>
    <col min="6913" max="6913" width="35.85546875" style="17" customWidth="1"/>
    <col min="6914" max="6915" width="8.85546875" style="17" customWidth="1"/>
    <col min="6916" max="6916" width="2.85546875" style="17" customWidth="1"/>
    <col min="6917" max="6918" width="8.85546875" style="17" customWidth="1"/>
    <col min="6919" max="6919" width="2.85546875" style="17" customWidth="1"/>
    <col min="6920" max="6921" width="8.85546875" style="17" customWidth="1"/>
    <col min="6922" max="6922" width="2.85546875" style="17" customWidth="1"/>
    <col min="6923" max="7168" width="9.140625" style="17"/>
    <col min="7169" max="7169" width="35.85546875" style="17" customWidth="1"/>
    <col min="7170" max="7171" width="8.85546875" style="17" customWidth="1"/>
    <col min="7172" max="7172" width="2.85546875" style="17" customWidth="1"/>
    <col min="7173" max="7174" width="8.85546875" style="17" customWidth="1"/>
    <col min="7175" max="7175" width="2.85546875" style="17" customWidth="1"/>
    <col min="7176" max="7177" width="8.85546875" style="17" customWidth="1"/>
    <col min="7178" max="7178" width="2.85546875" style="17" customWidth="1"/>
    <col min="7179" max="7424" width="9.140625" style="17"/>
    <col min="7425" max="7425" width="35.85546875" style="17" customWidth="1"/>
    <col min="7426" max="7427" width="8.85546875" style="17" customWidth="1"/>
    <col min="7428" max="7428" width="2.85546875" style="17" customWidth="1"/>
    <col min="7429" max="7430" width="8.85546875" style="17" customWidth="1"/>
    <col min="7431" max="7431" width="2.85546875" style="17" customWidth="1"/>
    <col min="7432" max="7433" width="8.85546875" style="17" customWidth="1"/>
    <col min="7434" max="7434" width="2.85546875" style="17" customWidth="1"/>
    <col min="7435" max="7680" width="9.140625" style="17"/>
    <col min="7681" max="7681" width="35.85546875" style="17" customWidth="1"/>
    <col min="7682" max="7683" width="8.85546875" style="17" customWidth="1"/>
    <col min="7684" max="7684" width="2.85546875" style="17" customWidth="1"/>
    <col min="7685" max="7686" width="8.85546875" style="17" customWidth="1"/>
    <col min="7687" max="7687" width="2.85546875" style="17" customWidth="1"/>
    <col min="7688" max="7689" width="8.85546875" style="17" customWidth="1"/>
    <col min="7690" max="7690" width="2.85546875" style="17" customWidth="1"/>
    <col min="7691" max="7936" width="9.140625" style="17"/>
    <col min="7937" max="7937" width="35.85546875" style="17" customWidth="1"/>
    <col min="7938" max="7939" width="8.85546875" style="17" customWidth="1"/>
    <col min="7940" max="7940" width="2.85546875" style="17" customWidth="1"/>
    <col min="7941" max="7942" width="8.85546875" style="17" customWidth="1"/>
    <col min="7943" max="7943" width="2.85546875" style="17" customWidth="1"/>
    <col min="7944" max="7945" width="8.85546875" style="17" customWidth="1"/>
    <col min="7946" max="7946" width="2.85546875" style="17" customWidth="1"/>
    <col min="7947" max="8192" width="9.140625" style="17"/>
    <col min="8193" max="8193" width="35.85546875" style="17" customWidth="1"/>
    <col min="8194" max="8195" width="8.85546875" style="17" customWidth="1"/>
    <col min="8196" max="8196" width="2.85546875" style="17" customWidth="1"/>
    <col min="8197" max="8198" width="8.85546875" style="17" customWidth="1"/>
    <col min="8199" max="8199" width="2.85546875" style="17" customWidth="1"/>
    <col min="8200" max="8201" width="8.85546875" style="17" customWidth="1"/>
    <col min="8202" max="8202" width="2.85546875" style="17" customWidth="1"/>
    <col min="8203" max="8448" width="9.140625" style="17"/>
    <col min="8449" max="8449" width="35.85546875" style="17" customWidth="1"/>
    <col min="8450" max="8451" width="8.85546875" style="17" customWidth="1"/>
    <col min="8452" max="8452" width="2.85546875" style="17" customWidth="1"/>
    <col min="8453" max="8454" width="8.85546875" style="17" customWidth="1"/>
    <col min="8455" max="8455" width="2.85546875" style="17" customWidth="1"/>
    <col min="8456" max="8457" width="8.85546875" style="17" customWidth="1"/>
    <col min="8458" max="8458" width="2.85546875" style="17" customWidth="1"/>
    <col min="8459" max="8704" width="9.140625" style="17"/>
    <col min="8705" max="8705" width="35.85546875" style="17" customWidth="1"/>
    <col min="8706" max="8707" width="8.85546875" style="17" customWidth="1"/>
    <col min="8708" max="8708" width="2.85546875" style="17" customWidth="1"/>
    <col min="8709" max="8710" width="8.85546875" style="17" customWidth="1"/>
    <col min="8711" max="8711" width="2.85546875" style="17" customWidth="1"/>
    <col min="8712" max="8713" width="8.85546875" style="17" customWidth="1"/>
    <col min="8714" max="8714" width="2.85546875" style="17" customWidth="1"/>
    <col min="8715" max="8960" width="9.140625" style="17"/>
    <col min="8961" max="8961" width="35.85546875" style="17" customWidth="1"/>
    <col min="8962" max="8963" width="8.85546875" style="17" customWidth="1"/>
    <col min="8964" max="8964" width="2.85546875" style="17" customWidth="1"/>
    <col min="8965" max="8966" width="8.85546875" style="17" customWidth="1"/>
    <col min="8967" max="8967" width="2.85546875" style="17" customWidth="1"/>
    <col min="8968" max="8969" width="8.85546875" style="17" customWidth="1"/>
    <col min="8970" max="8970" width="2.85546875" style="17" customWidth="1"/>
    <col min="8971" max="9216" width="9.140625" style="17"/>
    <col min="9217" max="9217" width="35.85546875" style="17" customWidth="1"/>
    <col min="9218" max="9219" width="8.85546875" style="17" customWidth="1"/>
    <col min="9220" max="9220" width="2.85546875" style="17" customWidth="1"/>
    <col min="9221" max="9222" width="8.85546875" style="17" customWidth="1"/>
    <col min="9223" max="9223" width="2.85546875" style="17" customWidth="1"/>
    <col min="9224" max="9225" width="8.85546875" style="17" customWidth="1"/>
    <col min="9226" max="9226" width="2.85546875" style="17" customWidth="1"/>
    <col min="9227" max="9472" width="9.140625" style="17"/>
    <col min="9473" max="9473" width="35.85546875" style="17" customWidth="1"/>
    <col min="9474" max="9475" width="8.85546875" style="17" customWidth="1"/>
    <col min="9476" max="9476" width="2.85546875" style="17" customWidth="1"/>
    <col min="9477" max="9478" width="8.85546875" style="17" customWidth="1"/>
    <col min="9479" max="9479" width="2.85546875" style="17" customWidth="1"/>
    <col min="9480" max="9481" width="8.85546875" style="17" customWidth="1"/>
    <col min="9482" max="9482" width="2.85546875" style="17" customWidth="1"/>
    <col min="9483" max="9728" width="9.140625" style="17"/>
    <col min="9729" max="9729" width="35.85546875" style="17" customWidth="1"/>
    <col min="9730" max="9731" width="8.85546875" style="17" customWidth="1"/>
    <col min="9732" max="9732" width="2.85546875" style="17" customWidth="1"/>
    <col min="9733" max="9734" width="8.85546875" style="17" customWidth="1"/>
    <col min="9735" max="9735" width="2.85546875" style="17" customWidth="1"/>
    <col min="9736" max="9737" width="8.85546875" style="17" customWidth="1"/>
    <col min="9738" max="9738" width="2.85546875" style="17" customWidth="1"/>
    <col min="9739" max="9984" width="9.140625" style="17"/>
    <col min="9985" max="9985" width="35.85546875" style="17" customWidth="1"/>
    <col min="9986" max="9987" width="8.85546875" style="17" customWidth="1"/>
    <col min="9988" max="9988" width="2.85546875" style="17" customWidth="1"/>
    <col min="9989" max="9990" width="8.85546875" style="17" customWidth="1"/>
    <col min="9991" max="9991" width="2.85546875" style="17" customWidth="1"/>
    <col min="9992" max="9993" width="8.85546875" style="17" customWidth="1"/>
    <col min="9994" max="9994" width="2.85546875" style="17" customWidth="1"/>
    <col min="9995" max="10240" width="9.140625" style="17"/>
    <col min="10241" max="10241" width="35.85546875" style="17" customWidth="1"/>
    <col min="10242" max="10243" width="8.85546875" style="17" customWidth="1"/>
    <col min="10244" max="10244" width="2.85546875" style="17" customWidth="1"/>
    <col min="10245" max="10246" width="8.85546875" style="17" customWidth="1"/>
    <col min="10247" max="10247" width="2.85546875" style="17" customWidth="1"/>
    <col min="10248" max="10249" width="8.85546875" style="17" customWidth="1"/>
    <col min="10250" max="10250" width="2.85546875" style="17" customWidth="1"/>
    <col min="10251" max="10496" width="9.140625" style="17"/>
    <col min="10497" max="10497" width="35.85546875" style="17" customWidth="1"/>
    <col min="10498" max="10499" width="8.85546875" style="17" customWidth="1"/>
    <col min="10500" max="10500" width="2.85546875" style="17" customWidth="1"/>
    <col min="10501" max="10502" width="8.85546875" style="17" customWidth="1"/>
    <col min="10503" max="10503" width="2.85546875" style="17" customWidth="1"/>
    <col min="10504" max="10505" width="8.85546875" style="17" customWidth="1"/>
    <col min="10506" max="10506" width="2.85546875" style="17" customWidth="1"/>
    <col min="10507" max="10752" width="9.140625" style="17"/>
    <col min="10753" max="10753" width="35.85546875" style="17" customWidth="1"/>
    <col min="10754" max="10755" width="8.85546875" style="17" customWidth="1"/>
    <col min="10756" max="10756" width="2.85546875" style="17" customWidth="1"/>
    <col min="10757" max="10758" width="8.85546875" style="17" customWidth="1"/>
    <col min="10759" max="10759" width="2.85546875" style="17" customWidth="1"/>
    <col min="10760" max="10761" width="8.85546875" style="17" customWidth="1"/>
    <col min="10762" max="10762" width="2.85546875" style="17" customWidth="1"/>
    <col min="10763" max="11008" width="9.140625" style="17"/>
    <col min="11009" max="11009" width="35.85546875" style="17" customWidth="1"/>
    <col min="11010" max="11011" width="8.85546875" style="17" customWidth="1"/>
    <col min="11012" max="11012" width="2.85546875" style="17" customWidth="1"/>
    <col min="11013" max="11014" width="8.85546875" style="17" customWidth="1"/>
    <col min="11015" max="11015" width="2.85546875" style="17" customWidth="1"/>
    <col min="11016" max="11017" width="8.85546875" style="17" customWidth="1"/>
    <col min="11018" max="11018" width="2.85546875" style="17" customWidth="1"/>
    <col min="11019" max="11264" width="9.140625" style="17"/>
    <col min="11265" max="11265" width="35.85546875" style="17" customWidth="1"/>
    <col min="11266" max="11267" width="8.85546875" style="17" customWidth="1"/>
    <col min="11268" max="11268" width="2.85546875" style="17" customWidth="1"/>
    <col min="11269" max="11270" width="8.85546875" style="17" customWidth="1"/>
    <col min="11271" max="11271" width="2.85546875" style="17" customWidth="1"/>
    <col min="11272" max="11273" width="8.85546875" style="17" customWidth="1"/>
    <col min="11274" max="11274" width="2.85546875" style="17" customWidth="1"/>
    <col min="11275" max="11520" width="9.140625" style="17"/>
    <col min="11521" max="11521" width="35.85546875" style="17" customWidth="1"/>
    <col min="11522" max="11523" width="8.85546875" style="17" customWidth="1"/>
    <col min="11524" max="11524" width="2.85546875" style="17" customWidth="1"/>
    <col min="11525" max="11526" width="8.85546875" style="17" customWidth="1"/>
    <col min="11527" max="11527" width="2.85546875" style="17" customWidth="1"/>
    <col min="11528" max="11529" width="8.85546875" style="17" customWidth="1"/>
    <col min="11530" max="11530" width="2.85546875" style="17" customWidth="1"/>
    <col min="11531" max="11776" width="9.140625" style="17"/>
    <col min="11777" max="11777" width="35.85546875" style="17" customWidth="1"/>
    <col min="11778" max="11779" width="8.85546875" style="17" customWidth="1"/>
    <col min="11780" max="11780" width="2.85546875" style="17" customWidth="1"/>
    <col min="11781" max="11782" width="8.85546875" style="17" customWidth="1"/>
    <col min="11783" max="11783" width="2.85546875" style="17" customWidth="1"/>
    <col min="11784" max="11785" width="8.85546875" style="17" customWidth="1"/>
    <col min="11786" max="11786" width="2.85546875" style="17" customWidth="1"/>
    <col min="11787" max="12032" width="9.140625" style="17"/>
    <col min="12033" max="12033" width="35.85546875" style="17" customWidth="1"/>
    <col min="12034" max="12035" width="8.85546875" style="17" customWidth="1"/>
    <col min="12036" max="12036" width="2.85546875" style="17" customWidth="1"/>
    <col min="12037" max="12038" width="8.85546875" style="17" customWidth="1"/>
    <col min="12039" max="12039" width="2.85546875" style="17" customWidth="1"/>
    <col min="12040" max="12041" width="8.85546875" style="17" customWidth="1"/>
    <col min="12042" max="12042" width="2.85546875" style="17" customWidth="1"/>
    <col min="12043" max="12288" width="9.140625" style="17"/>
    <col min="12289" max="12289" width="35.85546875" style="17" customWidth="1"/>
    <col min="12290" max="12291" width="8.85546875" style="17" customWidth="1"/>
    <col min="12292" max="12292" width="2.85546875" style="17" customWidth="1"/>
    <col min="12293" max="12294" width="8.85546875" style="17" customWidth="1"/>
    <col min="12295" max="12295" width="2.85546875" style="17" customWidth="1"/>
    <col min="12296" max="12297" width="8.85546875" style="17" customWidth="1"/>
    <col min="12298" max="12298" width="2.85546875" style="17" customWidth="1"/>
    <col min="12299" max="12544" width="9.140625" style="17"/>
    <col min="12545" max="12545" width="35.85546875" style="17" customWidth="1"/>
    <col min="12546" max="12547" width="8.85546875" style="17" customWidth="1"/>
    <col min="12548" max="12548" width="2.85546875" style="17" customWidth="1"/>
    <col min="12549" max="12550" width="8.85546875" style="17" customWidth="1"/>
    <col min="12551" max="12551" width="2.85546875" style="17" customWidth="1"/>
    <col min="12552" max="12553" width="8.85546875" style="17" customWidth="1"/>
    <col min="12554" max="12554" width="2.85546875" style="17" customWidth="1"/>
    <col min="12555" max="12800" width="9.140625" style="17"/>
    <col min="12801" max="12801" width="35.85546875" style="17" customWidth="1"/>
    <col min="12802" max="12803" width="8.85546875" style="17" customWidth="1"/>
    <col min="12804" max="12804" width="2.85546875" style="17" customWidth="1"/>
    <col min="12805" max="12806" width="8.85546875" style="17" customWidth="1"/>
    <col min="12807" max="12807" width="2.85546875" style="17" customWidth="1"/>
    <col min="12808" max="12809" width="8.85546875" style="17" customWidth="1"/>
    <col min="12810" max="12810" width="2.85546875" style="17" customWidth="1"/>
    <col min="12811" max="13056" width="9.140625" style="17"/>
    <col min="13057" max="13057" width="35.85546875" style="17" customWidth="1"/>
    <col min="13058" max="13059" width="8.85546875" style="17" customWidth="1"/>
    <col min="13060" max="13060" width="2.85546875" style="17" customWidth="1"/>
    <col min="13061" max="13062" width="8.85546875" style="17" customWidth="1"/>
    <col min="13063" max="13063" width="2.85546875" style="17" customWidth="1"/>
    <col min="13064" max="13065" width="8.85546875" style="17" customWidth="1"/>
    <col min="13066" max="13066" width="2.85546875" style="17" customWidth="1"/>
    <col min="13067" max="13312" width="9.140625" style="17"/>
    <col min="13313" max="13313" width="35.85546875" style="17" customWidth="1"/>
    <col min="13314" max="13315" width="8.85546875" style="17" customWidth="1"/>
    <col min="13316" max="13316" width="2.85546875" style="17" customWidth="1"/>
    <col min="13317" max="13318" width="8.85546875" style="17" customWidth="1"/>
    <col min="13319" max="13319" width="2.85546875" style="17" customWidth="1"/>
    <col min="13320" max="13321" width="8.85546875" style="17" customWidth="1"/>
    <col min="13322" max="13322" width="2.85546875" style="17" customWidth="1"/>
    <col min="13323" max="13568" width="9.140625" style="17"/>
    <col min="13569" max="13569" width="35.85546875" style="17" customWidth="1"/>
    <col min="13570" max="13571" width="8.85546875" style="17" customWidth="1"/>
    <col min="13572" max="13572" width="2.85546875" style="17" customWidth="1"/>
    <col min="13573" max="13574" width="8.85546875" style="17" customWidth="1"/>
    <col min="13575" max="13575" width="2.85546875" style="17" customWidth="1"/>
    <col min="13576" max="13577" width="8.85546875" style="17" customWidth="1"/>
    <col min="13578" max="13578" width="2.85546875" style="17" customWidth="1"/>
    <col min="13579" max="13824" width="9.140625" style="17"/>
    <col min="13825" max="13825" width="35.85546875" style="17" customWidth="1"/>
    <col min="13826" max="13827" width="8.85546875" style="17" customWidth="1"/>
    <col min="13828" max="13828" width="2.85546875" style="17" customWidth="1"/>
    <col min="13829" max="13830" width="8.85546875" style="17" customWidth="1"/>
    <col min="13831" max="13831" width="2.85546875" style="17" customWidth="1"/>
    <col min="13832" max="13833" width="8.85546875" style="17" customWidth="1"/>
    <col min="13834" max="13834" width="2.85546875" style="17" customWidth="1"/>
    <col min="13835" max="14080" width="9.140625" style="17"/>
    <col min="14081" max="14081" width="35.85546875" style="17" customWidth="1"/>
    <col min="14082" max="14083" width="8.85546875" style="17" customWidth="1"/>
    <col min="14084" max="14084" width="2.85546875" style="17" customWidth="1"/>
    <col min="14085" max="14086" width="8.85546875" style="17" customWidth="1"/>
    <col min="14087" max="14087" width="2.85546875" style="17" customWidth="1"/>
    <col min="14088" max="14089" width="8.85546875" style="17" customWidth="1"/>
    <col min="14090" max="14090" width="2.85546875" style="17" customWidth="1"/>
    <col min="14091" max="14336" width="9.140625" style="17"/>
    <col min="14337" max="14337" width="35.85546875" style="17" customWidth="1"/>
    <col min="14338" max="14339" width="8.85546875" style="17" customWidth="1"/>
    <col min="14340" max="14340" width="2.85546875" style="17" customWidth="1"/>
    <col min="14341" max="14342" width="8.85546875" style="17" customWidth="1"/>
    <col min="14343" max="14343" width="2.85546875" style="17" customWidth="1"/>
    <col min="14344" max="14345" width="8.85546875" style="17" customWidth="1"/>
    <col min="14346" max="14346" width="2.85546875" style="17" customWidth="1"/>
    <col min="14347" max="14592" width="9.140625" style="17"/>
    <col min="14593" max="14593" width="35.85546875" style="17" customWidth="1"/>
    <col min="14594" max="14595" width="8.85546875" style="17" customWidth="1"/>
    <col min="14596" max="14596" width="2.85546875" style="17" customWidth="1"/>
    <col min="14597" max="14598" width="8.85546875" style="17" customWidth="1"/>
    <col min="14599" max="14599" width="2.85546875" style="17" customWidth="1"/>
    <col min="14600" max="14601" width="8.85546875" style="17" customWidth="1"/>
    <col min="14602" max="14602" width="2.85546875" style="17" customWidth="1"/>
    <col min="14603" max="14848" width="9.140625" style="17"/>
    <col min="14849" max="14849" width="35.85546875" style="17" customWidth="1"/>
    <col min="14850" max="14851" width="8.85546875" style="17" customWidth="1"/>
    <col min="14852" max="14852" width="2.85546875" style="17" customWidth="1"/>
    <col min="14853" max="14854" width="8.85546875" style="17" customWidth="1"/>
    <col min="14855" max="14855" width="2.85546875" style="17" customWidth="1"/>
    <col min="14856" max="14857" width="8.85546875" style="17" customWidth="1"/>
    <col min="14858" max="14858" width="2.85546875" style="17" customWidth="1"/>
    <col min="14859" max="15104" width="9.140625" style="17"/>
    <col min="15105" max="15105" width="35.85546875" style="17" customWidth="1"/>
    <col min="15106" max="15107" width="8.85546875" style="17" customWidth="1"/>
    <col min="15108" max="15108" width="2.85546875" style="17" customWidth="1"/>
    <col min="15109" max="15110" width="8.85546875" style="17" customWidth="1"/>
    <col min="15111" max="15111" width="2.85546875" style="17" customWidth="1"/>
    <col min="15112" max="15113" width="8.85546875" style="17" customWidth="1"/>
    <col min="15114" max="15114" width="2.85546875" style="17" customWidth="1"/>
    <col min="15115" max="15360" width="9.140625" style="17"/>
    <col min="15361" max="15361" width="35.85546875" style="17" customWidth="1"/>
    <col min="15362" max="15363" width="8.85546875" style="17" customWidth="1"/>
    <col min="15364" max="15364" width="2.85546875" style="17" customWidth="1"/>
    <col min="15365" max="15366" width="8.85546875" style="17" customWidth="1"/>
    <col min="15367" max="15367" width="2.85546875" style="17" customWidth="1"/>
    <col min="15368" max="15369" width="8.85546875" style="17" customWidth="1"/>
    <col min="15370" max="15370" width="2.85546875" style="17" customWidth="1"/>
    <col min="15371" max="15616" width="9.140625" style="17"/>
    <col min="15617" max="15617" width="35.85546875" style="17" customWidth="1"/>
    <col min="15618" max="15619" width="8.85546875" style="17" customWidth="1"/>
    <col min="15620" max="15620" width="2.85546875" style="17" customWidth="1"/>
    <col min="15621" max="15622" width="8.85546875" style="17" customWidth="1"/>
    <col min="15623" max="15623" width="2.85546875" style="17" customWidth="1"/>
    <col min="15624" max="15625" width="8.85546875" style="17" customWidth="1"/>
    <col min="15626" max="15626" width="2.85546875" style="17" customWidth="1"/>
    <col min="15627" max="15872" width="9.140625" style="17"/>
    <col min="15873" max="15873" width="35.85546875" style="17" customWidth="1"/>
    <col min="15874" max="15875" width="8.85546875" style="17" customWidth="1"/>
    <col min="15876" max="15876" width="2.85546875" style="17" customWidth="1"/>
    <col min="15877" max="15878" width="8.85546875" style="17" customWidth="1"/>
    <col min="15879" max="15879" width="2.85546875" style="17" customWidth="1"/>
    <col min="15880" max="15881" width="8.85546875" style="17" customWidth="1"/>
    <col min="15882" max="15882" width="2.85546875" style="17" customWidth="1"/>
    <col min="15883" max="16128" width="9.140625" style="17"/>
    <col min="16129" max="16129" width="35.85546875" style="17" customWidth="1"/>
    <col min="16130" max="16131" width="8.85546875" style="17" customWidth="1"/>
    <col min="16132" max="16132" width="2.85546875" style="17" customWidth="1"/>
    <col min="16133" max="16134" width="8.85546875" style="17" customWidth="1"/>
    <col min="16135" max="16135" width="2.85546875" style="17" customWidth="1"/>
    <col min="16136" max="16137" width="8.85546875" style="17" customWidth="1"/>
    <col min="16138" max="16138" width="2.85546875" style="17" customWidth="1"/>
    <col min="16139" max="16384" width="9.140625" style="17"/>
  </cols>
  <sheetData>
    <row r="1" spans="1:15" ht="12.75" customHeight="1">
      <c r="A1" s="17" t="s">
        <v>247</v>
      </c>
    </row>
    <row r="2" spans="1:15">
      <c r="A2" s="17" t="s">
        <v>248</v>
      </c>
    </row>
    <row r="3" spans="1:15" ht="9.9499999999999993" customHeight="1"/>
    <row r="4" spans="1:15" ht="14.25">
      <c r="A4" s="19" t="s">
        <v>249</v>
      </c>
    </row>
    <row r="5" spans="1:15" ht="9.9499999999999993" customHeight="1" thickBot="1">
      <c r="J5" s="31"/>
    </row>
    <row r="6" spans="1:15" ht="10.5" customHeight="1">
      <c r="A6" s="20"/>
      <c r="B6" s="43"/>
      <c r="C6" s="44"/>
      <c r="D6" s="43"/>
      <c r="E6" s="45"/>
      <c r="F6" s="46"/>
      <c r="G6" s="43"/>
      <c r="H6" s="45"/>
      <c r="I6" s="46"/>
      <c r="J6" s="44"/>
    </row>
    <row r="7" spans="1:15" ht="14.25">
      <c r="A7" s="17" t="s">
        <v>219</v>
      </c>
      <c r="B7" s="47" t="s">
        <v>250</v>
      </c>
      <c r="C7" s="47"/>
      <c r="E7" s="47" t="s">
        <v>251</v>
      </c>
      <c r="F7" s="47"/>
      <c r="H7" s="47" t="s">
        <v>252</v>
      </c>
      <c r="I7" s="47"/>
    </row>
    <row r="8" spans="1:15">
      <c r="A8" s="17" t="s">
        <v>253</v>
      </c>
      <c r="B8" s="48" t="s">
        <v>254</v>
      </c>
      <c r="C8" s="49" t="s">
        <v>255</v>
      </c>
      <c r="E8" s="50" t="s">
        <v>254</v>
      </c>
      <c r="F8" s="49" t="s">
        <v>255</v>
      </c>
      <c r="G8" s="51"/>
      <c r="H8" s="50" t="s">
        <v>254</v>
      </c>
      <c r="I8" s="49" t="s">
        <v>225</v>
      </c>
    </row>
    <row r="9" spans="1:15" ht="13.5" customHeight="1" thickBot="1">
      <c r="A9" s="29"/>
      <c r="B9" s="52"/>
      <c r="C9" s="53"/>
      <c r="D9" s="52"/>
      <c r="E9" s="54"/>
      <c r="F9" s="55"/>
      <c r="G9" s="52"/>
      <c r="H9" s="54"/>
      <c r="I9" s="55"/>
    </row>
    <row r="10" spans="1:15" ht="9.9499999999999993" customHeight="1">
      <c r="J10" s="44"/>
    </row>
    <row r="11" spans="1:15">
      <c r="A11" s="23" t="s">
        <v>256</v>
      </c>
      <c r="B11" s="40">
        <f>IF($A11&lt;&gt;0,E11+H11,"")</f>
        <v>24759</v>
      </c>
      <c r="C11" s="31">
        <f>SUM(C13+C95)</f>
        <v>100</v>
      </c>
      <c r="E11" s="41">
        <f>E13+E95</f>
        <v>11543</v>
      </c>
      <c r="F11" s="42">
        <f t="shared" ref="F11:F74" si="0">IF($A11&lt;&gt;0,E11/$B11*100,"")</f>
        <v>46.621430590896239</v>
      </c>
      <c r="H11" s="41">
        <f>H13+H95</f>
        <v>13216</v>
      </c>
      <c r="I11" s="42">
        <f>IF($A11&lt;&gt;0,H11/$B11*100,"")</f>
        <v>53.378569409103761</v>
      </c>
    </row>
    <row r="12" spans="1:15">
      <c r="A12" s="19"/>
      <c r="B12" s="40" t="str">
        <f t="shared" ref="B12:B79" si="1">IF($A12&lt;&gt;0,E12+H12,"")</f>
        <v/>
      </c>
      <c r="C12" s="31" t="str">
        <f t="shared" ref="C12:C79" si="2">IF($A12&lt;&gt;0,B12/$B$11*100,"")</f>
        <v/>
      </c>
      <c r="F12" s="42" t="str">
        <f t="shared" si="0"/>
        <v/>
      </c>
      <c r="I12" s="42" t="str">
        <f t="shared" ref="I12:I79" si="3">IF($A12&lt;&gt;0,H12/$B12*100,"")</f>
        <v/>
      </c>
    </row>
    <row r="13" spans="1:15">
      <c r="A13" s="23" t="s">
        <v>257</v>
      </c>
      <c r="B13" s="40">
        <f t="shared" si="1"/>
        <v>15623</v>
      </c>
      <c r="C13" s="31">
        <f t="shared" si="2"/>
        <v>63.100286764408899</v>
      </c>
      <c r="E13" s="41">
        <f>E15+E26+E34+E60+E74+E81+E93</f>
        <v>7308</v>
      </c>
      <c r="F13" s="42">
        <f t="shared" si="0"/>
        <v>46.777187479997437</v>
      </c>
      <c r="H13" s="41">
        <f>H15+H26+H34+H60+H74+H81+H93</f>
        <v>8315</v>
      </c>
      <c r="I13" s="42">
        <f t="shared" si="3"/>
        <v>53.222812520002563</v>
      </c>
      <c r="N13" s="41"/>
      <c r="O13" s="41"/>
    </row>
    <row r="14" spans="1:15">
      <c r="A14" s="23"/>
      <c r="F14" s="42" t="str">
        <f t="shared" si="0"/>
        <v/>
      </c>
      <c r="N14" s="41"/>
      <c r="O14" s="41"/>
    </row>
    <row r="15" spans="1:15">
      <c r="A15" s="23" t="s">
        <v>258</v>
      </c>
      <c r="B15" s="40">
        <f t="shared" si="1"/>
        <v>1374</v>
      </c>
      <c r="C15" s="31">
        <f t="shared" si="2"/>
        <v>5.5494971525505878</v>
      </c>
      <c r="E15" s="41">
        <f>E16+E21</f>
        <v>540</v>
      </c>
      <c r="F15" s="42">
        <f t="shared" si="0"/>
        <v>39.301310043668117</v>
      </c>
      <c r="H15" s="41">
        <f>H16+H21</f>
        <v>834</v>
      </c>
      <c r="I15" s="42">
        <f t="shared" si="3"/>
        <v>60.698689956331876</v>
      </c>
      <c r="N15" s="41"/>
      <c r="O15" s="41"/>
    </row>
    <row r="16" spans="1:15">
      <c r="A16" s="19" t="s">
        <v>259</v>
      </c>
      <c r="B16" s="40">
        <f t="shared" si="1"/>
        <v>417</v>
      </c>
      <c r="C16" s="31">
        <f t="shared" si="2"/>
        <v>1.6842360353810735</v>
      </c>
      <c r="E16" s="41">
        <f>SUM(E17:E19)</f>
        <v>181</v>
      </c>
      <c r="F16" s="42">
        <f t="shared" si="0"/>
        <v>43.405275779376502</v>
      </c>
      <c r="H16" s="41">
        <f>SUM(H17:H19)</f>
        <v>236</v>
      </c>
      <c r="I16" s="42">
        <f t="shared" si="3"/>
        <v>56.594724220623505</v>
      </c>
      <c r="N16" s="41"/>
      <c r="O16" s="41"/>
    </row>
    <row r="17" spans="1:15">
      <c r="A17" s="19" t="s">
        <v>260</v>
      </c>
      <c r="B17" s="40">
        <f>IF($A17&lt;&gt;0,E17+H17,"")</f>
        <v>64</v>
      </c>
      <c r="C17" s="31">
        <f t="shared" si="2"/>
        <v>0.25849186154529669</v>
      </c>
      <c r="E17" s="56">
        <v>26</v>
      </c>
      <c r="F17" s="42">
        <f t="shared" si="0"/>
        <v>40.625</v>
      </c>
      <c r="G17" s="56"/>
      <c r="H17" s="56">
        <v>38</v>
      </c>
      <c r="I17" s="42">
        <f>IF($A17&lt;&gt;0,H17/$B17*100,"")</f>
        <v>59.375</v>
      </c>
      <c r="N17" s="41"/>
      <c r="O17" s="41"/>
    </row>
    <row r="18" spans="1:15">
      <c r="A18" s="19" t="s">
        <v>261</v>
      </c>
      <c r="B18" s="40">
        <f>IF($A18&lt;&gt;0,E18+H18,"")</f>
        <v>252</v>
      </c>
      <c r="C18" s="31">
        <f t="shared" si="2"/>
        <v>1.0178117048346056</v>
      </c>
      <c r="E18" s="56">
        <v>86</v>
      </c>
      <c r="F18" s="42">
        <f t="shared" si="0"/>
        <v>34.126984126984127</v>
      </c>
      <c r="G18" s="56"/>
      <c r="H18" s="56">
        <v>166</v>
      </c>
      <c r="I18" s="42">
        <f>IF($A18&lt;&gt;0,H18/$B18*100,"")</f>
        <v>65.873015873015873</v>
      </c>
      <c r="N18" s="41"/>
      <c r="O18" s="41"/>
    </row>
    <row r="19" spans="1:15">
      <c r="A19" s="19" t="s">
        <v>262</v>
      </c>
      <c r="B19" s="40">
        <f>IF($A19&lt;&gt;0,E19+H19,"")</f>
        <v>101</v>
      </c>
      <c r="C19" s="31">
        <f t="shared" si="2"/>
        <v>0.40793246900117131</v>
      </c>
      <c r="E19" s="56">
        <v>69</v>
      </c>
      <c r="F19" s="42">
        <f t="shared" si="0"/>
        <v>68.316831683168317</v>
      </c>
      <c r="G19" s="56"/>
      <c r="H19" s="56">
        <v>32</v>
      </c>
      <c r="I19" s="42">
        <f>IF($A19&lt;&gt;0,H19/$B19*100,"")</f>
        <v>31.683168316831683</v>
      </c>
      <c r="N19" s="56"/>
      <c r="O19" s="56"/>
    </row>
    <row r="20" spans="1:15">
      <c r="A20" s="19"/>
      <c r="B20" s="40" t="str">
        <f t="shared" si="1"/>
        <v/>
      </c>
      <c r="C20" s="31" t="str">
        <f t="shared" si="2"/>
        <v/>
      </c>
      <c r="F20" s="42" t="str">
        <f t="shared" si="0"/>
        <v/>
      </c>
      <c r="I20" s="42" t="str">
        <f t="shared" si="3"/>
        <v/>
      </c>
      <c r="N20" s="41"/>
      <c r="O20" s="41"/>
    </row>
    <row r="21" spans="1:15">
      <c r="A21" s="19" t="s">
        <v>263</v>
      </c>
      <c r="B21" s="40">
        <f t="shared" si="1"/>
        <v>957</v>
      </c>
      <c r="C21" s="31">
        <f t="shared" si="2"/>
        <v>3.8652611171695139</v>
      </c>
      <c r="E21" s="41">
        <f>SUM(E22:E24)</f>
        <v>359</v>
      </c>
      <c r="F21" s="42">
        <f t="shared" si="0"/>
        <v>37.513061650992682</v>
      </c>
      <c r="H21" s="41">
        <f>SUM(H22:H24)</f>
        <v>598</v>
      </c>
      <c r="I21" s="42">
        <f t="shared" si="3"/>
        <v>62.486938349007318</v>
      </c>
    </row>
    <row r="22" spans="1:15">
      <c r="A22" s="19" t="s">
        <v>264</v>
      </c>
      <c r="B22" s="40">
        <f t="shared" si="1"/>
        <v>327</v>
      </c>
      <c r="C22" s="31">
        <f t="shared" si="2"/>
        <v>1.3207318550830001</v>
      </c>
      <c r="E22" s="56">
        <v>81</v>
      </c>
      <c r="F22" s="42">
        <f t="shared" si="0"/>
        <v>24.770642201834864</v>
      </c>
      <c r="G22" s="56"/>
      <c r="H22" s="56">
        <v>246</v>
      </c>
      <c r="I22" s="18">
        <v>67.515923566878982</v>
      </c>
    </row>
    <row r="23" spans="1:15">
      <c r="A23" s="19" t="s">
        <v>265</v>
      </c>
      <c r="B23" s="40">
        <f t="shared" si="1"/>
        <v>92</v>
      </c>
      <c r="C23" s="31">
        <f t="shared" si="2"/>
        <v>0.37158205097136399</v>
      </c>
      <c r="E23" s="56">
        <v>68</v>
      </c>
      <c r="F23" s="42">
        <f t="shared" si="0"/>
        <v>73.91304347826086</v>
      </c>
      <c r="G23" s="56"/>
      <c r="H23" s="56">
        <v>24</v>
      </c>
      <c r="I23" s="18">
        <v>32.121212121212125</v>
      </c>
    </row>
    <row r="24" spans="1:15">
      <c r="A24" s="19" t="s">
        <v>266</v>
      </c>
      <c r="B24" s="40">
        <f t="shared" si="1"/>
        <v>538</v>
      </c>
      <c r="C24" s="31">
        <f t="shared" si="2"/>
        <v>2.17294721111515</v>
      </c>
      <c r="E24" s="56">
        <v>210</v>
      </c>
      <c r="F24" s="42">
        <f t="shared" si="0"/>
        <v>39.033457249070629</v>
      </c>
      <c r="G24" s="56"/>
      <c r="H24" s="56">
        <v>328</v>
      </c>
      <c r="I24" s="18">
        <v>65.376782077393074</v>
      </c>
    </row>
    <row r="25" spans="1:15">
      <c r="A25" s="19"/>
      <c r="B25" s="40" t="str">
        <f t="shared" si="1"/>
        <v/>
      </c>
      <c r="C25" s="31" t="str">
        <f t="shared" si="2"/>
        <v/>
      </c>
      <c r="F25" s="42" t="str">
        <f t="shared" si="0"/>
        <v/>
      </c>
      <c r="I25" s="42" t="str">
        <f t="shared" si="3"/>
        <v/>
      </c>
    </row>
    <row r="26" spans="1:15">
      <c r="A26" s="23" t="s">
        <v>267</v>
      </c>
      <c r="B26" s="40">
        <f t="shared" si="1"/>
        <v>1016</v>
      </c>
      <c r="C26" s="31">
        <f t="shared" si="2"/>
        <v>4.1035583020315851</v>
      </c>
      <c r="E26" s="41">
        <f>SUM(E27)</f>
        <v>592</v>
      </c>
      <c r="F26" s="42">
        <f t="shared" si="0"/>
        <v>58.267716535433067</v>
      </c>
      <c r="H26" s="41">
        <f>SUM(H27)</f>
        <v>424</v>
      </c>
      <c r="I26" s="42">
        <f t="shared" si="3"/>
        <v>41.732283464566926</v>
      </c>
    </row>
    <row r="27" spans="1:15">
      <c r="A27" s="19" t="s">
        <v>268</v>
      </c>
      <c r="B27" s="40">
        <f t="shared" si="1"/>
        <v>1016</v>
      </c>
      <c r="C27" s="31">
        <f t="shared" si="2"/>
        <v>4.1035583020315851</v>
      </c>
      <c r="E27" s="41">
        <f>SUM(E28:E32)</f>
        <v>592</v>
      </c>
      <c r="F27" s="42">
        <f t="shared" si="0"/>
        <v>58.267716535433067</v>
      </c>
      <c r="H27" s="41">
        <f>SUM(H28:H32)</f>
        <v>424</v>
      </c>
      <c r="I27" s="42">
        <f t="shared" si="3"/>
        <v>41.732283464566926</v>
      </c>
    </row>
    <row r="28" spans="1:15">
      <c r="A28" s="19" t="s">
        <v>269</v>
      </c>
      <c r="B28" s="40">
        <f>IF($A28&lt;&gt;0,E28+H28,"")</f>
        <v>132</v>
      </c>
      <c r="C28" s="31">
        <f t="shared" si="2"/>
        <v>0.5331394644371743</v>
      </c>
      <c r="E28" s="56">
        <v>49</v>
      </c>
      <c r="F28" s="42">
        <f t="shared" si="0"/>
        <v>37.121212121212125</v>
      </c>
      <c r="G28" s="56"/>
      <c r="H28" s="56">
        <v>83</v>
      </c>
      <c r="I28" s="42">
        <f t="shared" si="3"/>
        <v>62.878787878787875</v>
      </c>
    </row>
    <row r="29" spans="1:15">
      <c r="A29" s="19" t="s">
        <v>270</v>
      </c>
      <c r="B29" s="40">
        <f>IF($A29&lt;&gt;0,E29+H29,"")</f>
        <v>230</v>
      </c>
      <c r="C29" s="31">
        <f t="shared" si="2"/>
        <v>0.92895512742840991</v>
      </c>
      <c r="E29" s="56">
        <v>168</v>
      </c>
      <c r="F29" s="42">
        <f t="shared" si="0"/>
        <v>73.043478260869563</v>
      </c>
      <c r="G29" s="56"/>
      <c r="H29" s="56">
        <v>62</v>
      </c>
      <c r="I29" s="42">
        <f t="shared" si="3"/>
        <v>26.956521739130434</v>
      </c>
    </row>
    <row r="30" spans="1:15">
      <c r="A30" s="19" t="s">
        <v>271</v>
      </c>
      <c r="B30" s="40">
        <f>IF($A30&lt;&gt;0,E30+H30,"")</f>
        <v>142</v>
      </c>
      <c r="C30" s="31">
        <f t="shared" si="2"/>
        <v>0.57352881780362697</v>
      </c>
      <c r="E30" s="56">
        <v>65</v>
      </c>
      <c r="F30" s="42">
        <f t="shared" si="0"/>
        <v>45.774647887323944</v>
      </c>
      <c r="G30" s="56"/>
      <c r="H30" s="56">
        <v>77</v>
      </c>
      <c r="I30" s="42">
        <f t="shared" si="3"/>
        <v>54.225352112676063</v>
      </c>
    </row>
    <row r="31" spans="1:15">
      <c r="A31" s="19" t="s">
        <v>272</v>
      </c>
      <c r="B31" s="40">
        <f>IF($A31&lt;&gt;0,E31+H31,"")</f>
        <v>284</v>
      </c>
      <c r="C31" s="31">
        <f t="shared" si="2"/>
        <v>1.1470576356072539</v>
      </c>
      <c r="E31" s="56">
        <v>194</v>
      </c>
      <c r="F31" s="42">
        <f t="shared" si="0"/>
        <v>68.309859154929569</v>
      </c>
      <c r="G31" s="56"/>
      <c r="H31" s="56">
        <v>90</v>
      </c>
      <c r="I31" s="42">
        <f t="shared" si="3"/>
        <v>31.690140845070424</v>
      </c>
    </row>
    <row r="32" spans="1:15">
      <c r="A32" s="19" t="s">
        <v>273</v>
      </c>
      <c r="B32" s="40">
        <f>IF($A32&lt;&gt;0,E32+H32,"")</f>
        <v>228</v>
      </c>
      <c r="C32" s="31">
        <f t="shared" si="2"/>
        <v>0.92087725675511944</v>
      </c>
      <c r="E32" s="56">
        <v>116</v>
      </c>
      <c r="F32" s="42">
        <f t="shared" si="0"/>
        <v>50.877192982456144</v>
      </c>
      <c r="G32" s="56"/>
      <c r="H32" s="56">
        <v>112</v>
      </c>
      <c r="I32" s="42">
        <f t="shared" si="3"/>
        <v>49.122807017543856</v>
      </c>
    </row>
    <row r="33" spans="1:9">
      <c r="A33" s="19"/>
      <c r="B33" s="40" t="str">
        <f t="shared" si="1"/>
        <v/>
      </c>
      <c r="C33" s="31" t="str">
        <f t="shared" si="2"/>
        <v/>
      </c>
      <c r="F33" s="42" t="str">
        <f t="shared" si="0"/>
        <v/>
      </c>
      <c r="I33" s="42" t="str">
        <f t="shared" si="3"/>
        <v/>
      </c>
    </row>
    <row r="34" spans="1:9">
      <c r="A34" s="23" t="s">
        <v>274</v>
      </c>
      <c r="B34" s="40">
        <f t="shared" si="1"/>
        <v>6988</v>
      </c>
      <c r="C34" s="31">
        <f t="shared" si="2"/>
        <v>28.224080132477081</v>
      </c>
      <c r="E34" s="41">
        <f>E35+E41+E51+E53</f>
        <v>2963</v>
      </c>
      <c r="F34" s="42">
        <f t="shared" si="0"/>
        <v>42.401259301659991</v>
      </c>
      <c r="H34" s="41">
        <f>H35+H41+H51+H53</f>
        <v>4025</v>
      </c>
      <c r="I34" s="42">
        <f t="shared" si="3"/>
        <v>57.598740698340009</v>
      </c>
    </row>
    <row r="35" spans="1:9">
      <c r="A35" s="19" t="s">
        <v>275</v>
      </c>
      <c r="B35" s="40">
        <f t="shared" si="1"/>
        <v>2459</v>
      </c>
      <c r="C35" s="31">
        <f t="shared" si="2"/>
        <v>9.9317419928106965</v>
      </c>
      <c r="E35" s="41">
        <f>SUM(E36:E39)</f>
        <v>1129</v>
      </c>
      <c r="F35" s="42">
        <f t="shared" si="0"/>
        <v>45.912972753151685</v>
      </c>
      <c r="H35" s="41">
        <f>SUM(H36:H39)</f>
        <v>1330</v>
      </c>
      <c r="I35" s="42">
        <f t="shared" si="3"/>
        <v>54.087027246848308</v>
      </c>
    </row>
    <row r="36" spans="1:9">
      <c r="A36" s="19" t="s">
        <v>276</v>
      </c>
      <c r="B36" s="40">
        <f t="shared" si="1"/>
        <v>1299</v>
      </c>
      <c r="C36" s="31">
        <f t="shared" si="2"/>
        <v>5.2465770023021934</v>
      </c>
      <c r="E36" s="56">
        <v>593</v>
      </c>
      <c r="F36" s="42">
        <f t="shared" si="0"/>
        <v>45.650500384911467</v>
      </c>
      <c r="G36" s="56"/>
      <c r="H36" s="56">
        <v>706</v>
      </c>
      <c r="I36" s="56">
        <v>654</v>
      </c>
    </row>
    <row r="37" spans="1:9">
      <c r="A37" s="19" t="s">
        <v>277</v>
      </c>
      <c r="B37" s="40">
        <f t="shared" si="1"/>
        <v>716</v>
      </c>
      <c r="C37" s="31">
        <f t="shared" si="2"/>
        <v>2.8918777010380063</v>
      </c>
      <c r="E37" s="56">
        <v>297</v>
      </c>
      <c r="F37" s="42">
        <f t="shared" si="0"/>
        <v>41.480446927374302</v>
      </c>
      <c r="G37" s="56"/>
      <c r="H37" s="56">
        <v>419</v>
      </c>
      <c r="I37" s="56">
        <v>396</v>
      </c>
    </row>
    <row r="38" spans="1:9">
      <c r="A38" s="19" t="s">
        <v>278</v>
      </c>
      <c r="B38" s="40">
        <f t="shared" si="1"/>
        <v>213</v>
      </c>
      <c r="C38" s="31">
        <f t="shared" si="2"/>
        <v>0.86029322670544051</v>
      </c>
      <c r="E38" s="56">
        <v>128</v>
      </c>
      <c r="F38" s="42">
        <f t="shared" si="0"/>
        <v>60.093896713615024</v>
      </c>
      <c r="G38" s="56"/>
      <c r="H38" s="56">
        <v>85</v>
      </c>
      <c r="I38" s="56">
        <v>73</v>
      </c>
    </row>
    <row r="39" spans="1:9">
      <c r="A39" s="19" t="s">
        <v>279</v>
      </c>
      <c r="B39" s="40">
        <f t="shared" si="1"/>
        <v>231</v>
      </c>
      <c r="C39" s="31">
        <f t="shared" si="2"/>
        <v>0.93299406276505514</v>
      </c>
      <c r="E39" s="56">
        <v>111</v>
      </c>
      <c r="F39" s="42">
        <f t="shared" si="0"/>
        <v>48.051948051948052</v>
      </c>
      <c r="G39" s="56"/>
      <c r="H39" s="56">
        <v>120</v>
      </c>
      <c r="I39" s="56">
        <v>131</v>
      </c>
    </row>
    <row r="40" spans="1:9">
      <c r="A40" s="19"/>
      <c r="B40" s="40" t="str">
        <f t="shared" si="1"/>
        <v/>
      </c>
      <c r="C40" s="31" t="str">
        <f t="shared" si="2"/>
        <v/>
      </c>
      <c r="F40" s="42" t="str">
        <f t="shared" si="0"/>
        <v/>
      </c>
      <c r="I40" s="42" t="str">
        <f t="shared" si="3"/>
        <v/>
      </c>
    </row>
    <row r="41" spans="1:9">
      <c r="A41" s="19" t="s">
        <v>280</v>
      </c>
      <c r="B41" s="40">
        <f t="shared" si="1"/>
        <v>2036</v>
      </c>
      <c r="C41" s="31">
        <f t="shared" si="2"/>
        <v>8.2232723454097503</v>
      </c>
      <c r="E41" s="41">
        <f>SUM(E42:E49)</f>
        <v>837</v>
      </c>
      <c r="F41" s="42">
        <f t="shared" si="0"/>
        <v>41.110019646365423</v>
      </c>
      <c r="H41" s="41">
        <f>SUM(H42:H49)</f>
        <v>1199</v>
      </c>
      <c r="I41" s="42">
        <f t="shared" si="3"/>
        <v>58.889980353634577</v>
      </c>
    </row>
    <row r="42" spans="1:9">
      <c r="A42" s="19" t="s">
        <v>281</v>
      </c>
      <c r="B42" s="40">
        <f t="shared" si="1"/>
        <v>242</v>
      </c>
      <c r="C42" s="31">
        <f t="shared" si="2"/>
        <v>0.97742235146815304</v>
      </c>
      <c r="E42" s="56">
        <v>92</v>
      </c>
      <c r="F42" s="42">
        <f t="shared" si="0"/>
        <v>38.016528925619838</v>
      </c>
      <c r="G42" s="56"/>
      <c r="H42" s="56">
        <v>150</v>
      </c>
      <c r="I42" s="42">
        <f t="shared" si="3"/>
        <v>61.983471074380169</v>
      </c>
    </row>
    <row r="43" spans="1:9">
      <c r="A43" s="19" t="s">
        <v>282</v>
      </c>
      <c r="B43" s="40">
        <f t="shared" si="1"/>
        <v>197</v>
      </c>
      <c r="C43" s="31">
        <f t="shared" si="2"/>
        <v>0.79567026131911622</v>
      </c>
      <c r="E43" s="56">
        <v>86</v>
      </c>
      <c r="F43" s="42">
        <f t="shared" si="0"/>
        <v>43.654822335025379</v>
      </c>
      <c r="G43" s="56"/>
      <c r="H43" s="56">
        <v>111</v>
      </c>
      <c r="I43" s="42">
        <f t="shared" si="3"/>
        <v>56.345177664974621</v>
      </c>
    </row>
    <row r="44" spans="1:9">
      <c r="A44" s="19" t="s">
        <v>283</v>
      </c>
      <c r="B44" s="40">
        <f t="shared" si="1"/>
        <v>133</v>
      </c>
      <c r="C44" s="31">
        <f t="shared" si="2"/>
        <v>0.53717839977381965</v>
      </c>
      <c r="E44" s="56">
        <v>63</v>
      </c>
      <c r="F44" s="42">
        <f t="shared" si="0"/>
        <v>47.368421052631575</v>
      </c>
      <c r="G44" s="56"/>
      <c r="H44" s="56">
        <v>70</v>
      </c>
      <c r="I44" s="42">
        <f t="shared" si="3"/>
        <v>52.631578947368418</v>
      </c>
    </row>
    <row r="45" spans="1:9">
      <c r="A45" s="19" t="s">
        <v>284</v>
      </c>
      <c r="B45" s="40">
        <f t="shared" si="1"/>
        <v>355</v>
      </c>
      <c r="C45" s="31">
        <f t="shared" si="2"/>
        <v>1.4338220445090675</v>
      </c>
      <c r="E45" s="56">
        <v>188</v>
      </c>
      <c r="F45" s="42">
        <f t="shared" si="0"/>
        <v>52.957746478873233</v>
      </c>
      <c r="G45" s="56"/>
      <c r="H45" s="56">
        <v>167</v>
      </c>
      <c r="I45" s="42">
        <f t="shared" si="3"/>
        <v>47.04225352112676</v>
      </c>
    </row>
    <row r="46" spans="1:9">
      <c r="A46" s="19" t="s">
        <v>285</v>
      </c>
      <c r="B46" s="40">
        <f>IF($A46&lt;&gt;0,E46+H46,"")</f>
        <v>199</v>
      </c>
      <c r="C46" s="31">
        <f>IF($A46&lt;&gt;0,B46/$B$11*100,"")</f>
        <v>0.80374813199240669</v>
      </c>
      <c r="E46" s="56">
        <v>115</v>
      </c>
      <c r="F46" s="42">
        <f t="shared" si="0"/>
        <v>57.788944723618087</v>
      </c>
      <c r="G46" s="56"/>
      <c r="H46" s="56">
        <v>84</v>
      </c>
      <c r="I46" s="42">
        <f>IF($A46&lt;&gt;0,H46/$B46*100,"")</f>
        <v>42.211055276381906</v>
      </c>
    </row>
    <row r="47" spans="1:9">
      <c r="A47" s="19" t="s">
        <v>286</v>
      </c>
      <c r="B47" s="40">
        <f>IF($A47&lt;&gt;0,E47+H47,"")</f>
        <v>408</v>
      </c>
      <c r="C47" s="31">
        <f>IF($A47&lt;&gt;0,B47/$B$11*100,"")</f>
        <v>1.6478856173512662</v>
      </c>
      <c r="E47" s="56">
        <v>190</v>
      </c>
      <c r="F47" s="42">
        <f t="shared" si="0"/>
        <v>46.568627450980394</v>
      </c>
      <c r="G47" s="56"/>
      <c r="H47" s="56">
        <v>218</v>
      </c>
      <c r="I47" s="42">
        <f>IF($A47&lt;&gt;0,H47/$B47*100,"")</f>
        <v>53.431372549019606</v>
      </c>
    </row>
    <row r="48" spans="1:9">
      <c r="A48" s="19" t="s">
        <v>287</v>
      </c>
      <c r="B48" s="40">
        <f t="shared" si="1"/>
        <v>176</v>
      </c>
      <c r="C48" s="31">
        <f t="shared" si="2"/>
        <v>0.71085261924956578</v>
      </c>
      <c r="E48" s="56">
        <v>55</v>
      </c>
      <c r="F48" s="42">
        <f t="shared" si="0"/>
        <v>31.25</v>
      </c>
      <c r="G48" s="56"/>
      <c r="H48" s="56">
        <v>121</v>
      </c>
      <c r="I48" s="42">
        <f t="shared" si="3"/>
        <v>68.75</v>
      </c>
    </row>
    <row r="49" spans="1:9">
      <c r="A49" s="19" t="s">
        <v>288</v>
      </c>
      <c r="B49" s="40">
        <f t="shared" si="1"/>
        <v>326</v>
      </c>
      <c r="C49" s="31">
        <f t="shared" si="2"/>
        <v>1.3166929197463548</v>
      </c>
      <c r="E49" s="56">
        <v>48</v>
      </c>
      <c r="F49" s="42">
        <f t="shared" si="0"/>
        <v>14.723926380368098</v>
      </c>
      <c r="G49" s="56"/>
      <c r="H49" s="56">
        <v>278</v>
      </c>
      <c r="I49" s="42">
        <f t="shared" si="3"/>
        <v>85.276073619631902</v>
      </c>
    </row>
    <row r="50" spans="1:9">
      <c r="A50" s="19"/>
      <c r="B50" s="40" t="str">
        <f t="shared" si="1"/>
        <v/>
      </c>
      <c r="C50" s="31" t="str">
        <f t="shared" si="2"/>
        <v/>
      </c>
      <c r="E50" s="57"/>
      <c r="F50" s="42" t="str">
        <f t="shared" si="0"/>
        <v/>
      </c>
      <c r="G50" s="57"/>
      <c r="H50" s="57"/>
      <c r="I50" s="42" t="str">
        <f t="shared" si="3"/>
        <v/>
      </c>
    </row>
    <row r="51" spans="1:9">
      <c r="A51" s="19" t="s">
        <v>289</v>
      </c>
      <c r="B51" s="40">
        <f t="shared" si="1"/>
        <v>333</v>
      </c>
      <c r="C51" s="31">
        <f t="shared" si="2"/>
        <v>1.3449654671028717</v>
      </c>
      <c r="E51" s="58">
        <v>128</v>
      </c>
      <c r="F51" s="42">
        <f t="shared" si="0"/>
        <v>38.438438438438439</v>
      </c>
      <c r="G51" s="58"/>
      <c r="H51" s="58">
        <v>205</v>
      </c>
      <c r="I51" s="42">
        <f t="shared" si="3"/>
        <v>61.561561561561561</v>
      </c>
    </row>
    <row r="52" spans="1:9">
      <c r="A52" s="19"/>
      <c r="B52" s="40" t="str">
        <f t="shared" si="1"/>
        <v/>
      </c>
      <c r="C52" s="31" t="str">
        <f t="shared" si="2"/>
        <v/>
      </c>
      <c r="F52" s="42" t="str">
        <f t="shared" si="0"/>
        <v/>
      </c>
      <c r="I52" s="42" t="str">
        <f t="shared" si="3"/>
        <v/>
      </c>
    </row>
    <row r="53" spans="1:9">
      <c r="A53" s="19" t="s">
        <v>290</v>
      </c>
      <c r="B53" s="40">
        <f t="shared" si="1"/>
        <v>2160</v>
      </c>
      <c r="C53" s="31">
        <f t="shared" si="2"/>
        <v>8.7241003271537618</v>
      </c>
      <c r="E53" s="41">
        <f>SUM(E54:E58)</f>
        <v>869</v>
      </c>
      <c r="F53" s="42">
        <f t="shared" si="0"/>
        <v>40.231481481481481</v>
      </c>
      <c r="H53" s="41">
        <f>SUM(H54:H58)</f>
        <v>1291</v>
      </c>
      <c r="I53" s="42">
        <f t="shared" si="3"/>
        <v>59.768518518518519</v>
      </c>
    </row>
    <row r="54" spans="1:9">
      <c r="A54" s="19" t="s">
        <v>291</v>
      </c>
      <c r="B54" s="40">
        <f t="shared" si="1"/>
        <v>76</v>
      </c>
      <c r="C54" s="31">
        <f t="shared" si="2"/>
        <v>0.30695908558503981</v>
      </c>
      <c r="E54" s="56">
        <v>19</v>
      </c>
      <c r="F54" s="42">
        <f t="shared" si="0"/>
        <v>25</v>
      </c>
      <c r="G54" s="56"/>
      <c r="H54" s="56">
        <v>57</v>
      </c>
      <c r="I54" s="42">
        <f t="shared" si="3"/>
        <v>75</v>
      </c>
    </row>
    <row r="55" spans="1:9">
      <c r="A55" s="19" t="s">
        <v>292</v>
      </c>
      <c r="B55" s="40">
        <f t="shared" si="1"/>
        <v>1366</v>
      </c>
      <c r="C55" s="31">
        <f t="shared" si="2"/>
        <v>5.517185669857426</v>
      </c>
      <c r="E55" s="56">
        <v>573</v>
      </c>
      <c r="F55" s="42">
        <f t="shared" si="0"/>
        <v>41.947291361639827</v>
      </c>
      <c r="G55" s="56"/>
      <c r="H55" s="56">
        <v>793</v>
      </c>
      <c r="I55" s="42">
        <f t="shared" si="3"/>
        <v>58.052708638360173</v>
      </c>
    </row>
    <row r="56" spans="1:9">
      <c r="A56" s="19" t="s">
        <v>293</v>
      </c>
      <c r="B56" s="40">
        <f t="shared" si="1"/>
        <v>229</v>
      </c>
      <c r="C56" s="31">
        <f t="shared" si="2"/>
        <v>0.92491619209176468</v>
      </c>
      <c r="E56" s="56">
        <v>48</v>
      </c>
      <c r="F56" s="42">
        <f t="shared" si="0"/>
        <v>20.960698689956331</v>
      </c>
      <c r="G56" s="56"/>
      <c r="H56" s="56">
        <v>181</v>
      </c>
      <c r="I56" s="42">
        <f t="shared" si="3"/>
        <v>79.039301310043669</v>
      </c>
    </row>
    <row r="57" spans="1:9">
      <c r="A57" s="19" t="s">
        <v>294</v>
      </c>
      <c r="B57" s="40">
        <f t="shared" si="1"/>
        <v>346</v>
      </c>
      <c r="C57" s="31">
        <f t="shared" si="2"/>
        <v>1.3974716264792602</v>
      </c>
      <c r="E57" s="56">
        <v>120</v>
      </c>
      <c r="F57" s="42">
        <f t="shared" si="0"/>
        <v>34.682080924855491</v>
      </c>
      <c r="G57" s="56"/>
      <c r="H57" s="56">
        <v>226</v>
      </c>
      <c r="I57" s="42">
        <f t="shared" si="3"/>
        <v>65.317919075144502</v>
      </c>
    </row>
    <row r="58" spans="1:9">
      <c r="A58" s="19" t="s">
        <v>295</v>
      </c>
      <c r="B58" s="40">
        <f t="shared" si="1"/>
        <v>143</v>
      </c>
      <c r="C58" s="31">
        <f t="shared" si="2"/>
        <v>0.5775677531402722</v>
      </c>
      <c r="E58" s="56">
        <v>109</v>
      </c>
      <c r="F58" s="42">
        <f t="shared" si="0"/>
        <v>76.223776223776213</v>
      </c>
      <c r="G58" s="56"/>
      <c r="H58" s="56">
        <v>34</v>
      </c>
      <c r="I58" s="42">
        <f t="shared" si="3"/>
        <v>23.776223776223777</v>
      </c>
    </row>
    <row r="59" spans="1:9">
      <c r="A59" s="19"/>
      <c r="B59" s="40" t="str">
        <f t="shared" si="1"/>
        <v/>
      </c>
      <c r="C59" s="31" t="str">
        <f t="shared" si="2"/>
        <v/>
      </c>
      <c r="F59" s="42" t="str">
        <f t="shared" si="0"/>
        <v/>
      </c>
      <c r="I59" s="42" t="str">
        <f t="shared" si="3"/>
        <v/>
      </c>
    </row>
    <row r="60" spans="1:9">
      <c r="A60" s="23" t="s">
        <v>296</v>
      </c>
      <c r="B60" s="40">
        <f t="shared" si="1"/>
        <v>2004</v>
      </c>
      <c r="C60" s="31">
        <f t="shared" si="2"/>
        <v>8.094026414637101</v>
      </c>
      <c r="E60" s="41">
        <f>E61+E63+E70+E72</f>
        <v>635</v>
      </c>
      <c r="F60" s="42">
        <f t="shared" si="0"/>
        <v>31.686626746506985</v>
      </c>
      <c r="H60" s="41">
        <f>H61+H63+H70+H72</f>
        <v>1369</v>
      </c>
      <c r="I60" s="42">
        <f t="shared" si="3"/>
        <v>68.313373253493012</v>
      </c>
    </row>
    <row r="61" spans="1:9">
      <c r="A61" s="19" t="s">
        <v>297</v>
      </c>
      <c r="B61" s="40">
        <f>IF($A61&lt;&gt;0,E61+H61,"")</f>
        <v>298</v>
      </c>
      <c r="C61" s="31">
        <f t="shared" si="2"/>
        <v>1.2036027303202876</v>
      </c>
      <c r="E61" s="58">
        <v>107</v>
      </c>
      <c r="F61" s="42">
        <f t="shared" si="0"/>
        <v>35.906040268456373</v>
      </c>
      <c r="G61" s="58"/>
      <c r="H61" s="58">
        <v>191</v>
      </c>
      <c r="I61" s="42">
        <f>IF($A61&lt;&gt;0,H61/$B61*100,"")</f>
        <v>64.09395973154362</v>
      </c>
    </row>
    <row r="62" spans="1:9" ht="10.35" customHeight="1">
      <c r="A62" s="19"/>
      <c r="B62" s="40" t="str">
        <f t="shared" si="1"/>
        <v/>
      </c>
      <c r="C62" s="31" t="str">
        <f t="shared" si="2"/>
        <v/>
      </c>
      <c r="F62" s="42" t="str">
        <f t="shared" si="0"/>
        <v/>
      </c>
      <c r="I62" s="42" t="str">
        <f t="shared" si="3"/>
        <v/>
      </c>
    </row>
    <row r="63" spans="1:9">
      <c r="A63" s="19" t="s">
        <v>298</v>
      </c>
      <c r="B63" s="40">
        <f t="shared" si="1"/>
        <v>1237</v>
      </c>
      <c r="C63" s="31">
        <f t="shared" si="2"/>
        <v>4.9961630114301876</v>
      </c>
      <c r="E63" s="41">
        <f>SUM(E64:E68)</f>
        <v>371</v>
      </c>
      <c r="F63" s="42">
        <f t="shared" si="0"/>
        <v>29.991915925626518</v>
      </c>
      <c r="H63" s="41">
        <f>SUM(H64:H68)</f>
        <v>866</v>
      </c>
      <c r="I63" s="42">
        <f t="shared" si="3"/>
        <v>70.008084074373485</v>
      </c>
    </row>
    <row r="64" spans="1:9">
      <c r="A64" s="19" t="s">
        <v>299</v>
      </c>
      <c r="B64" s="40">
        <f t="shared" si="1"/>
        <v>264</v>
      </c>
      <c r="C64" s="31">
        <f t="shared" si="2"/>
        <v>1.0662789288743486</v>
      </c>
      <c r="E64" s="56">
        <v>104</v>
      </c>
      <c r="F64" s="42">
        <f t="shared" si="0"/>
        <v>39.393939393939391</v>
      </c>
      <c r="G64" s="56"/>
      <c r="H64" s="56">
        <v>160</v>
      </c>
      <c r="I64" s="56">
        <v>147</v>
      </c>
    </row>
    <row r="65" spans="1:9">
      <c r="A65" s="19" t="s">
        <v>300</v>
      </c>
      <c r="B65" s="40">
        <f t="shared" si="1"/>
        <v>332</v>
      </c>
      <c r="C65" s="31">
        <f t="shared" si="2"/>
        <v>1.3409265317662264</v>
      </c>
      <c r="E65" s="56">
        <v>83</v>
      </c>
      <c r="F65" s="42">
        <f t="shared" si="0"/>
        <v>25</v>
      </c>
      <c r="G65" s="56"/>
      <c r="H65" s="56">
        <v>249</v>
      </c>
      <c r="I65" s="56">
        <v>225</v>
      </c>
    </row>
    <row r="66" spans="1:9">
      <c r="A66" s="19" t="s">
        <v>301</v>
      </c>
      <c r="B66" s="40">
        <f t="shared" si="1"/>
        <v>139</v>
      </c>
      <c r="C66" s="31">
        <f t="shared" si="2"/>
        <v>0.56141201179369127</v>
      </c>
      <c r="E66" s="56">
        <v>25</v>
      </c>
      <c r="F66" s="42">
        <f t="shared" si="0"/>
        <v>17.985611510791365</v>
      </c>
      <c r="G66" s="56"/>
      <c r="H66" s="56">
        <v>114</v>
      </c>
      <c r="I66" s="56">
        <v>101</v>
      </c>
    </row>
    <row r="67" spans="1:9">
      <c r="A67" s="19" t="s">
        <v>302</v>
      </c>
      <c r="B67" s="40">
        <f t="shared" si="1"/>
        <v>90</v>
      </c>
      <c r="C67" s="31">
        <f t="shared" si="2"/>
        <v>0.36350418029807341</v>
      </c>
      <c r="E67" s="56">
        <v>28</v>
      </c>
      <c r="F67" s="42">
        <f t="shared" si="0"/>
        <v>31.111111111111111</v>
      </c>
      <c r="G67" s="56"/>
      <c r="H67" s="56">
        <v>62</v>
      </c>
      <c r="I67" s="56">
        <v>54</v>
      </c>
    </row>
    <row r="68" spans="1:9">
      <c r="A68" s="19" t="s">
        <v>303</v>
      </c>
      <c r="B68" s="40">
        <f>IF($A68&lt;&gt;0,E68+H68,"")</f>
        <v>412</v>
      </c>
      <c r="C68" s="31">
        <f>IF($A68&lt;&gt;0,B68/$B$11*100,"")</f>
        <v>1.6640413586978473</v>
      </c>
      <c r="E68" s="56">
        <v>131</v>
      </c>
      <c r="F68" s="42">
        <f t="shared" si="0"/>
        <v>31.796116504854371</v>
      </c>
      <c r="G68" s="56"/>
      <c r="H68" s="56">
        <v>281</v>
      </c>
      <c r="I68" s="56">
        <v>292</v>
      </c>
    </row>
    <row r="69" spans="1:9" ht="11.45" customHeight="1">
      <c r="A69" s="19"/>
      <c r="B69" s="40" t="str">
        <f t="shared" si="1"/>
        <v/>
      </c>
      <c r="C69" s="31" t="str">
        <f t="shared" si="2"/>
        <v/>
      </c>
      <c r="E69" s="56"/>
      <c r="F69" s="42" t="str">
        <f t="shared" si="0"/>
        <v/>
      </c>
      <c r="G69" s="56"/>
      <c r="H69" s="56"/>
      <c r="I69" s="17"/>
    </row>
    <row r="70" spans="1:9">
      <c r="A70" s="19" t="s">
        <v>304</v>
      </c>
      <c r="B70" s="40">
        <f>IF($A70&lt;&gt;0,E70+H70,"")</f>
        <v>186</v>
      </c>
      <c r="C70" s="31">
        <f t="shared" si="2"/>
        <v>0.75124197261601844</v>
      </c>
      <c r="E70" s="58">
        <v>73</v>
      </c>
      <c r="F70" s="42">
        <f t="shared" si="0"/>
        <v>39.247311827956985</v>
      </c>
      <c r="G70" s="58"/>
      <c r="H70" s="58">
        <v>113</v>
      </c>
      <c r="I70" s="56">
        <v>113</v>
      </c>
    </row>
    <row r="71" spans="1:9" ht="9.6" customHeight="1">
      <c r="A71" s="19"/>
      <c r="B71" s="40" t="str">
        <f t="shared" si="1"/>
        <v/>
      </c>
      <c r="C71" s="31" t="str">
        <f t="shared" si="2"/>
        <v/>
      </c>
      <c r="E71" s="57"/>
      <c r="F71" s="42" t="str">
        <f t="shared" si="0"/>
        <v/>
      </c>
      <c r="G71" s="57"/>
      <c r="H71" s="57"/>
      <c r="I71" s="17"/>
    </row>
    <row r="72" spans="1:9">
      <c r="A72" s="19" t="s">
        <v>305</v>
      </c>
      <c r="B72" s="40">
        <f t="shared" si="1"/>
        <v>283</v>
      </c>
      <c r="C72" s="31">
        <f t="shared" si="2"/>
        <v>1.1430187002706087</v>
      </c>
      <c r="E72" s="58">
        <v>84</v>
      </c>
      <c r="F72" s="42">
        <f t="shared" si="0"/>
        <v>29.681978798586574</v>
      </c>
      <c r="G72" s="58"/>
      <c r="H72" s="58">
        <v>199</v>
      </c>
      <c r="I72" s="56">
        <v>178</v>
      </c>
    </row>
    <row r="73" spans="1:9">
      <c r="A73" s="19"/>
      <c r="B73" s="40" t="str">
        <f t="shared" si="1"/>
        <v/>
      </c>
      <c r="C73" s="31" t="str">
        <f t="shared" si="2"/>
        <v/>
      </c>
      <c r="F73" s="42" t="str">
        <f t="shared" si="0"/>
        <v/>
      </c>
      <c r="I73" s="42" t="str">
        <f t="shared" si="3"/>
        <v/>
      </c>
    </row>
    <row r="74" spans="1:9">
      <c r="A74" s="23" t="s">
        <v>306</v>
      </c>
      <c r="B74" s="40">
        <f>IF($A74&lt;&gt;0,E74+H74,"")</f>
        <v>796</v>
      </c>
      <c r="C74" s="31">
        <f>IF($A74&lt;&gt;0,B74/$B$11*100,"")</f>
        <v>3.2149925279696268</v>
      </c>
      <c r="E74" s="41">
        <f>E75</f>
        <v>362</v>
      </c>
      <c r="F74" s="42">
        <f t="shared" si="0"/>
        <v>45.477386934673369</v>
      </c>
      <c r="H74" s="41">
        <f>H75</f>
        <v>434</v>
      </c>
      <c r="I74" s="42">
        <f>IF($A74&lt;&gt;0,H74/$B74*100,"")</f>
        <v>54.522613065326631</v>
      </c>
    </row>
    <row r="75" spans="1:9">
      <c r="A75" s="19" t="s">
        <v>307</v>
      </c>
      <c r="B75" s="40">
        <f t="shared" si="1"/>
        <v>796</v>
      </c>
      <c r="C75" s="31">
        <f t="shared" si="2"/>
        <v>3.2149925279696268</v>
      </c>
      <c r="E75" s="41">
        <f>SUM(E76:E79)</f>
        <v>362</v>
      </c>
      <c r="F75" s="42">
        <f t="shared" ref="F75:F101" si="4">IF($A75&lt;&gt;0,E75/$B75*100,"")</f>
        <v>45.477386934673369</v>
      </c>
      <c r="H75" s="41">
        <f>SUM(H76:H79)</f>
        <v>434</v>
      </c>
      <c r="I75" s="42">
        <f t="shared" si="3"/>
        <v>54.522613065326631</v>
      </c>
    </row>
    <row r="76" spans="1:9">
      <c r="A76" s="19" t="s">
        <v>308</v>
      </c>
      <c r="B76" s="40">
        <f t="shared" si="1"/>
        <v>241</v>
      </c>
      <c r="C76" s="31">
        <f t="shared" si="2"/>
        <v>0.97338341613150781</v>
      </c>
      <c r="E76" s="56">
        <v>113</v>
      </c>
      <c r="F76" s="42">
        <f t="shared" si="4"/>
        <v>46.88796680497925</v>
      </c>
      <c r="G76" s="56"/>
      <c r="H76" s="56">
        <v>128</v>
      </c>
      <c r="I76" s="42">
        <f t="shared" si="3"/>
        <v>53.11203319502075</v>
      </c>
    </row>
    <row r="77" spans="1:9">
      <c r="A77" s="19" t="s">
        <v>309</v>
      </c>
      <c r="B77" s="40">
        <f t="shared" si="1"/>
        <v>267</v>
      </c>
      <c r="C77" s="31">
        <f t="shared" si="2"/>
        <v>1.0783957348842845</v>
      </c>
      <c r="E77" s="56">
        <v>134</v>
      </c>
      <c r="F77" s="42">
        <f t="shared" si="4"/>
        <v>50.187265917603</v>
      </c>
      <c r="G77" s="56"/>
      <c r="H77" s="56">
        <v>133</v>
      </c>
      <c r="I77" s="42">
        <f t="shared" si="3"/>
        <v>49.812734082397</v>
      </c>
    </row>
    <row r="78" spans="1:9">
      <c r="A78" s="19" t="s">
        <v>310</v>
      </c>
      <c r="B78" s="40">
        <f t="shared" si="1"/>
        <v>208</v>
      </c>
      <c r="C78" s="31">
        <f t="shared" si="2"/>
        <v>0.84009855002221412</v>
      </c>
      <c r="E78" s="56">
        <v>95</v>
      </c>
      <c r="F78" s="42">
        <f t="shared" si="4"/>
        <v>45.67307692307692</v>
      </c>
      <c r="G78" s="56"/>
      <c r="H78" s="56">
        <v>113</v>
      </c>
      <c r="I78" s="42">
        <f t="shared" si="3"/>
        <v>54.326923076923073</v>
      </c>
    </row>
    <row r="79" spans="1:9">
      <c r="A79" s="19" t="s">
        <v>311</v>
      </c>
      <c r="B79" s="40">
        <f t="shared" si="1"/>
        <v>80</v>
      </c>
      <c r="C79" s="31">
        <f t="shared" si="2"/>
        <v>0.32311482693162086</v>
      </c>
      <c r="E79" s="56">
        <v>20</v>
      </c>
      <c r="F79" s="42">
        <f t="shared" si="4"/>
        <v>25</v>
      </c>
      <c r="G79" s="56"/>
      <c r="H79" s="56">
        <v>60</v>
      </c>
      <c r="I79" s="42">
        <f t="shared" si="3"/>
        <v>75</v>
      </c>
    </row>
    <row r="80" spans="1:9">
      <c r="A80" s="19"/>
      <c r="F80" s="42" t="str">
        <f t="shared" si="4"/>
        <v/>
      </c>
    </row>
    <row r="81" spans="1:9">
      <c r="A81" s="23" t="s">
        <v>312</v>
      </c>
      <c r="B81" s="40">
        <f>IF(A81&lt;&gt;0,E81+H81,"")</f>
        <v>3083</v>
      </c>
      <c r="C81" s="31">
        <f>IF(A81&lt;&gt;0,B81/$B$11*100,"")</f>
        <v>12.452037642877338</v>
      </c>
      <c r="E81" s="41">
        <f>E82</f>
        <v>2017</v>
      </c>
      <c r="F81" s="42">
        <f t="shared" si="4"/>
        <v>65.42328900421667</v>
      </c>
      <c r="H81" s="41">
        <f>H82</f>
        <v>1066</v>
      </c>
      <c r="I81" s="42">
        <f>IF(A81&lt;&gt;0,H81/$B81*100,"")</f>
        <v>34.57671099578333</v>
      </c>
    </row>
    <row r="82" spans="1:9">
      <c r="A82" s="19" t="s">
        <v>313</v>
      </c>
      <c r="B82" s="40">
        <f t="shared" ref="B82:B101" si="5">IF($A82&lt;&gt;0,E82+H82,"")</f>
        <v>3083</v>
      </c>
      <c r="C82" s="31">
        <f t="shared" ref="C82:C101" si="6">IF($A82&lt;&gt;0,B82/$B$11*100,"")</f>
        <v>12.452037642877338</v>
      </c>
      <c r="E82" s="41">
        <f>SUM(E83:E91)</f>
        <v>2017</v>
      </c>
      <c r="F82" s="42">
        <f t="shared" si="4"/>
        <v>65.42328900421667</v>
      </c>
      <c r="H82" s="41">
        <f>SUM(H83:H91)</f>
        <v>1066</v>
      </c>
      <c r="I82" s="42">
        <f t="shared" ref="I82:I101" si="7">IF($A82&lt;&gt;0,H82/$B82*100,"")</f>
        <v>34.57671099578333</v>
      </c>
    </row>
    <row r="83" spans="1:9">
      <c r="A83" s="59" t="s">
        <v>314</v>
      </c>
      <c r="B83" s="40">
        <f t="shared" si="5"/>
        <v>351</v>
      </c>
      <c r="C83" s="31">
        <f t="shared" si="6"/>
        <v>1.4176663031624863</v>
      </c>
      <c r="E83" s="56">
        <v>189</v>
      </c>
      <c r="F83" s="42">
        <f t="shared" si="4"/>
        <v>53.846153846153847</v>
      </c>
      <c r="G83" s="56"/>
      <c r="H83" s="56">
        <v>162</v>
      </c>
      <c r="I83" s="42">
        <f t="shared" si="7"/>
        <v>46.153846153846153</v>
      </c>
    </row>
    <row r="84" spans="1:9">
      <c r="A84" s="19" t="s">
        <v>315</v>
      </c>
      <c r="B84" s="40">
        <f t="shared" si="5"/>
        <v>440</v>
      </c>
      <c r="C84" s="31">
        <f t="shared" si="6"/>
        <v>1.7771315481239145</v>
      </c>
      <c r="E84" s="56">
        <v>302</v>
      </c>
      <c r="F84" s="42">
        <f t="shared" si="4"/>
        <v>68.63636363636364</v>
      </c>
      <c r="G84" s="56"/>
      <c r="H84" s="56">
        <v>138</v>
      </c>
      <c r="I84" s="42">
        <f t="shared" si="7"/>
        <v>31.363636363636367</v>
      </c>
    </row>
    <row r="85" spans="1:9">
      <c r="A85" s="19" t="s">
        <v>316</v>
      </c>
      <c r="B85" s="40">
        <f t="shared" si="5"/>
        <v>606</v>
      </c>
      <c r="C85" s="31">
        <f t="shared" si="6"/>
        <v>2.4475948140070281</v>
      </c>
      <c r="E85" s="56">
        <v>467</v>
      </c>
      <c r="F85" s="42">
        <f t="shared" si="4"/>
        <v>77.062706270627075</v>
      </c>
      <c r="G85" s="56"/>
      <c r="H85" s="56">
        <v>139</v>
      </c>
      <c r="I85" s="42">
        <f t="shared" si="7"/>
        <v>22.937293729372936</v>
      </c>
    </row>
    <row r="86" spans="1:9">
      <c r="A86" s="19" t="s">
        <v>317</v>
      </c>
      <c r="B86" s="40">
        <f t="shared" si="5"/>
        <v>181</v>
      </c>
      <c r="C86" s="31">
        <f t="shared" si="6"/>
        <v>0.73104729593279205</v>
      </c>
      <c r="E86" s="56">
        <v>94</v>
      </c>
      <c r="F86" s="42">
        <f t="shared" si="4"/>
        <v>51.933701657458563</v>
      </c>
      <c r="G86" s="56"/>
      <c r="H86" s="56">
        <v>87</v>
      </c>
      <c r="I86" s="42">
        <f t="shared" si="7"/>
        <v>48.066298342541437</v>
      </c>
    </row>
    <row r="87" spans="1:9">
      <c r="A87" s="19" t="s">
        <v>318</v>
      </c>
      <c r="B87" s="40">
        <f t="shared" si="5"/>
        <v>208</v>
      </c>
      <c r="C87" s="31">
        <f t="shared" si="6"/>
        <v>0.84009855002221412</v>
      </c>
      <c r="E87" s="56">
        <v>168</v>
      </c>
      <c r="F87" s="42">
        <f t="shared" si="4"/>
        <v>80.769230769230774</v>
      </c>
      <c r="G87" s="56"/>
      <c r="H87" s="56">
        <v>40</v>
      </c>
      <c r="I87" s="42">
        <f t="shared" si="7"/>
        <v>19.230769230769234</v>
      </c>
    </row>
    <row r="88" spans="1:9">
      <c r="A88" s="19" t="s">
        <v>319</v>
      </c>
      <c r="B88" s="40">
        <f t="shared" si="5"/>
        <v>344</v>
      </c>
      <c r="C88" s="31">
        <f t="shared" si="6"/>
        <v>1.3893937558059697</v>
      </c>
      <c r="E88" s="56">
        <v>173</v>
      </c>
      <c r="F88" s="42">
        <f t="shared" si="4"/>
        <v>50.290697674418603</v>
      </c>
      <c r="G88" s="56"/>
      <c r="H88" s="56">
        <v>171</v>
      </c>
      <c r="I88" s="42">
        <f t="shared" si="7"/>
        <v>49.709302325581397</v>
      </c>
    </row>
    <row r="89" spans="1:9">
      <c r="A89" s="19" t="s">
        <v>320</v>
      </c>
      <c r="B89" s="40">
        <f t="shared" si="5"/>
        <v>317</v>
      </c>
      <c r="C89" s="31">
        <f t="shared" si="6"/>
        <v>1.2803425017165475</v>
      </c>
      <c r="E89" s="56">
        <v>154</v>
      </c>
      <c r="F89" s="42">
        <f t="shared" si="4"/>
        <v>48.580441640378545</v>
      </c>
      <c r="G89" s="56"/>
      <c r="H89" s="56">
        <v>163</v>
      </c>
      <c r="I89" s="42">
        <f t="shared" si="7"/>
        <v>51.419558359621455</v>
      </c>
    </row>
    <row r="90" spans="1:9">
      <c r="A90" s="17" t="s">
        <v>321</v>
      </c>
      <c r="B90" s="40">
        <f t="shared" si="5"/>
        <v>289</v>
      </c>
      <c r="C90" s="31">
        <f t="shared" si="6"/>
        <v>1.1672523122904801</v>
      </c>
      <c r="E90" s="56">
        <v>191</v>
      </c>
      <c r="F90" s="42">
        <f t="shared" si="4"/>
        <v>66.089965397923876</v>
      </c>
      <c r="G90" s="56"/>
      <c r="H90" s="56">
        <v>98</v>
      </c>
      <c r="I90" s="42">
        <f t="shared" si="7"/>
        <v>33.910034602076124</v>
      </c>
    </row>
    <row r="91" spans="1:9">
      <c r="A91" s="19" t="s">
        <v>322</v>
      </c>
      <c r="B91" s="40">
        <f t="shared" si="5"/>
        <v>347</v>
      </c>
      <c r="C91" s="31">
        <f t="shared" si="6"/>
        <v>1.4015105618159054</v>
      </c>
      <c r="E91" s="56">
        <v>279</v>
      </c>
      <c r="F91" s="42">
        <f t="shared" si="4"/>
        <v>80.403458213256485</v>
      </c>
      <c r="G91" s="56"/>
      <c r="H91" s="56">
        <v>68</v>
      </c>
      <c r="I91" s="42">
        <f t="shared" si="7"/>
        <v>19.596541786743515</v>
      </c>
    </row>
    <row r="92" spans="1:9" ht="9.6" customHeight="1">
      <c r="A92" s="19"/>
      <c r="E92" s="57"/>
      <c r="F92" s="42" t="str">
        <f t="shared" si="4"/>
        <v/>
      </c>
      <c r="G92" s="57"/>
      <c r="H92" s="57"/>
    </row>
    <row r="93" spans="1:9">
      <c r="A93" s="19" t="s">
        <v>323</v>
      </c>
      <c r="B93" s="40">
        <f t="shared" si="5"/>
        <v>362</v>
      </c>
      <c r="C93" s="31">
        <f t="shared" si="6"/>
        <v>1.4620945918655841</v>
      </c>
      <c r="E93" s="56">
        <v>199</v>
      </c>
      <c r="F93" s="42">
        <f t="shared" si="4"/>
        <v>54.972375690607734</v>
      </c>
      <c r="G93" s="56"/>
      <c r="H93" s="56">
        <v>163</v>
      </c>
      <c r="I93" s="42">
        <f t="shared" si="7"/>
        <v>45.027624309392266</v>
      </c>
    </row>
    <row r="94" spans="1:9">
      <c r="A94" s="19"/>
      <c r="B94" s="40" t="str">
        <f t="shared" si="5"/>
        <v/>
      </c>
      <c r="C94" s="31" t="str">
        <f t="shared" si="6"/>
        <v/>
      </c>
      <c r="F94" s="42" t="str">
        <f t="shared" si="4"/>
        <v/>
      </c>
      <c r="I94" s="42" t="str">
        <f t="shared" si="7"/>
        <v/>
      </c>
    </row>
    <row r="95" spans="1:9">
      <c r="A95" s="23" t="s">
        <v>324</v>
      </c>
      <c r="B95" s="40">
        <f t="shared" si="5"/>
        <v>9136</v>
      </c>
      <c r="C95" s="31">
        <f t="shared" si="6"/>
        <v>36.899713235591101</v>
      </c>
      <c r="E95" s="41">
        <f>SUM(E96:E101)</f>
        <v>4235</v>
      </c>
      <c r="F95" s="42">
        <f t="shared" si="4"/>
        <v>46.355078809106828</v>
      </c>
      <c r="H95" s="41">
        <f>SUM(H96:H101)</f>
        <v>4901</v>
      </c>
      <c r="I95" s="42">
        <f t="shared" si="7"/>
        <v>53.644921190893172</v>
      </c>
    </row>
    <row r="96" spans="1:9">
      <c r="A96" s="19" t="s">
        <v>325</v>
      </c>
      <c r="B96" s="40">
        <f t="shared" si="5"/>
        <v>2337</v>
      </c>
      <c r="C96" s="31">
        <f t="shared" si="6"/>
        <v>9.4389918817399732</v>
      </c>
      <c r="E96" s="56">
        <v>942</v>
      </c>
      <c r="F96" s="42">
        <f t="shared" si="4"/>
        <v>40.308087291399232</v>
      </c>
      <c r="G96" s="56"/>
      <c r="H96" s="56">
        <v>1395</v>
      </c>
      <c r="I96" s="42">
        <f t="shared" si="7"/>
        <v>59.691912708600768</v>
      </c>
    </row>
    <row r="97" spans="1:10">
      <c r="A97" s="19" t="s">
        <v>326</v>
      </c>
      <c r="B97" s="40">
        <f t="shared" si="5"/>
        <v>1903</v>
      </c>
      <c r="C97" s="31">
        <f t="shared" si="6"/>
        <v>7.6860939456359301</v>
      </c>
      <c r="E97" s="56">
        <v>964</v>
      </c>
      <c r="F97" s="42">
        <f t="shared" si="4"/>
        <v>50.656857593273777</v>
      </c>
      <c r="G97" s="56"/>
      <c r="H97" s="56">
        <v>939</v>
      </c>
      <c r="I97" s="42">
        <f t="shared" si="7"/>
        <v>49.343142406726223</v>
      </c>
    </row>
    <row r="98" spans="1:10">
      <c r="A98" s="19" t="s">
        <v>327</v>
      </c>
      <c r="B98" s="40">
        <f t="shared" si="5"/>
        <v>1822</v>
      </c>
      <c r="C98" s="31">
        <f t="shared" si="6"/>
        <v>7.3589401833676638</v>
      </c>
      <c r="E98" s="56">
        <v>807</v>
      </c>
      <c r="F98" s="42">
        <f t="shared" si="4"/>
        <v>44.291986827661908</v>
      </c>
      <c r="G98" s="56"/>
      <c r="H98" s="56">
        <v>1015</v>
      </c>
      <c r="I98" s="42">
        <f t="shared" si="7"/>
        <v>55.708013172338092</v>
      </c>
    </row>
    <row r="99" spans="1:10">
      <c r="A99" s="19" t="s">
        <v>328</v>
      </c>
      <c r="B99" s="40">
        <f t="shared" si="5"/>
        <v>1261</v>
      </c>
      <c r="C99" s="31">
        <f t="shared" si="6"/>
        <v>5.0930974595096732</v>
      </c>
      <c r="E99" s="56">
        <v>566</v>
      </c>
      <c r="F99" s="42">
        <f t="shared" si="4"/>
        <v>44.885011895321178</v>
      </c>
      <c r="G99" s="56"/>
      <c r="H99" s="56">
        <v>695</v>
      </c>
      <c r="I99" s="42">
        <f t="shared" si="7"/>
        <v>55.114988104678829</v>
      </c>
    </row>
    <row r="100" spans="1:10">
      <c r="A100" s="19" t="s">
        <v>329</v>
      </c>
      <c r="B100" s="40">
        <f>IF($A100&lt;&gt;0,E100+H100,"")</f>
        <v>1207</v>
      </c>
      <c r="C100" s="31">
        <f>IF($A100&lt;&gt;0,B100/$B$11*100,"")</f>
        <v>4.8749949513308293</v>
      </c>
      <c r="E100" s="56">
        <v>680</v>
      </c>
      <c r="F100" s="42">
        <f t="shared" si="4"/>
        <v>56.338028169014088</v>
      </c>
      <c r="G100" s="56"/>
      <c r="H100" s="56">
        <v>527</v>
      </c>
      <c r="I100" s="42">
        <f>IF($A100&lt;&gt;0,H100/$B100*100,"")</f>
        <v>43.661971830985912</v>
      </c>
    </row>
    <row r="101" spans="1:10">
      <c r="A101" s="19" t="s">
        <v>330</v>
      </c>
      <c r="B101" s="40">
        <f t="shared" si="5"/>
        <v>606</v>
      </c>
      <c r="C101" s="31">
        <f t="shared" si="6"/>
        <v>2.4475948140070281</v>
      </c>
      <c r="E101" s="56">
        <v>276</v>
      </c>
      <c r="F101" s="42">
        <f t="shared" si="4"/>
        <v>45.544554455445549</v>
      </c>
      <c r="G101" s="56"/>
      <c r="H101" s="56">
        <v>330</v>
      </c>
      <c r="I101" s="42">
        <f t="shared" si="7"/>
        <v>54.455445544554458</v>
      </c>
    </row>
    <row r="102" spans="1:10" ht="13.5" thickBot="1">
      <c r="A102" s="53"/>
      <c r="B102" s="53"/>
      <c r="C102" s="53"/>
      <c r="D102" s="53"/>
      <c r="E102" s="55"/>
      <c r="F102" s="55"/>
      <c r="G102" s="53"/>
      <c r="H102" s="55"/>
      <c r="I102" s="55"/>
      <c r="J102" s="53"/>
    </row>
    <row r="103" spans="1:10">
      <c r="A103" s="31"/>
      <c r="B103" s="31"/>
      <c r="D103" s="31"/>
      <c r="E103" s="42"/>
      <c r="G103" s="31"/>
      <c r="H103" s="42"/>
      <c r="J103" s="31"/>
    </row>
    <row r="104" spans="1:10">
      <c r="A104" s="19" t="s">
        <v>331</v>
      </c>
      <c r="B104" s="60"/>
      <c r="C104" s="60"/>
      <c r="D104" s="60"/>
      <c r="E104" s="61"/>
      <c r="F104" s="61"/>
      <c r="G104" s="60"/>
      <c r="H104" s="61"/>
      <c r="I104" s="61"/>
      <c r="J104" s="60"/>
    </row>
    <row r="105" spans="1:10">
      <c r="A105" s="17" t="s">
        <v>332</v>
      </c>
    </row>
    <row r="107" spans="1:10">
      <c r="A107" s="17" t="s">
        <v>333</v>
      </c>
    </row>
    <row r="108" spans="1:10">
      <c r="A108" s="17" t="s">
        <v>334</v>
      </c>
    </row>
  </sheetData>
  <mergeCells count="3">
    <mergeCell ref="B7:C7"/>
    <mergeCell ref="E7:F7"/>
    <mergeCell ref="H7:I7"/>
  </mergeCells>
  <conditionalFormatting sqref="A1:XFD1048576">
    <cfRule type="cellIs" dxfId="9"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4A92-4229-496A-88FA-1A1475A73AC3}">
  <sheetPr>
    <tabColor theme="4" tint="-0.249977111117893"/>
  </sheetPr>
  <dimension ref="A1:J53"/>
  <sheetViews>
    <sheetView showZeros="0" zoomScaleNormal="100" workbookViewId="0">
      <selection activeCell="A2" sqref="A2"/>
    </sheetView>
  </sheetViews>
  <sheetFormatPr baseColWidth="10" defaultColWidth="9.140625" defaultRowHeight="12.75"/>
  <cols>
    <col min="1" max="1" width="39.5703125" style="17" customWidth="1"/>
    <col min="2" max="2" width="8.5703125" style="40" customWidth="1"/>
    <col min="3" max="3" width="8.5703125" style="31" customWidth="1"/>
    <col min="4" max="4" width="3.85546875" style="40" customWidth="1"/>
    <col min="5" max="5" width="10.140625" style="41" customWidth="1"/>
    <col min="6" max="6" width="9.42578125" style="31" customWidth="1"/>
    <col min="7" max="7" width="2.5703125" style="40" customWidth="1"/>
    <col min="8" max="8" width="8.5703125" style="41" customWidth="1"/>
    <col min="9" max="9" width="8.5703125" style="31" customWidth="1"/>
    <col min="10" max="10" width="2.5703125" style="17" customWidth="1"/>
    <col min="11" max="256" width="9.140625" style="17"/>
    <col min="257" max="257" width="39.5703125" style="17" customWidth="1"/>
    <col min="258" max="259" width="8.5703125" style="17" customWidth="1"/>
    <col min="260" max="260" width="3.85546875" style="17" customWidth="1"/>
    <col min="261" max="261" width="10.140625" style="17" customWidth="1"/>
    <col min="262" max="262" width="9.42578125" style="17" customWidth="1"/>
    <col min="263" max="263" width="2.5703125" style="17" customWidth="1"/>
    <col min="264" max="265" width="8.5703125" style="17" customWidth="1"/>
    <col min="266" max="266" width="2.5703125" style="17" customWidth="1"/>
    <col min="267" max="512" width="9.140625" style="17"/>
    <col min="513" max="513" width="39.5703125" style="17" customWidth="1"/>
    <col min="514" max="515" width="8.5703125" style="17" customWidth="1"/>
    <col min="516" max="516" width="3.85546875" style="17" customWidth="1"/>
    <col min="517" max="517" width="10.140625" style="17" customWidth="1"/>
    <col min="518" max="518" width="9.42578125" style="17" customWidth="1"/>
    <col min="519" max="519" width="2.5703125" style="17" customWidth="1"/>
    <col min="520" max="521" width="8.5703125" style="17" customWidth="1"/>
    <col min="522" max="522" width="2.5703125" style="17" customWidth="1"/>
    <col min="523" max="768" width="9.140625" style="17"/>
    <col min="769" max="769" width="39.5703125" style="17" customWidth="1"/>
    <col min="770" max="771" width="8.5703125" style="17" customWidth="1"/>
    <col min="772" max="772" width="3.85546875" style="17" customWidth="1"/>
    <col min="773" max="773" width="10.140625" style="17" customWidth="1"/>
    <col min="774" max="774" width="9.42578125" style="17" customWidth="1"/>
    <col min="775" max="775" width="2.5703125" style="17" customWidth="1"/>
    <col min="776" max="777" width="8.5703125" style="17" customWidth="1"/>
    <col min="778" max="778" width="2.5703125" style="17" customWidth="1"/>
    <col min="779" max="1024" width="9.140625" style="17"/>
    <col min="1025" max="1025" width="39.5703125" style="17" customWidth="1"/>
    <col min="1026" max="1027" width="8.5703125" style="17" customWidth="1"/>
    <col min="1028" max="1028" width="3.85546875" style="17" customWidth="1"/>
    <col min="1029" max="1029" width="10.140625" style="17" customWidth="1"/>
    <col min="1030" max="1030" width="9.42578125" style="17" customWidth="1"/>
    <col min="1031" max="1031" width="2.5703125" style="17" customWidth="1"/>
    <col min="1032" max="1033" width="8.5703125" style="17" customWidth="1"/>
    <col min="1034" max="1034" width="2.5703125" style="17" customWidth="1"/>
    <col min="1035" max="1280" width="9.140625" style="17"/>
    <col min="1281" max="1281" width="39.5703125" style="17" customWidth="1"/>
    <col min="1282" max="1283" width="8.5703125" style="17" customWidth="1"/>
    <col min="1284" max="1284" width="3.85546875" style="17" customWidth="1"/>
    <col min="1285" max="1285" width="10.140625" style="17" customWidth="1"/>
    <col min="1286" max="1286" width="9.42578125" style="17" customWidth="1"/>
    <col min="1287" max="1287" width="2.5703125" style="17" customWidth="1"/>
    <col min="1288" max="1289" width="8.5703125" style="17" customWidth="1"/>
    <col min="1290" max="1290" width="2.5703125" style="17" customWidth="1"/>
    <col min="1291" max="1536" width="9.140625" style="17"/>
    <col min="1537" max="1537" width="39.5703125" style="17" customWidth="1"/>
    <col min="1538" max="1539" width="8.5703125" style="17" customWidth="1"/>
    <col min="1540" max="1540" width="3.85546875" style="17" customWidth="1"/>
    <col min="1541" max="1541" width="10.140625" style="17" customWidth="1"/>
    <col min="1542" max="1542" width="9.42578125" style="17" customWidth="1"/>
    <col min="1543" max="1543" width="2.5703125" style="17" customWidth="1"/>
    <col min="1544" max="1545" width="8.5703125" style="17" customWidth="1"/>
    <col min="1546" max="1546" width="2.5703125" style="17" customWidth="1"/>
    <col min="1547" max="1792" width="9.140625" style="17"/>
    <col min="1793" max="1793" width="39.5703125" style="17" customWidth="1"/>
    <col min="1794" max="1795" width="8.5703125" style="17" customWidth="1"/>
    <col min="1796" max="1796" width="3.85546875" style="17" customWidth="1"/>
    <col min="1797" max="1797" width="10.140625" style="17" customWidth="1"/>
    <col min="1798" max="1798" width="9.42578125" style="17" customWidth="1"/>
    <col min="1799" max="1799" width="2.5703125" style="17" customWidth="1"/>
    <col min="1800" max="1801" width="8.5703125" style="17" customWidth="1"/>
    <col min="1802" max="1802" width="2.5703125" style="17" customWidth="1"/>
    <col min="1803" max="2048" width="9.140625" style="17"/>
    <col min="2049" max="2049" width="39.5703125" style="17" customWidth="1"/>
    <col min="2050" max="2051" width="8.5703125" style="17" customWidth="1"/>
    <col min="2052" max="2052" width="3.85546875" style="17" customWidth="1"/>
    <col min="2053" max="2053" width="10.140625" style="17" customWidth="1"/>
    <col min="2054" max="2054" width="9.42578125" style="17" customWidth="1"/>
    <col min="2055" max="2055" width="2.5703125" style="17" customWidth="1"/>
    <col min="2056" max="2057" width="8.5703125" style="17" customWidth="1"/>
    <col min="2058" max="2058" width="2.5703125" style="17" customWidth="1"/>
    <col min="2059" max="2304" width="9.140625" style="17"/>
    <col min="2305" max="2305" width="39.5703125" style="17" customWidth="1"/>
    <col min="2306" max="2307" width="8.5703125" style="17" customWidth="1"/>
    <col min="2308" max="2308" width="3.85546875" style="17" customWidth="1"/>
    <col min="2309" max="2309" width="10.140625" style="17" customWidth="1"/>
    <col min="2310" max="2310" width="9.42578125" style="17" customWidth="1"/>
    <col min="2311" max="2311" width="2.5703125" style="17" customWidth="1"/>
    <col min="2312" max="2313" width="8.5703125" style="17" customWidth="1"/>
    <col min="2314" max="2314" width="2.5703125" style="17" customWidth="1"/>
    <col min="2315" max="2560" width="9.140625" style="17"/>
    <col min="2561" max="2561" width="39.5703125" style="17" customWidth="1"/>
    <col min="2562" max="2563" width="8.5703125" style="17" customWidth="1"/>
    <col min="2564" max="2564" width="3.85546875" style="17" customWidth="1"/>
    <col min="2565" max="2565" width="10.140625" style="17" customWidth="1"/>
    <col min="2566" max="2566" width="9.42578125" style="17" customWidth="1"/>
    <col min="2567" max="2567" width="2.5703125" style="17" customWidth="1"/>
    <col min="2568" max="2569" width="8.5703125" style="17" customWidth="1"/>
    <col min="2570" max="2570" width="2.5703125" style="17" customWidth="1"/>
    <col min="2571" max="2816" width="9.140625" style="17"/>
    <col min="2817" max="2817" width="39.5703125" style="17" customWidth="1"/>
    <col min="2818" max="2819" width="8.5703125" style="17" customWidth="1"/>
    <col min="2820" max="2820" width="3.85546875" style="17" customWidth="1"/>
    <col min="2821" max="2821" width="10.140625" style="17" customWidth="1"/>
    <col min="2822" max="2822" width="9.42578125" style="17" customWidth="1"/>
    <col min="2823" max="2823" width="2.5703125" style="17" customWidth="1"/>
    <col min="2824" max="2825" width="8.5703125" style="17" customWidth="1"/>
    <col min="2826" max="2826" width="2.5703125" style="17" customWidth="1"/>
    <col min="2827" max="3072" width="9.140625" style="17"/>
    <col min="3073" max="3073" width="39.5703125" style="17" customWidth="1"/>
    <col min="3074" max="3075" width="8.5703125" style="17" customWidth="1"/>
    <col min="3076" max="3076" width="3.85546875" style="17" customWidth="1"/>
    <col min="3077" max="3077" width="10.140625" style="17" customWidth="1"/>
    <col min="3078" max="3078" width="9.42578125" style="17" customWidth="1"/>
    <col min="3079" max="3079" width="2.5703125" style="17" customWidth="1"/>
    <col min="3080" max="3081" width="8.5703125" style="17" customWidth="1"/>
    <col min="3082" max="3082" width="2.5703125" style="17" customWidth="1"/>
    <col min="3083" max="3328" width="9.140625" style="17"/>
    <col min="3329" max="3329" width="39.5703125" style="17" customWidth="1"/>
    <col min="3330" max="3331" width="8.5703125" style="17" customWidth="1"/>
    <col min="3332" max="3332" width="3.85546875" style="17" customWidth="1"/>
    <col min="3333" max="3333" width="10.140625" style="17" customWidth="1"/>
    <col min="3334" max="3334" width="9.42578125" style="17" customWidth="1"/>
    <col min="3335" max="3335" width="2.5703125" style="17" customWidth="1"/>
    <col min="3336" max="3337" width="8.5703125" style="17" customWidth="1"/>
    <col min="3338" max="3338" width="2.5703125" style="17" customWidth="1"/>
    <col min="3339" max="3584" width="9.140625" style="17"/>
    <col min="3585" max="3585" width="39.5703125" style="17" customWidth="1"/>
    <col min="3586" max="3587" width="8.5703125" style="17" customWidth="1"/>
    <col min="3588" max="3588" width="3.85546875" style="17" customWidth="1"/>
    <col min="3589" max="3589" width="10.140625" style="17" customWidth="1"/>
    <col min="3590" max="3590" width="9.42578125" style="17" customWidth="1"/>
    <col min="3591" max="3591" width="2.5703125" style="17" customWidth="1"/>
    <col min="3592" max="3593" width="8.5703125" style="17" customWidth="1"/>
    <col min="3594" max="3594" width="2.5703125" style="17" customWidth="1"/>
    <col min="3595" max="3840" width="9.140625" style="17"/>
    <col min="3841" max="3841" width="39.5703125" style="17" customWidth="1"/>
    <col min="3842" max="3843" width="8.5703125" style="17" customWidth="1"/>
    <col min="3844" max="3844" width="3.85546875" style="17" customWidth="1"/>
    <col min="3845" max="3845" width="10.140625" style="17" customWidth="1"/>
    <col min="3846" max="3846" width="9.42578125" style="17" customWidth="1"/>
    <col min="3847" max="3847" width="2.5703125" style="17" customWidth="1"/>
    <col min="3848" max="3849" width="8.5703125" style="17" customWidth="1"/>
    <col min="3850" max="3850" width="2.5703125" style="17" customWidth="1"/>
    <col min="3851" max="4096" width="9.140625" style="17"/>
    <col min="4097" max="4097" width="39.5703125" style="17" customWidth="1"/>
    <col min="4098" max="4099" width="8.5703125" style="17" customWidth="1"/>
    <col min="4100" max="4100" width="3.85546875" style="17" customWidth="1"/>
    <col min="4101" max="4101" width="10.140625" style="17" customWidth="1"/>
    <col min="4102" max="4102" width="9.42578125" style="17" customWidth="1"/>
    <col min="4103" max="4103" width="2.5703125" style="17" customWidth="1"/>
    <col min="4104" max="4105" width="8.5703125" style="17" customWidth="1"/>
    <col min="4106" max="4106" width="2.5703125" style="17" customWidth="1"/>
    <col min="4107" max="4352" width="9.140625" style="17"/>
    <col min="4353" max="4353" width="39.5703125" style="17" customWidth="1"/>
    <col min="4354" max="4355" width="8.5703125" style="17" customWidth="1"/>
    <col min="4356" max="4356" width="3.85546875" style="17" customWidth="1"/>
    <col min="4357" max="4357" width="10.140625" style="17" customWidth="1"/>
    <col min="4358" max="4358" width="9.42578125" style="17" customWidth="1"/>
    <col min="4359" max="4359" width="2.5703125" style="17" customWidth="1"/>
    <col min="4360" max="4361" width="8.5703125" style="17" customWidth="1"/>
    <col min="4362" max="4362" width="2.5703125" style="17" customWidth="1"/>
    <col min="4363" max="4608" width="9.140625" style="17"/>
    <col min="4609" max="4609" width="39.5703125" style="17" customWidth="1"/>
    <col min="4610" max="4611" width="8.5703125" style="17" customWidth="1"/>
    <col min="4612" max="4612" width="3.85546875" style="17" customWidth="1"/>
    <col min="4613" max="4613" width="10.140625" style="17" customWidth="1"/>
    <col min="4614" max="4614" width="9.42578125" style="17" customWidth="1"/>
    <col min="4615" max="4615" width="2.5703125" style="17" customWidth="1"/>
    <col min="4616" max="4617" width="8.5703125" style="17" customWidth="1"/>
    <col min="4618" max="4618" width="2.5703125" style="17" customWidth="1"/>
    <col min="4619" max="4864" width="9.140625" style="17"/>
    <col min="4865" max="4865" width="39.5703125" style="17" customWidth="1"/>
    <col min="4866" max="4867" width="8.5703125" style="17" customWidth="1"/>
    <col min="4868" max="4868" width="3.85546875" style="17" customWidth="1"/>
    <col min="4869" max="4869" width="10.140625" style="17" customWidth="1"/>
    <col min="4870" max="4870" width="9.42578125" style="17" customWidth="1"/>
    <col min="4871" max="4871" width="2.5703125" style="17" customWidth="1"/>
    <col min="4872" max="4873" width="8.5703125" style="17" customWidth="1"/>
    <col min="4874" max="4874" width="2.5703125" style="17" customWidth="1"/>
    <col min="4875" max="5120" width="9.140625" style="17"/>
    <col min="5121" max="5121" width="39.5703125" style="17" customWidth="1"/>
    <col min="5122" max="5123" width="8.5703125" style="17" customWidth="1"/>
    <col min="5124" max="5124" width="3.85546875" style="17" customWidth="1"/>
    <col min="5125" max="5125" width="10.140625" style="17" customWidth="1"/>
    <col min="5126" max="5126" width="9.42578125" style="17" customWidth="1"/>
    <col min="5127" max="5127" width="2.5703125" style="17" customWidth="1"/>
    <col min="5128" max="5129" width="8.5703125" style="17" customWidth="1"/>
    <col min="5130" max="5130" width="2.5703125" style="17" customWidth="1"/>
    <col min="5131" max="5376" width="9.140625" style="17"/>
    <col min="5377" max="5377" width="39.5703125" style="17" customWidth="1"/>
    <col min="5378" max="5379" width="8.5703125" style="17" customWidth="1"/>
    <col min="5380" max="5380" width="3.85546875" style="17" customWidth="1"/>
    <col min="5381" max="5381" width="10.140625" style="17" customWidth="1"/>
    <col min="5382" max="5382" width="9.42578125" style="17" customWidth="1"/>
    <col min="5383" max="5383" width="2.5703125" style="17" customWidth="1"/>
    <col min="5384" max="5385" width="8.5703125" style="17" customWidth="1"/>
    <col min="5386" max="5386" width="2.5703125" style="17" customWidth="1"/>
    <col min="5387" max="5632" width="9.140625" style="17"/>
    <col min="5633" max="5633" width="39.5703125" style="17" customWidth="1"/>
    <col min="5634" max="5635" width="8.5703125" style="17" customWidth="1"/>
    <col min="5636" max="5636" width="3.85546875" style="17" customWidth="1"/>
    <col min="5637" max="5637" width="10.140625" style="17" customWidth="1"/>
    <col min="5638" max="5638" width="9.42578125" style="17" customWidth="1"/>
    <col min="5639" max="5639" width="2.5703125" style="17" customWidth="1"/>
    <col min="5640" max="5641" width="8.5703125" style="17" customWidth="1"/>
    <col min="5642" max="5642" width="2.5703125" style="17" customWidth="1"/>
    <col min="5643" max="5888" width="9.140625" style="17"/>
    <col min="5889" max="5889" width="39.5703125" style="17" customWidth="1"/>
    <col min="5890" max="5891" width="8.5703125" style="17" customWidth="1"/>
    <col min="5892" max="5892" width="3.85546875" style="17" customWidth="1"/>
    <col min="5893" max="5893" width="10.140625" style="17" customWidth="1"/>
    <col min="5894" max="5894" width="9.42578125" style="17" customWidth="1"/>
    <col min="5895" max="5895" width="2.5703125" style="17" customWidth="1"/>
    <col min="5896" max="5897" width="8.5703125" style="17" customWidth="1"/>
    <col min="5898" max="5898" width="2.5703125" style="17" customWidth="1"/>
    <col min="5899" max="6144" width="9.140625" style="17"/>
    <col min="6145" max="6145" width="39.5703125" style="17" customWidth="1"/>
    <col min="6146" max="6147" width="8.5703125" style="17" customWidth="1"/>
    <col min="6148" max="6148" width="3.85546875" style="17" customWidth="1"/>
    <col min="6149" max="6149" width="10.140625" style="17" customWidth="1"/>
    <col min="6150" max="6150" width="9.42578125" style="17" customWidth="1"/>
    <col min="6151" max="6151" width="2.5703125" style="17" customWidth="1"/>
    <col min="6152" max="6153" width="8.5703125" style="17" customWidth="1"/>
    <col min="6154" max="6154" width="2.5703125" style="17" customWidth="1"/>
    <col min="6155" max="6400" width="9.140625" style="17"/>
    <col min="6401" max="6401" width="39.5703125" style="17" customWidth="1"/>
    <col min="6402" max="6403" width="8.5703125" style="17" customWidth="1"/>
    <col min="6404" max="6404" width="3.85546875" style="17" customWidth="1"/>
    <col min="6405" max="6405" width="10.140625" style="17" customWidth="1"/>
    <col min="6406" max="6406" width="9.42578125" style="17" customWidth="1"/>
    <col min="6407" max="6407" width="2.5703125" style="17" customWidth="1"/>
    <col min="6408" max="6409" width="8.5703125" style="17" customWidth="1"/>
    <col min="6410" max="6410" width="2.5703125" style="17" customWidth="1"/>
    <col min="6411" max="6656" width="9.140625" style="17"/>
    <col min="6657" max="6657" width="39.5703125" style="17" customWidth="1"/>
    <col min="6658" max="6659" width="8.5703125" style="17" customWidth="1"/>
    <col min="6660" max="6660" width="3.85546875" style="17" customWidth="1"/>
    <col min="6661" max="6661" width="10.140625" style="17" customWidth="1"/>
    <col min="6662" max="6662" width="9.42578125" style="17" customWidth="1"/>
    <col min="6663" max="6663" width="2.5703125" style="17" customWidth="1"/>
    <col min="6664" max="6665" width="8.5703125" style="17" customWidth="1"/>
    <col min="6666" max="6666" width="2.5703125" style="17" customWidth="1"/>
    <col min="6667" max="6912" width="9.140625" style="17"/>
    <col min="6913" max="6913" width="39.5703125" style="17" customWidth="1"/>
    <col min="6914" max="6915" width="8.5703125" style="17" customWidth="1"/>
    <col min="6916" max="6916" width="3.85546875" style="17" customWidth="1"/>
    <col min="6917" max="6917" width="10.140625" style="17" customWidth="1"/>
    <col min="6918" max="6918" width="9.42578125" style="17" customWidth="1"/>
    <col min="6919" max="6919" width="2.5703125" style="17" customWidth="1"/>
    <col min="6920" max="6921" width="8.5703125" style="17" customWidth="1"/>
    <col min="6922" max="6922" width="2.5703125" style="17" customWidth="1"/>
    <col min="6923" max="7168" width="9.140625" style="17"/>
    <col min="7169" max="7169" width="39.5703125" style="17" customWidth="1"/>
    <col min="7170" max="7171" width="8.5703125" style="17" customWidth="1"/>
    <col min="7172" max="7172" width="3.85546875" style="17" customWidth="1"/>
    <col min="7173" max="7173" width="10.140625" style="17" customWidth="1"/>
    <col min="7174" max="7174" width="9.42578125" style="17" customWidth="1"/>
    <col min="7175" max="7175" width="2.5703125" style="17" customWidth="1"/>
    <col min="7176" max="7177" width="8.5703125" style="17" customWidth="1"/>
    <col min="7178" max="7178" width="2.5703125" style="17" customWidth="1"/>
    <col min="7179" max="7424" width="9.140625" style="17"/>
    <col min="7425" max="7425" width="39.5703125" style="17" customWidth="1"/>
    <col min="7426" max="7427" width="8.5703125" style="17" customWidth="1"/>
    <col min="7428" max="7428" width="3.85546875" style="17" customWidth="1"/>
    <col min="7429" max="7429" width="10.140625" style="17" customWidth="1"/>
    <col min="7430" max="7430" width="9.42578125" style="17" customWidth="1"/>
    <col min="7431" max="7431" width="2.5703125" style="17" customWidth="1"/>
    <col min="7432" max="7433" width="8.5703125" style="17" customWidth="1"/>
    <col min="7434" max="7434" width="2.5703125" style="17" customWidth="1"/>
    <col min="7435" max="7680" width="9.140625" style="17"/>
    <col min="7681" max="7681" width="39.5703125" style="17" customWidth="1"/>
    <col min="7682" max="7683" width="8.5703125" style="17" customWidth="1"/>
    <col min="7684" max="7684" width="3.85546875" style="17" customWidth="1"/>
    <col min="7685" max="7685" width="10.140625" style="17" customWidth="1"/>
    <col min="7686" max="7686" width="9.42578125" style="17" customWidth="1"/>
    <col min="7687" max="7687" width="2.5703125" style="17" customWidth="1"/>
    <col min="7688" max="7689" width="8.5703125" style="17" customWidth="1"/>
    <col min="7690" max="7690" width="2.5703125" style="17" customWidth="1"/>
    <col min="7691" max="7936" width="9.140625" style="17"/>
    <col min="7937" max="7937" width="39.5703125" style="17" customWidth="1"/>
    <col min="7938" max="7939" width="8.5703125" style="17" customWidth="1"/>
    <col min="7940" max="7940" width="3.85546875" style="17" customWidth="1"/>
    <col min="7941" max="7941" width="10.140625" style="17" customWidth="1"/>
    <col min="7942" max="7942" width="9.42578125" style="17" customWidth="1"/>
    <col min="7943" max="7943" width="2.5703125" style="17" customWidth="1"/>
    <col min="7944" max="7945" width="8.5703125" style="17" customWidth="1"/>
    <col min="7946" max="7946" width="2.5703125" style="17" customWidth="1"/>
    <col min="7947" max="8192" width="9.140625" style="17"/>
    <col min="8193" max="8193" width="39.5703125" style="17" customWidth="1"/>
    <col min="8194" max="8195" width="8.5703125" style="17" customWidth="1"/>
    <col min="8196" max="8196" width="3.85546875" style="17" customWidth="1"/>
    <col min="8197" max="8197" width="10.140625" style="17" customWidth="1"/>
    <col min="8198" max="8198" width="9.42578125" style="17" customWidth="1"/>
    <col min="8199" max="8199" width="2.5703125" style="17" customWidth="1"/>
    <col min="8200" max="8201" width="8.5703125" style="17" customWidth="1"/>
    <col min="8202" max="8202" width="2.5703125" style="17" customWidth="1"/>
    <col min="8203" max="8448" width="9.140625" style="17"/>
    <col min="8449" max="8449" width="39.5703125" style="17" customWidth="1"/>
    <col min="8450" max="8451" width="8.5703125" style="17" customWidth="1"/>
    <col min="8452" max="8452" width="3.85546875" style="17" customWidth="1"/>
    <col min="8453" max="8453" width="10.140625" style="17" customWidth="1"/>
    <col min="8454" max="8454" width="9.42578125" style="17" customWidth="1"/>
    <col min="8455" max="8455" width="2.5703125" style="17" customWidth="1"/>
    <col min="8456" max="8457" width="8.5703125" style="17" customWidth="1"/>
    <col min="8458" max="8458" width="2.5703125" style="17" customWidth="1"/>
    <col min="8459" max="8704" width="9.140625" style="17"/>
    <col min="8705" max="8705" width="39.5703125" style="17" customWidth="1"/>
    <col min="8706" max="8707" width="8.5703125" style="17" customWidth="1"/>
    <col min="8708" max="8708" width="3.85546875" style="17" customWidth="1"/>
    <col min="8709" max="8709" width="10.140625" style="17" customWidth="1"/>
    <col min="8710" max="8710" width="9.42578125" style="17" customWidth="1"/>
    <col min="8711" max="8711" width="2.5703125" style="17" customWidth="1"/>
    <col min="8712" max="8713" width="8.5703125" style="17" customWidth="1"/>
    <col min="8714" max="8714" width="2.5703125" style="17" customWidth="1"/>
    <col min="8715" max="8960" width="9.140625" style="17"/>
    <col min="8961" max="8961" width="39.5703125" style="17" customWidth="1"/>
    <col min="8962" max="8963" width="8.5703125" style="17" customWidth="1"/>
    <col min="8964" max="8964" width="3.85546875" style="17" customWidth="1"/>
    <col min="8965" max="8965" width="10.140625" style="17" customWidth="1"/>
    <col min="8966" max="8966" width="9.42578125" style="17" customWidth="1"/>
    <col min="8967" max="8967" width="2.5703125" style="17" customWidth="1"/>
    <col min="8968" max="8969" width="8.5703125" style="17" customWidth="1"/>
    <col min="8970" max="8970" width="2.5703125" style="17" customWidth="1"/>
    <col min="8971" max="9216" width="9.140625" style="17"/>
    <col min="9217" max="9217" width="39.5703125" style="17" customWidth="1"/>
    <col min="9218" max="9219" width="8.5703125" style="17" customWidth="1"/>
    <col min="9220" max="9220" width="3.85546875" style="17" customWidth="1"/>
    <col min="9221" max="9221" width="10.140625" style="17" customWidth="1"/>
    <col min="9222" max="9222" width="9.42578125" style="17" customWidth="1"/>
    <col min="9223" max="9223" width="2.5703125" style="17" customWidth="1"/>
    <col min="9224" max="9225" width="8.5703125" style="17" customWidth="1"/>
    <col min="9226" max="9226" width="2.5703125" style="17" customWidth="1"/>
    <col min="9227" max="9472" width="9.140625" style="17"/>
    <col min="9473" max="9473" width="39.5703125" style="17" customWidth="1"/>
    <col min="9474" max="9475" width="8.5703125" style="17" customWidth="1"/>
    <col min="9476" max="9476" width="3.85546875" style="17" customWidth="1"/>
    <col min="9477" max="9477" width="10.140625" style="17" customWidth="1"/>
    <col min="9478" max="9478" width="9.42578125" style="17" customWidth="1"/>
    <col min="9479" max="9479" width="2.5703125" style="17" customWidth="1"/>
    <col min="9480" max="9481" width="8.5703125" style="17" customWidth="1"/>
    <col min="9482" max="9482" width="2.5703125" style="17" customWidth="1"/>
    <col min="9483" max="9728" width="9.140625" style="17"/>
    <col min="9729" max="9729" width="39.5703125" style="17" customWidth="1"/>
    <col min="9730" max="9731" width="8.5703125" style="17" customWidth="1"/>
    <col min="9732" max="9732" width="3.85546875" style="17" customWidth="1"/>
    <col min="9733" max="9733" width="10.140625" style="17" customWidth="1"/>
    <col min="9734" max="9734" width="9.42578125" style="17" customWidth="1"/>
    <col min="9735" max="9735" width="2.5703125" style="17" customWidth="1"/>
    <col min="9736" max="9737" width="8.5703125" style="17" customWidth="1"/>
    <col min="9738" max="9738" width="2.5703125" style="17" customWidth="1"/>
    <col min="9739" max="9984" width="9.140625" style="17"/>
    <col min="9985" max="9985" width="39.5703125" style="17" customWidth="1"/>
    <col min="9986" max="9987" width="8.5703125" style="17" customWidth="1"/>
    <col min="9988" max="9988" width="3.85546875" style="17" customWidth="1"/>
    <col min="9989" max="9989" width="10.140625" style="17" customWidth="1"/>
    <col min="9990" max="9990" width="9.42578125" style="17" customWidth="1"/>
    <col min="9991" max="9991" width="2.5703125" style="17" customWidth="1"/>
    <col min="9992" max="9993" width="8.5703125" style="17" customWidth="1"/>
    <col min="9994" max="9994" width="2.5703125" style="17" customWidth="1"/>
    <col min="9995" max="10240" width="9.140625" style="17"/>
    <col min="10241" max="10241" width="39.5703125" style="17" customWidth="1"/>
    <col min="10242" max="10243" width="8.5703125" style="17" customWidth="1"/>
    <col min="10244" max="10244" width="3.85546875" style="17" customWidth="1"/>
    <col min="10245" max="10245" width="10.140625" style="17" customWidth="1"/>
    <col min="10246" max="10246" width="9.42578125" style="17" customWidth="1"/>
    <col min="10247" max="10247" width="2.5703125" style="17" customWidth="1"/>
    <col min="10248" max="10249" width="8.5703125" style="17" customWidth="1"/>
    <col min="10250" max="10250" width="2.5703125" style="17" customWidth="1"/>
    <col min="10251" max="10496" width="9.140625" style="17"/>
    <col min="10497" max="10497" width="39.5703125" style="17" customWidth="1"/>
    <col min="10498" max="10499" width="8.5703125" style="17" customWidth="1"/>
    <col min="10500" max="10500" width="3.85546875" style="17" customWidth="1"/>
    <col min="10501" max="10501" width="10.140625" style="17" customWidth="1"/>
    <col min="10502" max="10502" width="9.42578125" style="17" customWidth="1"/>
    <col min="10503" max="10503" width="2.5703125" style="17" customWidth="1"/>
    <col min="10504" max="10505" width="8.5703125" style="17" customWidth="1"/>
    <col min="10506" max="10506" width="2.5703125" style="17" customWidth="1"/>
    <col min="10507" max="10752" width="9.140625" style="17"/>
    <col min="10753" max="10753" width="39.5703125" style="17" customWidth="1"/>
    <col min="10754" max="10755" width="8.5703125" style="17" customWidth="1"/>
    <col min="10756" max="10756" width="3.85546875" style="17" customWidth="1"/>
    <col min="10757" max="10757" width="10.140625" style="17" customWidth="1"/>
    <col min="10758" max="10758" width="9.42578125" style="17" customWidth="1"/>
    <col min="10759" max="10759" width="2.5703125" style="17" customWidth="1"/>
    <col min="10760" max="10761" width="8.5703125" style="17" customWidth="1"/>
    <col min="10762" max="10762" width="2.5703125" style="17" customWidth="1"/>
    <col min="10763" max="11008" width="9.140625" style="17"/>
    <col min="11009" max="11009" width="39.5703125" style="17" customWidth="1"/>
    <col min="11010" max="11011" width="8.5703125" style="17" customWidth="1"/>
    <col min="11012" max="11012" width="3.85546875" style="17" customWidth="1"/>
    <col min="11013" max="11013" width="10.140625" style="17" customWidth="1"/>
    <col min="11014" max="11014" width="9.42578125" style="17" customWidth="1"/>
    <col min="11015" max="11015" width="2.5703125" style="17" customWidth="1"/>
    <col min="11016" max="11017" width="8.5703125" style="17" customWidth="1"/>
    <col min="11018" max="11018" width="2.5703125" style="17" customWidth="1"/>
    <col min="11019" max="11264" width="9.140625" style="17"/>
    <col min="11265" max="11265" width="39.5703125" style="17" customWidth="1"/>
    <col min="11266" max="11267" width="8.5703125" style="17" customWidth="1"/>
    <col min="11268" max="11268" width="3.85546875" style="17" customWidth="1"/>
    <col min="11269" max="11269" width="10.140625" style="17" customWidth="1"/>
    <col min="11270" max="11270" width="9.42578125" style="17" customWidth="1"/>
    <col min="11271" max="11271" width="2.5703125" style="17" customWidth="1"/>
    <col min="11272" max="11273" width="8.5703125" style="17" customWidth="1"/>
    <col min="11274" max="11274" width="2.5703125" style="17" customWidth="1"/>
    <col min="11275" max="11520" width="9.140625" style="17"/>
    <col min="11521" max="11521" width="39.5703125" style="17" customWidth="1"/>
    <col min="11522" max="11523" width="8.5703125" style="17" customWidth="1"/>
    <col min="11524" max="11524" width="3.85546875" style="17" customWidth="1"/>
    <col min="11525" max="11525" width="10.140625" style="17" customWidth="1"/>
    <col min="11526" max="11526" width="9.42578125" style="17" customWidth="1"/>
    <col min="11527" max="11527" width="2.5703125" style="17" customWidth="1"/>
    <col min="11528" max="11529" width="8.5703125" style="17" customWidth="1"/>
    <col min="11530" max="11530" width="2.5703125" style="17" customWidth="1"/>
    <col min="11531" max="11776" width="9.140625" style="17"/>
    <col min="11777" max="11777" width="39.5703125" style="17" customWidth="1"/>
    <col min="11778" max="11779" width="8.5703125" style="17" customWidth="1"/>
    <col min="11780" max="11780" width="3.85546875" style="17" customWidth="1"/>
    <col min="11781" max="11781" width="10.140625" style="17" customWidth="1"/>
    <col min="11782" max="11782" width="9.42578125" style="17" customWidth="1"/>
    <col min="11783" max="11783" width="2.5703125" style="17" customWidth="1"/>
    <col min="11784" max="11785" width="8.5703125" style="17" customWidth="1"/>
    <col min="11786" max="11786" width="2.5703125" style="17" customWidth="1"/>
    <col min="11787" max="12032" width="9.140625" style="17"/>
    <col min="12033" max="12033" width="39.5703125" style="17" customWidth="1"/>
    <col min="12034" max="12035" width="8.5703125" style="17" customWidth="1"/>
    <col min="12036" max="12036" width="3.85546875" style="17" customWidth="1"/>
    <col min="12037" max="12037" width="10.140625" style="17" customWidth="1"/>
    <col min="12038" max="12038" width="9.42578125" style="17" customWidth="1"/>
    <col min="12039" max="12039" width="2.5703125" style="17" customWidth="1"/>
    <col min="12040" max="12041" width="8.5703125" style="17" customWidth="1"/>
    <col min="12042" max="12042" width="2.5703125" style="17" customWidth="1"/>
    <col min="12043" max="12288" width="9.140625" style="17"/>
    <col min="12289" max="12289" width="39.5703125" style="17" customWidth="1"/>
    <col min="12290" max="12291" width="8.5703125" style="17" customWidth="1"/>
    <col min="12292" max="12292" width="3.85546875" style="17" customWidth="1"/>
    <col min="12293" max="12293" width="10.140625" style="17" customWidth="1"/>
    <col min="12294" max="12294" width="9.42578125" style="17" customWidth="1"/>
    <col min="12295" max="12295" width="2.5703125" style="17" customWidth="1"/>
    <col min="12296" max="12297" width="8.5703125" style="17" customWidth="1"/>
    <col min="12298" max="12298" width="2.5703125" style="17" customWidth="1"/>
    <col min="12299" max="12544" width="9.140625" style="17"/>
    <col min="12545" max="12545" width="39.5703125" style="17" customWidth="1"/>
    <col min="12546" max="12547" width="8.5703125" style="17" customWidth="1"/>
    <col min="12548" max="12548" width="3.85546875" style="17" customWidth="1"/>
    <col min="12549" max="12549" width="10.140625" style="17" customWidth="1"/>
    <col min="12550" max="12550" width="9.42578125" style="17" customWidth="1"/>
    <col min="12551" max="12551" width="2.5703125" style="17" customWidth="1"/>
    <col min="12552" max="12553" width="8.5703125" style="17" customWidth="1"/>
    <col min="12554" max="12554" width="2.5703125" style="17" customWidth="1"/>
    <col min="12555" max="12800" width="9.140625" style="17"/>
    <col min="12801" max="12801" width="39.5703125" style="17" customWidth="1"/>
    <col min="12802" max="12803" width="8.5703125" style="17" customWidth="1"/>
    <col min="12804" max="12804" width="3.85546875" style="17" customWidth="1"/>
    <col min="12805" max="12805" width="10.140625" style="17" customWidth="1"/>
    <col min="12806" max="12806" width="9.42578125" style="17" customWidth="1"/>
    <col min="12807" max="12807" width="2.5703125" style="17" customWidth="1"/>
    <col min="12808" max="12809" width="8.5703125" style="17" customWidth="1"/>
    <col min="12810" max="12810" width="2.5703125" style="17" customWidth="1"/>
    <col min="12811" max="13056" width="9.140625" style="17"/>
    <col min="13057" max="13057" width="39.5703125" style="17" customWidth="1"/>
    <col min="13058" max="13059" width="8.5703125" style="17" customWidth="1"/>
    <col min="13060" max="13060" width="3.85546875" style="17" customWidth="1"/>
    <col min="13061" max="13061" width="10.140625" style="17" customWidth="1"/>
    <col min="13062" max="13062" width="9.42578125" style="17" customWidth="1"/>
    <col min="13063" max="13063" width="2.5703125" style="17" customWidth="1"/>
    <col min="13064" max="13065" width="8.5703125" style="17" customWidth="1"/>
    <col min="13066" max="13066" width="2.5703125" style="17" customWidth="1"/>
    <col min="13067" max="13312" width="9.140625" style="17"/>
    <col min="13313" max="13313" width="39.5703125" style="17" customWidth="1"/>
    <col min="13314" max="13315" width="8.5703125" style="17" customWidth="1"/>
    <col min="13316" max="13316" width="3.85546875" style="17" customWidth="1"/>
    <col min="13317" max="13317" width="10.140625" style="17" customWidth="1"/>
    <col min="13318" max="13318" width="9.42578125" style="17" customWidth="1"/>
    <col min="13319" max="13319" width="2.5703125" style="17" customWidth="1"/>
    <col min="13320" max="13321" width="8.5703125" style="17" customWidth="1"/>
    <col min="13322" max="13322" width="2.5703125" style="17" customWidth="1"/>
    <col min="13323" max="13568" width="9.140625" style="17"/>
    <col min="13569" max="13569" width="39.5703125" style="17" customWidth="1"/>
    <col min="13570" max="13571" width="8.5703125" style="17" customWidth="1"/>
    <col min="13572" max="13572" width="3.85546875" style="17" customWidth="1"/>
    <col min="13573" max="13573" width="10.140625" style="17" customWidth="1"/>
    <col min="13574" max="13574" width="9.42578125" style="17" customWidth="1"/>
    <col min="13575" max="13575" width="2.5703125" style="17" customWidth="1"/>
    <col min="13576" max="13577" width="8.5703125" style="17" customWidth="1"/>
    <col min="13578" max="13578" width="2.5703125" style="17" customWidth="1"/>
    <col min="13579" max="13824" width="9.140625" style="17"/>
    <col min="13825" max="13825" width="39.5703125" style="17" customWidth="1"/>
    <col min="13826" max="13827" width="8.5703125" style="17" customWidth="1"/>
    <col min="13828" max="13828" width="3.85546875" style="17" customWidth="1"/>
    <col min="13829" max="13829" width="10.140625" style="17" customWidth="1"/>
    <col min="13830" max="13830" width="9.42578125" style="17" customWidth="1"/>
    <col min="13831" max="13831" width="2.5703125" style="17" customWidth="1"/>
    <col min="13832" max="13833" width="8.5703125" style="17" customWidth="1"/>
    <col min="13834" max="13834" width="2.5703125" style="17" customWidth="1"/>
    <col min="13835" max="14080" width="9.140625" style="17"/>
    <col min="14081" max="14081" width="39.5703125" style="17" customWidth="1"/>
    <col min="14082" max="14083" width="8.5703125" style="17" customWidth="1"/>
    <col min="14084" max="14084" width="3.85546875" style="17" customWidth="1"/>
    <col min="14085" max="14085" width="10.140625" style="17" customWidth="1"/>
    <col min="14086" max="14086" width="9.42578125" style="17" customWidth="1"/>
    <col min="14087" max="14087" width="2.5703125" style="17" customWidth="1"/>
    <col min="14088" max="14089" width="8.5703125" style="17" customWidth="1"/>
    <col min="14090" max="14090" width="2.5703125" style="17" customWidth="1"/>
    <col min="14091" max="14336" width="9.140625" style="17"/>
    <col min="14337" max="14337" width="39.5703125" style="17" customWidth="1"/>
    <col min="14338" max="14339" width="8.5703125" style="17" customWidth="1"/>
    <col min="14340" max="14340" width="3.85546875" style="17" customWidth="1"/>
    <col min="14341" max="14341" width="10.140625" style="17" customWidth="1"/>
    <col min="14342" max="14342" width="9.42578125" style="17" customWidth="1"/>
    <col min="14343" max="14343" width="2.5703125" style="17" customWidth="1"/>
    <col min="14344" max="14345" width="8.5703125" style="17" customWidth="1"/>
    <col min="14346" max="14346" width="2.5703125" style="17" customWidth="1"/>
    <col min="14347" max="14592" width="9.140625" style="17"/>
    <col min="14593" max="14593" width="39.5703125" style="17" customWidth="1"/>
    <col min="14594" max="14595" width="8.5703125" style="17" customWidth="1"/>
    <col min="14596" max="14596" width="3.85546875" style="17" customWidth="1"/>
    <col min="14597" max="14597" width="10.140625" style="17" customWidth="1"/>
    <col min="14598" max="14598" width="9.42578125" style="17" customWidth="1"/>
    <col min="14599" max="14599" width="2.5703125" style="17" customWidth="1"/>
    <col min="14600" max="14601" width="8.5703125" style="17" customWidth="1"/>
    <col min="14602" max="14602" width="2.5703125" style="17" customWidth="1"/>
    <col min="14603" max="14848" width="9.140625" style="17"/>
    <col min="14849" max="14849" width="39.5703125" style="17" customWidth="1"/>
    <col min="14850" max="14851" width="8.5703125" style="17" customWidth="1"/>
    <col min="14852" max="14852" width="3.85546875" style="17" customWidth="1"/>
    <col min="14853" max="14853" width="10.140625" style="17" customWidth="1"/>
    <col min="14854" max="14854" width="9.42578125" style="17" customWidth="1"/>
    <col min="14855" max="14855" width="2.5703125" style="17" customWidth="1"/>
    <col min="14856" max="14857" width="8.5703125" style="17" customWidth="1"/>
    <col min="14858" max="14858" width="2.5703125" style="17" customWidth="1"/>
    <col min="14859" max="15104" width="9.140625" style="17"/>
    <col min="15105" max="15105" width="39.5703125" style="17" customWidth="1"/>
    <col min="15106" max="15107" width="8.5703125" style="17" customWidth="1"/>
    <col min="15108" max="15108" width="3.85546875" style="17" customWidth="1"/>
    <col min="15109" max="15109" width="10.140625" style="17" customWidth="1"/>
    <col min="15110" max="15110" width="9.42578125" style="17" customWidth="1"/>
    <col min="15111" max="15111" width="2.5703125" style="17" customWidth="1"/>
    <col min="15112" max="15113" width="8.5703125" style="17" customWidth="1"/>
    <col min="15114" max="15114" width="2.5703125" style="17" customWidth="1"/>
    <col min="15115" max="15360" width="9.140625" style="17"/>
    <col min="15361" max="15361" width="39.5703125" style="17" customWidth="1"/>
    <col min="15362" max="15363" width="8.5703125" style="17" customWidth="1"/>
    <col min="15364" max="15364" width="3.85546875" style="17" customWidth="1"/>
    <col min="15365" max="15365" width="10.140625" style="17" customWidth="1"/>
    <col min="15366" max="15366" width="9.42578125" style="17" customWidth="1"/>
    <col min="15367" max="15367" width="2.5703125" style="17" customWidth="1"/>
    <col min="15368" max="15369" width="8.5703125" style="17" customWidth="1"/>
    <col min="15370" max="15370" width="2.5703125" style="17" customWidth="1"/>
    <col min="15371" max="15616" width="9.140625" style="17"/>
    <col min="15617" max="15617" width="39.5703125" style="17" customWidth="1"/>
    <col min="15618" max="15619" width="8.5703125" style="17" customWidth="1"/>
    <col min="15620" max="15620" width="3.85546875" style="17" customWidth="1"/>
    <col min="15621" max="15621" width="10.140625" style="17" customWidth="1"/>
    <col min="15622" max="15622" width="9.42578125" style="17" customWidth="1"/>
    <col min="15623" max="15623" width="2.5703125" style="17" customWidth="1"/>
    <col min="15624" max="15625" width="8.5703125" style="17" customWidth="1"/>
    <col min="15626" max="15626" width="2.5703125" style="17" customWidth="1"/>
    <col min="15627" max="15872" width="9.140625" style="17"/>
    <col min="15873" max="15873" width="39.5703125" style="17" customWidth="1"/>
    <col min="15874" max="15875" width="8.5703125" style="17" customWidth="1"/>
    <col min="15876" max="15876" width="3.85546875" style="17" customWidth="1"/>
    <col min="15877" max="15877" width="10.140625" style="17" customWidth="1"/>
    <col min="15878" max="15878" width="9.42578125" style="17" customWidth="1"/>
    <col min="15879" max="15879" width="2.5703125" style="17" customWidth="1"/>
    <col min="15880" max="15881" width="8.5703125" style="17" customWidth="1"/>
    <col min="15882" max="15882" width="2.5703125" style="17" customWidth="1"/>
    <col min="15883" max="16128" width="9.140625" style="17"/>
    <col min="16129" max="16129" width="39.5703125" style="17" customWidth="1"/>
    <col min="16130" max="16131" width="8.5703125" style="17" customWidth="1"/>
    <col min="16132" max="16132" width="3.85546875" style="17" customWidth="1"/>
    <col min="16133" max="16133" width="10.140625" style="17" customWidth="1"/>
    <col min="16134" max="16134" width="9.42578125" style="17" customWidth="1"/>
    <col min="16135" max="16135" width="2.5703125" style="17" customWidth="1"/>
    <col min="16136" max="16137" width="8.5703125" style="17" customWidth="1"/>
    <col min="16138" max="16138" width="2.5703125" style="17" customWidth="1"/>
    <col min="16139" max="16384" width="9.140625" style="17"/>
  </cols>
  <sheetData>
    <row r="1" spans="1:10">
      <c r="A1" s="17" t="s">
        <v>247</v>
      </c>
    </row>
    <row r="2" spans="1:10">
      <c r="A2" s="17" t="s">
        <v>248</v>
      </c>
    </row>
    <row r="3" spans="1:10" ht="9.6" customHeight="1"/>
    <row r="4" spans="1:10" ht="14.25">
      <c r="A4" s="19" t="s">
        <v>335</v>
      </c>
    </row>
    <row r="5" spans="1:10" ht="9.6" customHeight="1" thickBot="1">
      <c r="J5" s="31"/>
    </row>
    <row r="6" spans="1:10">
      <c r="A6" s="20"/>
      <c r="B6" s="43"/>
      <c r="C6" s="44"/>
      <c r="D6" s="43"/>
      <c r="E6" s="45"/>
      <c r="F6" s="44"/>
      <c r="G6" s="43"/>
      <c r="H6" s="45"/>
      <c r="I6" s="44"/>
      <c r="J6" s="44"/>
    </row>
    <row r="7" spans="1:10" ht="14.25">
      <c r="A7" s="17" t="s">
        <v>336</v>
      </c>
      <c r="B7" s="47" t="s">
        <v>337</v>
      </c>
      <c r="C7" s="47"/>
      <c r="E7" s="62" t="s">
        <v>338</v>
      </c>
      <c r="F7" s="62"/>
      <c r="H7" s="62" t="s">
        <v>252</v>
      </c>
      <c r="I7" s="62"/>
    </row>
    <row r="8" spans="1:10" ht="15" customHeight="1">
      <c r="B8" s="50" t="s">
        <v>254</v>
      </c>
      <c r="C8" s="49" t="s">
        <v>255</v>
      </c>
      <c r="E8" s="50" t="s">
        <v>254</v>
      </c>
      <c r="F8" s="49" t="s">
        <v>255</v>
      </c>
      <c r="H8" s="50" t="s">
        <v>254</v>
      </c>
      <c r="I8" s="49" t="s">
        <v>255</v>
      </c>
    </row>
    <row r="9" spans="1:10" ht="15" customHeight="1" thickBot="1">
      <c r="A9" s="29"/>
      <c r="B9" s="52"/>
      <c r="C9" s="53"/>
      <c r="D9" s="52"/>
      <c r="E9" s="54"/>
      <c r="F9" s="53"/>
      <c r="G9" s="52"/>
      <c r="H9" s="54"/>
      <c r="I9" s="53"/>
    </row>
    <row r="10" spans="1:10" ht="9.6" customHeight="1">
      <c r="J10" s="44"/>
    </row>
    <row r="11" spans="1:10" ht="15" customHeight="1">
      <c r="A11" s="23" t="s">
        <v>339</v>
      </c>
      <c r="B11" s="63">
        <f>IF($A11&lt;&gt;0,E11+H11,"")</f>
        <v>153</v>
      </c>
      <c r="C11" s="26">
        <f>SUM(C13:C46)</f>
        <v>99.999999999999972</v>
      </c>
      <c r="D11" s="63"/>
      <c r="E11" s="64">
        <f>SUM(E13:E46)</f>
        <v>81</v>
      </c>
      <c r="F11" s="65">
        <f>IF($A11&lt;&gt;0,E11/B11*100,"")</f>
        <v>52.941176470588239</v>
      </c>
      <c r="G11" s="63"/>
      <c r="H11" s="64">
        <f>SUM(H13:H46)</f>
        <v>72</v>
      </c>
      <c r="I11" s="65">
        <f t="shared" ref="I11:I46" si="0">IF($A11&lt;&gt;0,H11/B11*100,"")</f>
        <v>47.058823529411761</v>
      </c>
    </row>
    <row r="12" spans="1:10" ht="9.6" customHeight="1">
      <c r="A12" s="23"/>
      <c r="B12" s="41"/>
      <c r="C12" s="42"/>
      <c r="D12" s="41"/>
      <c r="E12" s="66"/>
      <c r="F12" s="61" t="str">
        <f t="shared" ref="F12:F46" si="1">IF($A12&lt;&gt;0,E12/B12*100,"")</f>
        <v/>
      </c>
      <c r="G12" s="66"/>
      <c r="H12" s="66"/>
      <c r="I12" s="42"/>
    </row>
    <row r="13" spans="1:10" ht="15" customHeight="1">
      <c r="A13" s="67" t="s">
        <v>340</v>
      </c>
      <c r="B13" s="41">
        <f t="shared" ref="B13:B46" si="2">IF($A13&lt;&gt;0,E13+H13,"")</f>
        <v>2</v>
      </c>
      <c r="C13" s="42">
        <f t="shared" ref="C13:C46" si="3">IF(A13&lt;&gt;0,B13/$B$11*100,"")</f>
        <v>1.3071895424836601</v>
      </c>
      <c r="D13" s="41"/>
      <c r="E13" s="68">
        <v>1</v>
      </c>
      <c r="F13" s="61">
        <f t="shared" si="1"/>
        <v>50</v>
      </c>
      <c r="G13" s="69"/>
      <c r="H13" s="68">
        <v>1</v>
      </c>
      <c r="I13" s="61">
        <f t="shared" si="0"/>
        <v>50</v>
      </c>
    </row>
    <row r="14" spans="1:10" ht="15" customHeight="1">
      <c r="A14" s="67" t="s">
        <v>341</v>
      </c>
      <c r="B14" s="41">
        <f t="shared" si="2"/>
        <v>1</v>
      </c>
      <c r="C14" s="42">
        <f t="shared" si="3"/>
        <v>0.65359477124183007</v>
      </c>
      <c r="D14" s="41"/>
      <c r="E14" s="68">
        <v>0</v>
      </c>
      <c r="F14" s="61">
        <f t="shared" si="1"/>
        <v>0</v>
      </c>
      <c r="G14" s="69"/>
      <c r="H14" s="68">
        <v>1</v>
      </c>
      <c r="I14" s="61">
        <f t="shared" si="0"/>
        <v>100</v>
      </c>
    </row>
    <row r="15" spans="1:10" ht="15" customHeight="1">
      <c r="A15" s="67" t="s">
        <v>342</v>
      </c>
      <c r="B15" s="41">
        <f t="shared" si="2"/>
        <v>11</v>
      </c>
      <c r="C15" s="42">
        <f t="shared" si="3"/>
        <v>7.18954248366013</v>
      </c>
      <c r="D15" s="41"/>
      <c r="E15" s="68">
        <v>5</v>
      </c>
      <c r="F15" s="61">
        <f t="shared" si="1"/>
        <v>45.454545454545453</v>
      </c>
      <c r="G15" s="69"/>
      <c r="H15" s="68">
        <v>6</v>
      </c>
      <c r="I15" s="61">
        <f t="shared" si="0"/>
        <v>54.54545454545454</v>
      </c>
    </row>
    <row r="16" spans="1:10" ht="15" customHeight="1">
      <c r="A16" s="67" t="s">
        <v>343</v>
      </c>
      <c r="B16" s="41">
        <f t="shared" si="2"/>
        <v>5</v>
      </c>
      <c r="C16" s="42">
        <f t="shared" si="3"/>
        <v>3.2679738562091507</v>
      </c>
      <c r="D16" s="41"/>
      <c r="E16" s="68">
        <v>3</v>
      </c>
      <c r="F16" s="61">
        <f t="shared" si="1"/>
        <v>60</v>
      </c>
      <c r="G16" s="69"/>
      <c r="H16" s="68">
        <v>2</v>
      </c>
      <c r="I16" s="61">
        <f t="shared" si="0"/>
        <v>40</v>
      </c>
    </row>
    <row r="17" spans="1:9" ht="15" customHeight="1">
      <c r="A17" s="67" t="s">
        <v>344</v>
      </c>
      <c r="B17" s="41">
        <f t="shared" si="2"/>
        <v>7</v>
      </c>
      <c r="C17" s="42">
        <f t="shared" si="3"/>
        <v>4.5751633986928102</v>
      </c>
      <c r="D17" s="41"/>
      <c r="E17" s="68">
        <v>5</v>
      </c>
      <c r="F17" s="61">
        <f t="shared" si="1"/>
        <v>71.428571428571431</v>
      </c>
      <c r="G17" s="69"/>
      <c r="H17" s="68">
        <v>2</v>
      </c>
      <c r="I17" s="61">
        <f t="shared" si="0"/>
        <v>28.571428571428569</v>
      </c>
    </row>
    <row r="18" spans="1:9" ht="15" customHeight="1">
      <c r="A18" s="67" t="s">
        <v>345</v>
      </c>
      <c r="B18" s="41">
        <f t="shared" si="2"/>
        <v>4</v>
      </c>
      <c r="C18" s="42">
        <f t="shared" si="3"/>
        <v>2.6143790849673203</v>
      </c>
      <c r="D18" s="41"/>
      <c r="E18" s="68">
        <v>3</v>
      </c>
      <c r="F18" s="61">
        <f t="shared" si="1"/>
        <v>75</v>
      </c>
      <c r="G18" s="69"/>
      <c r="H18" s="68">
        <v>1</v>
      </c>
      <c r="I18" s="61">
        <f t="shared" si="0"/>
        <v>25</v>
      </c>
    </row>
    <row r="19" spans="1:9" ht="15" customHeight="1">
      <c r="A19" s="67" t="s">
        <v>346</v>
      </c>
      <c r="B19" s="41">
        <f t="shared" si="2"/>
        <v>5</v>
      </c>
      <c r="C19" s="42">
        <f t="shared" si="3"/>
        <v>3.2679738562091507</v>
      </c>
      <c r="D19" s="41"/>
      <c r="E19" s="68">
        <v>2</v>
      </c>
      <c r="F19" s="61">
        <f t="shared" si="1"/>
        <v>40</v>
      </c>
      <c r="G19" s="69"/>
      <c r="H19" s="68">
        <v>3</v>
      </c>
      <c r="I19" s="61">
        <f t="shared" si="0"/>
        <v>60</v>
      </c>
    </row>
    <row r="20" spans="1:9" ht="15" customHeight="1">
      <c r="A20" s="67" t="s">
        <v>347</v>
      </c>
      <c r="B20" s="41">
        <f t="shared" si="2"/>
        <v>6</v>
      </c>
      <c r="C20" s="42">
        <f t="shared" si="3"/>
        <v>3.9215686274509802</v>
      </c>
      <c r="D20" s="41"/>
      <c r="E20" s="68">
        <v>3</v>
      </c>
      <c r="F20" s="61">
        <f t="shared" si="1"/>
        <v>50</v>
      </c>
      <c r="G20" s="69"/>
      <c r="H20" s="68">
        <v>3</v>
      </c>
      <c r="I20" s="61">
        <f t="shared" si="0"/>
        <v>50</v>
      </c>
    </row>
    <row r="21" spans="1:9" ht="15" customHeight="1">
      <c r="A21" s="67" t="s">
        <v>348</v>
      </c>
      <c r="B21" s="41">
        <f>IF($A21&lt;&gt;0,E21+H21,"")</f>
        <v>4</v>
      </c>
      <c r="C21" s="42">
        <f>IF(A21&lt;&gt;0,B21/$B$11*100,"")</f>
        <v>2.6143790849673203</v>
      </c>
      <c r="D21" s="41"/>
      <c r="E21" s="68">
        <v>1</v>
      </c>
      <c r="F21" s="61">
        <f t="shared" si="1"/>
        <v>25</v>
      </c>
      <c r="G21" s="69"/>
      <c r="H21" s="68">
        <v>3</v>
      </c>
      <c r="I21" s="61">
        <f t="shared" si="0"/>
        <v>75</v>
      </c>
    </row>
    <row r="22" spans="1:9" ht="15" customHeight="1">
      <c r="A22" s="67" t="s">
        <v>349</v>
      </c>
      <c r="B22" s="41">
        <f>IF($A22&lt;&gt;0,E22+H22,"")</f>
        <v>1</v>
      </c>
      <c r="C22" s="42">
        <f>IF(A22&lt;&gt;0,B22/$B$11*100,"")</f>
        <v>0.65359477124183007</v>
      </c>
      <c r="D22" s="41"/>
      <c r="E22" s="68">
        <v>1</v>
      </c>
      <c r="F22" s="61">
        <f t="shared" si="1"/>
        <v>100</v>
      </c>
      <c r="G22" s="69"/>
      <c r="H22" s="68">
        <v>0</v>
      </c>
      <c r="I22" s="61">
        <f t="shared" si="0"/>
        <v>0</v>
      </c>
    </row>
    <row r="23" spans="1:9" ht="15" customHeight="1">
      <c r="A23" s="67" t="s">
        <v>350</v>
      </c>
      <c r="B23" s="41">
        <f>IF($A23&lt;&gt;0,E23+H23,"")</f>
        <v>8</v>
      </c>
      <c r="C23" s="42">
        <f>IF(A23&lt;&gt;0,B23/$B$11*100,"")</f>
        <v>5.2287581699346406</v>
      </c>
      <c r="D23" s="41"/>
      <c r="E23" s="68">
        <v>5</v>
      </c>
      <c r="F23" s="61">
        <f t="shared" si="1"/>
        <v>62.5</v>
      </c>
      <c r="G23" s="69"/>
      <c r="H23" s="68">
        <v>3</v>
      </c>
      <c r="I23" s="61">
        <f t="shared" si="0"/>
        <v>37.5</v>
      </c>
    </row>
    <row r="24" spans="1:9" ht="15" customHeight="1">
      <c r="A24" s="67" t="s">
        <v>351</v>
      </c>
      <c r="B24" s="41">
        <f>IF($A24&lt;&gt;0,E24+H24,"")</f>
        <v>3</v>
      </c>
      <c r="C24" s="42">
        <f>IF(A24&lt;&gt;0,B24/$B$11*100,"")</f>
        <v>1.9607843137254901</v>
      </c>
      <c r="D24" s="41"/>
      <c r="E24" s="68">
        <v>1</v>
      </c>
      <c r="F24" s="61">
        <f t="shared" si="1"/>
        <v>33.333333333333329</v>
      </c>
      <c r="G24" s="69"/>
      <c r="H24" s="68">
        <v>2</v>
      </c>
      <c r="I24" s="61">
        <f t="shared" si="0"/>
        <v>66.666666666666657</v>
      </c>
    </row>
    <row r="25" spans="1:9" ht="15" customHeight="1">
      <c r="A25" s="67" t="s">
        <v>352</v>
      </c>
      <c r="B25" s="41">
        <f t="shared" si="2"/>
        <v>5</v>
      </c>
      <c r="C25" s="42">
        <f t="shared" si="3"/>
        <v>3.2679738562091507</v>
      </c>
      <c r="D25" s="41"/>
      <c r="E25" s="68">
        <v>2</v>
      </c>
      <c r="F25" s="61">
        <f t="shared" si="1"/>
        <v>40</v>
      </c>
      <c r="G25" s="69"/>
      <c r="H25" s="68">
        <v>3</v>
      </c>
      <c r="I25" s="61">
        <f t="shared" si="0"/>
        <v>60</v>
      </c>
    </row>
    <row r="26" spans="1:9" ht="15" customHeight="1">
      <c r="A26" s="67" t="s">
        <v>353</v>
      </c>
      <c r="B26" s="41">
        <f t="shared" si="2"/>
        <v>2</v>
      </c>
      <c r="C26" s="42">
        <f t="shared" si="3"/>
        <v>1.3071895424836601</v>
      </c>
      <c r="D26" s="41"/>
      <c r="E26" s="68">
        <v>0</v>
      </c>
      <c r="F26" s="61">
        <f t="shared" si="1"/>
        <v>0</v>
      </c>
      <c r="G26" s="69"/>
      <c r="H26" s="68">
        <v>2</v>
      </c>
      <c r="I26" s="61">
        <f t="shared" si="0"/>
        <v>100</v>
      </c>
    </row>
    <row r="27" spans="1:9" ht="15" customHeight="1">
      <c r="A27" s="67" t="s">
        <v>354</v>
      </c>
      <c r="B27" s="41">
        <f t="shared" si="2"/>
        <v>4</v>
      </c>
      <c r="C27" s="42">
        <f t="shared" si="3"/>
        <v>2.6143790849673203</v>
      </c>
      <c r="D27" s="41"/>
      <c r="E27" s="68">
        <v>2</v>
      </c>
      <c r="F27" s="61">
        <f t="shared" si="1"/>
        <v>50</v>
      </c>
      <c r="G27" s="69"/>
      <c r="H27" s="68">
        <v>2</v>
      </c>
      <c r="I27" s="61">
        <f t="shared" si="0"/>
        <v>50</v>
      </c>
    </row>
    <row r="28" spans="1:9" ht="15" customHeight="1">
      <c r="A28" s="67" t="s">
        <v>355</v>
      </c>
      <c r="B28" s="41">
        <f>IF($A28&lt;&gt;0,E28+H28,"")</f>
        <v>2</v>
      </c>
      <c r="C28" s="42">
        <f>IF(A28&lt;&gt;0,B28/$B$11*100,"")</f>
        <v>1.3071895424836601</v>
      </c>
      <c r="D28" s="41"/>
      <c r="E28" s="68">
        <v>1</v>
      </c>
      <c r="F28" s="61">
        <f t="shared" si="1"/>
        <v>50</v>
      </c>
      <c r="G28" s="69"/>
      <c r="H28" s="68">
        <v>1</v>
      </c>
      <c r="I28" s="61">
        <f t="shared" si="0"/>
        <v>50</v>
      </c>
    </row>
    <row r="29" spans="1:9" ht="15" customHeight="1">
      <c r="A29" s="67" t="s">
        <v>356</v>
      </c>
      <c r="B29" s="41">
        <f t="shared" si="2"/>
        <v>1</v>
      </c>
      <c r="C29" s="42">
        <f t="shared" si="3"/>
        <v>0.65359477124183007</v>
      </c>
      <c r="D29" s="41"/>
      <c r="E29" s="68">
        <v>1</v>
      </c>
      <c r="F29" s="61">
        <f t="shared" si="1"/>
        <v>100</v>
      </c>
      <c r="G29" s="69"/>
      <c r="H29" s="68">
        <v>0</v>
      </c>
      <c r="I29" s="61">
        <f t="shared" si="0"/>
        <v>0</v>
      </c>
    </row>
    <row r="30" spans="1:9" ht="15" customHeight="1">
      <c r="A30" s="67" t="s">
        <v>357</v>
      </c>
      <c r="B30" s="41">
        <f>IF($A30&lt;&gt;0,E30+H30,"")</f>
        <v>1</v>
      </c>
      <c r="C30" s="42">
        <f>IF(A30&lt;&gt;0,B30/$B$11*100,"")</f>
        <v>0.65359477124183007</v>
      </c>
      <c r="D30" s="41"/>
      <c r="E30" s="68">
        <v>1</v>
      </c>
      <c r="F30" s="61">
        <f t="shared" si="1"/>
        <v>100</v>
      </c>
      <c r="G30" s="69"/>
      <c r="H30" s="68">
        <v>0</v>
      </c>
      <c r="I30" s="61">
        <f t="shared" si="0"/>
        <v>0</v>
      </c>
    </row>
    <row r="31" spans="1:9" ht="15" customHeight="1">
      <c r="A31" s="67" t="s">
        <v>358</v>
      </c>
      <c r="B31" s="41">
        <f t="shared" si="2"/>
        <v>6</v>
      </c>
      <c r="C31" s="42">
        <f t="shared" si="3"/>
        <v>3.9215686274509802</v>
      </c>
      <c r="D31" s="41"/>
      <c r="E31" s="68">
        <v>4</v>
      </c>
      <c r="F31" s="61">
        <f t="shared" si="1"/>
        <v>66.666666666666657</v>
      </c>
      <c r="G31" s="69"/>
      <c r="H31" s="68">
        <v>2</v>
      </c>
      <c r="I31" s="61">
        <f t="shared" si="0"/>
        <v>33.333333333333329</v>
      </c>
    </row>
    <row r="32" spans="1:9" ht="15" customHeight="1">
      <c r="A32" s="67" t="s">
        <v>359</v>
      </c>
      <c r="B32" s="41">
        <f t="shared" si="2"/>
        <v>7</v>
      </c>
      <c r="C32" s="42">
        <f t="shared" si="3"/>
        <v>4.5751633986928102</v>
      </c>
      <c r="D32" s="41"/>
      <c r="E32" s="68">
        <v>6</v>
      </c>
      <c r="F32" s="61">
        <f t="shared" si="1"/>
        <v>85.714285714285708</v>
      </c>
      <c r="G32" s="69"/>
      <c r="H32" s="68">
        <v>1</v>
      </c>
      <c r="I32" s="61">
        <f t="shared" si="0"/>
        <v>14.285714285714285</v>
      </c>
    </row>
    <row r="33" spans="1:10" ht="15" customHeight="1">
      <c r="A33" s="67" t="s">
        <v>360</v>
      </c>
      <c r="B33" s="41">
        <f t="shared" si="2"/>
        <v>5</v>
      </c>
      <c r="C33" s="42">
        <f t="shared" si="3"/>
        <v>3.2679738562091507</v>
      </c>
      <c r="D33" s="41"/>
      <c r="E33" s="68">
        <v>3</v>
      </c>
      <c r="F33" s="61">
        <f t="shared" si="1"/>
        <v>60</v>
      </c>
      <c r="G33" s="69"/>
      <c r="H33" s="68">
        <v>2</v>
      </c>
      <c r="I33" s="61">
        <f t="shared" si="0"/>
        <v>40</v>
      </c>
    </row>
    <row r="34" spans="1:10" ht="15" customHeight="1">
      <c r="A34" s="67" t="s">
        <v>361</v>
      </c>
      <c r="B34" s="41">
        <f>IF($A34&lt;&gt;0,E34+H34,"")</f>
        <v>2</v>
      </c>
      <c r="C34" s="42">
        <f>IF(A34&lt;&gt;0,B34/$B$11*100,"")</f>
        <v>1.3071895424836601</v>
      </c>
      <c r="D34" s="41"/>
      <c r="E34" s="68">
        <v>1</v>
      </c>
      <c r="F34" s="61">
        <f t="shared" si="1"/>
        <v>50</v>
      </c>
      <c r="G34" s="69"/>
      <c r="H34" s="68">
        <v>1</v>
      </c>
      <c r="I34" s="61">
        <f t="shared" si="0"/>
        <v>50</v>
      </c>
    </row>
    <row r="35" spans="1:10" ht="15" customHeight="1">
      <c r="A35" s="67" t="s">
        <v>362</v>
      </c>
      <c r="B35" s="41">
        <f>IF($A35&lt;&gt;0,E35+H35,"")</f>
        <v>1</v>
      </c>
      <c r="C35" s="42">
        <f>IF(A35&lt;&gt;0,B35/$B$11*100,"")</f>
        <v>0.65359477124183007</v>
      </c>
      <c r="D35" s="41"/>
      <c r="E35" s="68">
        <v>1</v>
      </c>
      <c r="F35" s="61">
        <f t="shared" si="1"/>
        <v>100</v>
      </c>
      <c r="G35" s="69"/>
      <c r="H35" s="68">
        <v>0</v>
      </c>
      <c r="I35" s="61">
        <f t="shared" si="0"/>
        <v>0</v>
      </c>
    </row>
    <row r="36" spans="1:10" ht="15" customHeight="1">
      <c r="A36" s="67" t="s">
        <v>363</v>
      </c>
      <c r="B36" s="41">
        <f t="shared" si="2"/>
        <v>4</v>
      </c>
      <c r="C36" s="42">
        <f t="shared" si="3"/>
        <v>2.6143790849673203</v>
      </c>
      <c r="D36" s="41"/>
      <c r="E36" s="68">
        <v>1</v>
      </c>
      <c r="F36" s="61">
        <f t="shared" si="1"/>
        <v>25</v>
      </c>
      <c r="G36" s="69"/>
      <c r="H36" s="68">
        <v>3</v>
      </c>
      <c r="I36" s="61">
        <f t="shared" si="0"/>
        <v>75</v>
      </c>
    </row>
    <row r="37" spans="1:10" ht="15" customHeight="1">
      <c r="A37" s="67" t="s">
        <v>364</v>
      </c>
      <c r="B37" s="41">
        <f t="shared" si="2"/>
        <v>8</v>
      </c>
      <c r="C37" s="42">
        <f t="shared" si="3"/>
        <v>5.2287581699346406</v>
      </c>
      <c r="D37" s="41"/>
      <c r="E37" s="68">
        <v>6</v>
      </c>
      <c r="F37" s="61">
        <f t="shared" si="1"/>
        <v>75</v>
      </c>
      <c r="G37" s="69"/>
      <c r="H37" s="68">
        <v>2</v>
      </c>
      <c r="I37" s="61">
        <f t="shared" si="0"/>
        <v>25</v>
      </c>
    </row>
    <row r="38" spans="1:10" ht="15" customHeight="1">
      <c r="A38" s="67" t="s">
        <v>365</v>
      </c>
      <c r="B38" s="41">
        <f>IF($A38&lt;&gt;0,E38+H38,"")</f>
        <v>3</v>
      </c>
      <c r="C38" s="42">
        <f t="shared" si="3"/>
        <v>1.9607843137254901</v>
      </c>
      <c r="D38" s="41"/>
      <c r="E38" s="68">
        <v>3</v>
      </c>
      <c r="F38" s="61">
        <f t="shared" si="1"/>
        <v>100</v>
      </c>
      <c r="G38" s="69"/>
      <c r="H38" s="68">
        <v>0</v>
      </c>
      <c r="I38" s="61">
        <f t="shared" si="0"/>
        <v>0</v>
      </c>
    </row>
    <row r="39" spans="1:10" ht="15" customHeight="1">
      <c r="A39" s="67" t="s">
        <v>366</v>
      </c>
      <c r="B39" s="41">
        <f>IF($A39&lt;&gt;0,E39+H39,"")</f>
        <v>1</v>
      </c>
      <c r="C39" s="42">
        <f>IF(A39&lt;&gt;0,B39/$B$11*100,"")</f>
        <v>0.65359477124183007</v>
      </c>
      <c r="D39" s="41"/>
      <c r="E39" s="68">
        <v>1</v>
      </c>
      <c r="F39" s="61">
        <f t="shared" si="1"/>
        <v>100</v>
      </c>
      <c r="G39" s="69"/>
      <c r="H39" s="68">
        <v>0</v>
      </c>
      <c r="I39" s="61">
        <f t="shared" si="0"/>
        <v>0</v>
      </c>
    </row>
    <row r="40" spans="1:10" ht="15" customHeight="1">
      <c r="A40" s="67" t="s">
        <v>367</v>
      </c>
      <c r="B40" s="41">
        <f t="shared" si="2"/>
        <v>1</v>
      </c>
      <c r="C40" s="42">
        <f t="shared" si="3"/>
        <v>0.65359477124183007</v>
      </c>
      <c r="D40" s="41"/>
      <c r="E40" s="68">
        <v>1</v>
      </c>
      <c r="F40" s="61">
        <f t="shared" si="1"/>
        <v>100</v>
      </c>
      <c r="G40" s="69"/>
      <c r="H40" s="68">
        <v>0</v>
      </c>
      <c r="I40" s="61">
        <f t="shared" si="0"/>
        <v>0</v>
      </c>
    </row>
    <row r="41" spans="1:10" ht="15" customHeight="1">
      <c r="A41" s="67" t="s">
        <v>368</v>
      </c>
      <c r="B41" s="41">
        <f t="shared" si="2"/>
        <v>11</v>
      </c>
      <c r="C41" s="42">
        <f t="shared" si="3"/>
        <v>7.18954248366013</v>
      </c>
      <c r="D41" s="41"/>
      <c r="E41" s="68">
        <v>2</v>
      </c>
      <c r="F41" s="61">
        <f t="shared" si="1"/>
        <v>18.181818181818183</v>
      </c>
      <c r="G41" s="69"/>
      <c r="H41" s="68">
        <v>9</v>
      </c>
      <c r="I41" s="61">
        <f t="shared" si="0"/>
        <v>81.818181818181827</v>
      </c>
    </row>
    <row r="42" spans="1:10" ht="15" customHeight="1">
      <c r="A42" s="67" t="s">
        <v>369</v>
      </c>
      <c r="B42" s="41">
        <f t="shared" si="2"/>
        <v>16</v>
      </c>
      <c r="C42" s="42">
        <f t="shared" si="3"/>
        <v>10.457516339869281</v>
      </c>
      <c r="D42" s="41"/>
      <c r="E42" s="68">
        <v>5</v>
      </c>
      <c r="F42" s="61">
        <f t="shared" si="1"/>
        <v>31.25</v>
      </c>
      <c r="G42" s="69"/>
      <c r="H42" s="68">
        <v>11</v>
      </c>
      <c r="I42" s="61">
        <f t="shared" si="0"/>
        <v>68.75</v>
      </c>
    </row>
    <row r="43" spans="1:10" ht="24.75" customHeight="1">
      <c r="A43" s="67" t="s">
        <v>370</v>
      </c>
      <c r="B43" s="41">
        <f t="shared" si="2"/>
        <v>2</v>
      </c>
      <c r="C43" s="42">
        <f t="shared" si="3"/>
        <v>1.3071895424836601</v>
      </c>
      <c r="D43" s="41"/>
      <c r="E43" s="68">
        <v>1</v>
      </c>
      <c r="F43" s="61">
        <f t="shared" si="1"/>
        <v>50</v>
      </c>
      <c r="G43" s="69"/>
      <c r="H43" s="68">
        <v>1</v>
      </c>
      <c r="I43" s="61">
        <f t="shared" si="0"/>
        <v>50</v>
      </c>
    </row>
    <row r="44" spans="1:10" ht="15" customHeight="1">
      <c r="A44" s="67" t="s">
        <v>371</v>
      </c>
      <c r="B44" s="41">
        <f t="shared" si="2"/>
        <v>3</v>
      </c>
      <c r="C44" s="42">
        <f t="shared" si="3"/>
        <v>1.9607843137254901</v>
      </c>
      <c r="D44" s="41"/>
      <c r="E44" s="68">
        <v>2</v>
      </c>
      <c r="F44" s="61">
        <f t="shared" si="1"/>
        <v>66.666666666666657</v>
      </c>
      <c r="G44" s="69"/>
      <c r="H44" s="68">
        <v>1</v>
      </c>
      <c r="I44" s="61">
        <f t="shared" si="0"/>
        <v>33.333333333333329</v>
      </c>
    </row>
    <row r="45" spans="1:10" ht="15" customHeight="1">
      <c r="A45" s="67" t="s">
        <v>372</v>
      </c>
      <c r="B45" s="41">
        <f t="shared" si="2"/>
        <v>2</v>
      </c>
      <c r="C45" s="42">
        <f t="shared" si="3"/>
        <v>1.3071895424836601</v>
      </c>
      <c r="D45" s="41"/>
      <c r="E45" s="68">
        <v>1</v>
      </c>
      <c r="F45" s="61">
        <f t="shared" si="1"/>
        <v>50</v>
      </c>
      <c r="G45" s="69"/>
      <c r="H45" s="68">
        <v>1</v>
      </c>
      <c r="I45" s="61">
        <f t="shared" si="0"/>
        <v>50</v>
      </c>
    </row>
    <row r="46" spans="1:10" ht="15" customHeight="1">
      <c r="A46" s="67" t="s">
        <v>373</v>
      </c>
      <c r="B46" s="41">
        <f t="shared" si="2"/>
        <v>9</v>
      </c>
      <c r="C46" s="42">
        <f t="shared" si="3"/>
        <v>5.8823529411764701</v>
      </c>
      <c r="D46" s="41"/>
      <c r="E46" s="68">
        <v>6</v>
      </c>
      <c r="F46" s="61">
        <f t="shared" si="1"/>
        <v>66.666666666666657</v>
      </c>
      <c r="G46" s="69"/>
      <c r="H46" s="68">
        <v>3</v>
      </c>
      <c r="I46" s="61">
        <f t="shared" si="0"/>
        <v>33.333333333333329</v>
      </c>
    </row>
    <row r="47" spans="1:10" ht="7.5" customHeight="1" thickBot="1">
      <c r="A47" s="29"/>
      <c r="B47" s="29"/>
      <c r="C47" s="29"/>
      <c r="D47" s="29"/>
      <c r="E47" s="29"/>
      <c r="F47" s="29"/>
      <c r="G47" s="29"/>
      <c r="H47" s="29"/>
      <c r="I47" s="29"/>
      <c r="J47" s="29"/>
    </row>
    <row r="48" spans="1:10" ht="9" customHeight="1">
      <c r="A48" s="31"/>
      <c r="H48" s="40"/>
      <c r="I48" s="40"/>
      <c r="J48" s="40"/>
    </row>
    <row r="49" spans="1:1">
      <c r="A49" s="19" t="s">
        <v>374</v>
      </c>
    </row>
    <row r="50" spans="1:1">
      <c r="A50" s="17" t="s">
        <v>332</v>
      </c>
    </row>
    <row r="52" spans="1:1">
      <c r="A52" s="17" t="s">
        <v>333</v>
      </c>
    </row>
    <row r="53" spans="1:1">
      <c r="A53" s="17" t="s">
        <v>334</v>
      </c>
    </row>
  </sheetData>
  <mergeCells count="3">
    <mergeCell ref="B7:C7"/>
    <mergeCell ref="E7:F7"/>
    <mergeCell ref="H7:I7"/>
  </mergeCells>
  <printOptions horizontalCentered="1" verticalCentered="1"/>
  <pageMargins left="0.70866141732283472" right="0.70866141732283472" top="0.55118110236220474" bottom="0.55118110236220474" header="0.31496062992125984" footer="0.31496062992125984"/>
  <pageSetup scale="85"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D4C4D-8D8F-48C9-9EAA-B3B87FD39A82}">
  <sheetPr>
    <tabColor rgb="FFFFC000"/>
  </sheetPr>
  <dimension ref="A1:I43"/>
  <sheetViews>
    <sheetView workbookViewId="0">
      <selection activeCell="M32" sqref="M32"/>
    </sheetView>
  </sheetViews>
  <sheetFormatPr baseColWidth="10" defaultRowHeight="15"/>
  <sheetData>
    <row r="1" spans="1:9">
      <c r="F1" s="70"/>
      <c r="G1" s="70"/>
    </row>
    <row r="2" spans="1:9">
      <c r="C2" s="19" t="s">
        <v>252</v>
      </c>
      <c r="D2" s="19" t="s">
        <v>338</v>
      </c>
      <c r="H2" s="71"/>
      <c r="I2" s="71"/>
    </row>
    <row r="3" spans="1:9">
      <c r="B3" s="19" t="s">
        <v>375</v>
      </c>
      <c r="C3" s="72">
        <v>74</v>
      </c>
      <c r="D3" s="72">
        <v>90</v>
      </c>
      <c r="G3" s="19"/>
      <c r="H3" s="72"/>
      <c r="I3" s="72"/>
    </row>
    <row r="4" spans="1:9">
      <c r="B4" s="19" t="s">
        <v>376</v>
      </c>
      <c r="C4" s="72">
        <v>375</v>
      </c>
      <c r="D4" s="72">
        <v>364</v>
      </c>
      <c r="E4" s="23"/>
      <c r="F4" s="73"/>
      <c r="G4" s="19"/>
      <c r="H4" s="72"/>
      <c r="I4" s="72"/>
    </row>
    <row r="5" spans="1:9">
      <c r="B5" s="19" t="s">
        <v>377</v>
      </c>
      <c r="C5" s="72">
        <v>408</v>
      </c>
      <c r="D5" s="72">
        <v>578</v>
      </c>
      <c r="E5" s="19"/>
      <c r="F5" s="72"/>
      <c r="G5" s="19"/>
      <c r="H5" s="72"/>
      <c r="I5" s="72"/>
    </row>
    <row r="6" spans="1:9">
      <c r="B6" s="19" t="s">
        <v>378</v>
      </c>
      <c r="C6">
        <v>432</v>
      </c>
      <c r="D6">
        <v>417</v>
      </c>
      <c r="E6" s="23"/>
      <c r="F6" s="72"/>
      <c r="G6" s="19"/>
    </row>
    <row r="7" spans="1:9">
      <c r="B7" s="19" t="s">
        <v>379</v>
      </c>
      <c r="C7" s="72">
        <v>821</v>
      </c>
      <c r="D7" s="72">
        <v>596</v>
      </c>
      <c r="E7" s="74"/>
      <c r="F7" s="72"/>
      <c r="G7" s="19"/>
      <c r="H7" s="72"/>
      <c r="I7" s="72"/>
    </row>
    <row r="8" spans="1:9">
      <c r="B8" s="19" t="s">
        <v>380</v>
      </c>
      <c r="C8" s="72">
        <v>874</v>
      </c>
      <c r="D8" s="72">
        <v>1810</v>
      </c>
      <c r="E8" s="19"/>
      <c r="F8" s="72"/>
      <c r="G8" s="19"/>
      <c r="H8" s="72"/>
      <c r="I8" s="72"/>
    </row>
    <row r="9" spans="1:9">
      <c r="B9" s="19" t="s">
        <v>49</v>
      </c>
      <c r="C9" s="72">
        <v>1282</v>
      </c>
      <c r="D9" s="72">
        <v>570</v>
      </c>
      <c r="E9" s="23"/>
      <c r="F9" s="72"/>
      <c r="G9" s="19"/>
      <c r="H9" s="72"/>
      <c r="I9" s="72"/>
    </row>
    <row r="10" spans="1:9">
      <c r="B10" s="19" t="s">
        <v>381</v>
      </c>
      <c r="C10" s="72">
        <v>3843</v>
      </c>
      <c r="D10" s="72">
        <v>2839</v>
      </c>
      <c r="E10" s="23"/>
      <c r="F10" s="72"/>
      <c r="G10" s="19"/>
      <c r="H10" s="72"/>
      <c r="I10" s="72"/>
    </row>
    <row r="11" spans="1:9">
      <c r="B11" s="19" t="s">
        <v>382</v>
      </c>
      <c r="C11" s="72">
        <v>4311</v>
      </c>
      <c r="D11" s="72">
        <v>3611</v>
      </c>
      <c r="E11" s="23"/>
      <c r="F11" s="72"/>
      <c r="G11" s="19"/>
      <c r="H11" s="72"/>
      <c r="I11" s="72"/>
    </row>
    <row r="12" spans="1:9">
      <c r="E12" s="19"/>
    </row>
    <row r="13" spans="1:9">
      <c r="E13" s="19"/>
    </row>
    <row r="15" spans="1:9">
      <c r="A15" s="23"/>
      <c r="B15" s="19"/>
      <c r="C15" s="75"/>
      <c r="D15" s="75"/>
    </row>
    <row r="16" spans="1:9">
      <c r="A16" s="23"/>
      <c r="B16" s="19"/>
      <c r="C16" s="72"/>
      <c r="D16" s="72"/>
    </row>
    <row r="17" spans="1:4">
      <c r="A17" s="19"/>
      <c r="B17" s="19"/>
      <c r="C17" s="76"/>
      <c r="D17" s="76"/>
    </row>
    <row r="18" spans="1:4">
      <c r="A18" s="23"/>
      <c r="B18" s="19"/>
      <c r="C18" s="72"/>
      <c r="D18" s="72"/>
    </row>
    <row r="19" spans="1:4">
      <c r="A19" s="23"/>
      <c r="B19" s="19"/>
      <c r="C19" s="72"/>
      <c r="D19" s="72"/>
    </row>
    <row r="20" spans="1:4">
      <c r="A20" s="23"/>
      <c r="B20" s="19"/>
      <c r="C20" s="72"/>
      <c r="D20" s="72"/>
    </row>
    <row r="21" spans="1:4">
      <c r="A21" s="23"/>
      <c r="B21" s="19"/>
      <c r="C21" s="72"/>
      <c r="D21" s="72"/>
    </row>
    <row r="22" spans="1:4">
      <c r="A22" s="23"/>
      <c r="B22" s="19"/>
      <c r="C22" s="72"/>
      <c r="D22" s="72"/>
    </row>
    <row r="23" spans="1:4">
      <c r="A23" s="23"/>
      <c r="B23" s="19"/>
      <c r="C23" s="72"/>
      <c r="D23" s="72"/>
    </row>
    <row r="32" spans="1:4">
      <c r="C32" s="19"/>
      <c r="D32" s="19"/>
    </row>
    <row r="35" spans="1:4">
      <c r="A35" s="23"/>
      <c r="C35" s="72"/>
      <c r="D35" s="72"/>
    </row>
    <row r="42" spans="1:4">
      <c r="C42" s="77"/>
      <c r="D42" s="77"/>
    </row>
    <row r="43" spans="1:4">
      <c r="C43" s="77"/>
      <c r="D43" s="77"/>
    </row>
  </sheetData>
  <printOptions horizontalCentered="1" verticalCentered="1"/>
  <pageMargins left="0.78740157480314965" right="0" top="0" bottom="0" header="0" footer="0"/>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94E6-CE1C-45BB-877D-6F5BF6357895}">
  <sheetPr>
    <tabColor theme="4" tint="-0.249977111117893"/>
  </sheetPr>
  <dimension ref="A1:S108"/>
  <sheetViews>
    <sheetView workbookViewId="0"/>
  </sheetViews>
  <sheetFormatPr baseColWidth="10" defaultColWidth="9.140625" defaultRowHeight="12.75"/>
  <cols>
    <col min="1" max="1" width="34.5703125" style="17" customWidth="1"/>
    <col min="2" max="2" width="7.85546875" style="66" customWidth="1"/>
    <col min="3" max="3" width="7.85546875" style="60" customWidth="1"/>
    <col min="4" max="4" width="1.85546875" style="19" customWidth="1"/>
    <col min="5" max="5" width="7.85546875" style="66" customWidth="1"/>
    <col min="6" max="6" width="8.5703125" style="60" customWidth="1"/>
    <col min="7" max="7" width="1.85546875" style="19" customWidth="1"/>
    <col min="8" max="8" width="7.85546875" style="66" customWidth="1"/>
    <col min="9" max="9" width="9" style="60" customWidth="1"/>
    <col min="10" max="10" width="1.85546875" style="60" customWidth="1"/>
    <col min="11" max="11" width="7.85546875" style="66" customWidth="1"/>
    <col min="12" max="12" width="8" style="19" customWidth="1"/>
    <col min="13" max="13" width="1.85546875" style="19" customWidth="1"/>
    <col min="14" max="14" width="7.85546875" style="66" customWidth="1"/>
    <col min="15" max="15" width="9" style="19" customWidth="1"/>
    <col min="16" max="16" width="1.85546875" style="19" customWidth="1"/>
    <col min="17" max="17" width="7.85546875" style="66" customWidth="1"/>
    <col min="18" max="18" width="7.85546875" style="17" customWidth="1"/>
    <col min="19" max="19" width="1.85546875" style="17" customWidth="1"/>
    <col min="20" max="256" width="9.140625" style="17"/>
    <col min="257" max="257" width="34.5703125" style="17" customWidth="1"/>
    <col min="258" max="259" width="7.85546875" style="17" customWidth="1"/>
    <col min="260" max="260" width="1.85546875" style="17" customWidth="1"/>
    <col min="261" max="261" width="7.85546875" style="17" customWidth="1"/>
    <col min="262" max="262" width="8.5703125" style="17" customWidth="1"/>
    <col min="263" max="263" width="1.85546875" style="17" customWidth="1"/>
    <col min="264" max="264" width="7.85546875" style="17" customWidth="1"/>
    <col min="265" max="265" width="9" style="17" customWidth="1"/>
    <col min="266" max="266" width="1.85546875" style="17" customWidth="1"/>
    <col min="267" max="267" width="7.85546875" style="17" customWidth="1"/>
    <col min="268" max="268" width="8" style="17" customWidth="1"/>
    <col min="269" max="269" width="1.85546875" style="17" customWidth="1"/>
    <col min="270" max="270" width="7.85546875" style="17" customWidth="1"/>
    <col min="271" max="271" width="9" style="17" customWidth="1"/>
    <col min="272" max="272" width="1.85546875" style="17" customWidth="1"/>
    <col min="273" max="274" width="7.85546875" style="17" customWidth="1"/>
    <col min="275" max="275" width="1.85546875" style="17" customWidth="1"/>
    <col min="276" max="512" width="9.140625" style="17"/>
    <col min="513" max="513" width="34.5703125" style="17" customWidth="1"/>
    <col min="514" max="515" width="7.85546875" style="17" customWidth="1"/>
    <col min="516" max="516" width="1.85546875" style="17" customWidth="1"/>
    <col min="517" max="517" width="7.85546875" style="17" customWidth="1"/>
    <col min="518" max="518" width="8.5703125" style="17" customWidth="1"/>
    <col min="519" max="519" width="1.85546875" style="17" customWidth="1"/>
    <col min="520" max="520" width="7.85546875" style="17" customWidth="1"/>
    <col min="521" max="521" width="9" style="17" customWidth="1"/>
    <col min="522" max="522" width="1.85546875" style="17" customWidth="1"/>
    <col min="523" max="523" width="7.85546875" style="17" customWidth="1"/>
    <col min="524" max="524" width="8" style="17" customWidth="1"/>
    <col min="525" max="525" width="1.85546875" style="17" customWidth="1"/>
    <col min="526" max="526" width="7.85546875" style="17" customWidth="1"/>
    <col min="527" max="527" width="9" style="17" customWidth="1"/>
    <col min="528" max="528" width="1.85546875" style="17" customWidth="1"/>
    <col min="529" max="530" width="7.85546875" style="17" customWidth="1"/>
    <col min="531" max="531" width="1.85546875" style="17" customWidth="1"/>
    <col min="532" max="768" width="9.140625" style="17"/>
    <col min="769" max="769" width="34.5703125" style="17" customWidth="1"/>
    <col min="770" max="771" width="7.85546875" style="17" customWidth="1"/>
    <col min="772" max="772" width="1.85546875" style="17" customWidth="1"/>
    <col min="773" max="773" width="7.85546875" style="17" customWidth="1"/>
    <col min="774" max="774" width="8.5703125" style="17" customWidth="1"/>
    <col min="775" max="775" width="1.85546875" style="17" customWidth="1"/>
    <col min="776" max="776" width="7.85546875" style="17" customWidth="1"/>
    <col min="777" max="777" width="9" style="17" customWidth="1"/>
    <col min="778" max="778" width="1.85546875" style="17" customWidth="1"/>
    <col min="779" max="779" width="7.85546875" style="17" customWidth="1"/>
    <col min="780" max="780" width="8" style="17" customWidth="1"/>
    <col min="781" max="781" width="1.85546875" style="17" customWidth="1"/>
    <col min="782" max="782" width="7.85546875" style="17" customWidth="1"/>
    <col min="783" max="783" width="9" style="17" customWidth="1"/>
    <col min="784" max="784" width="1.85546875" style="17" customWidth="1"/>
    <col min="785" max="786" width="7.85546875" style="17" customWidth="1"/>
    <col min="787" max="787" width="1.85546875" style="17" customWidth="1"/>
    <col min="788" max="1024" width="9.140625" style="17"/>
    <col min="1025" max="1025" width="34.5703125" style="17" customWidth="1"/>
    <col min="1026" max="1027" width="7.85546875" style="17" customWidth="1"/>
    <col min="1028" max="1028" width="1.85546875" style="17" customWidth="1"/>
    <col min="1029" max="1029" width="7.85546875" style="17" customWidth="1"/>
    <col min="1030" max="1030" width="8.5703125" style="17" customWidth="1"/>
    <col min="1031" max="1031" width="1.85546875" style="17" customWidth="1"/>
    <col min="1032" max="1032" width="7.85546875" style="17" customWidth="1"/>
    <col min="1033" max="1033" width="9" style="17" customWidth="1"/>
    <col min="1034" max="1034" width="1.85546875" style="17" customWidth="1"/>
    <col min="1035" max="1035" width="7.85546875" style="17" customWidth="1"/>
    <col min="1036" max="1036" width="8" style="17" customWidth="1"/>
    <col min="1037" max="1037" width="1.85546875" style="17" customWidth="1"/>
    <col min="1038" max="1038" width="7.85546875" style="17" customWidth="1"/>
    <col min="1039" max="1039" width="9" style="17" customWidth="1"/>
    <col min="1040" max="1040" width="1.85546875" style="17" customWidth="1"/>
    <col min="1041" max="1042" width="7.85546875" style="17" customWidth="1"/>
    <col min="1043" max="1043" width="1.85546875" style="17" customWidth="1"/>
    <col min="1044" max="1280" width="9.140625" style="17"/>
    <col min="1281" max="1281" width="34.5703125" style="17" customWidth="1"/>
    <col min="1282" max="1283" width="7.85546875" style="17" customWidth="1"/>
    <col min="1284" max="1284" width="1.85546875" style="17" customWidth="1"/>
    <col min="1285" max="1285" width="7.85546875" style="17" customWidth="1"/>
    <col min="1286" max="1286" width="8.5703125" style="17" customWidth="1"/>
    <col min="1287" max="1287" width="1.85546875" style="17" customWidth="1"/>
    <col min="1288" max="1288" width="7.85546875" style="17" customWidth="1"/>
    <col min="1289" max="1289" width="9" style="17" customWidth="1"/>
    <col min="1290" max="1290" width="1.85546875" style="17" customWidth="1"/>
    <col min="1291" max="1291" width="7.85546875" style="17" customWidth="1"/>
    <col min="1292" max="1292" width="8" style="17" customWidth="1"/>
    <col min="1293" max="1293" width="1.85546875" style="17" customWidth="1"/>
    <col min="1294" max="1294" width="7.85546875" style="17" customWidth="1"/>
    <col min="1295" max="1295" width="9" style="17" customWidth="1"/>
    <col min="1296" max="1296" width="1.85546875" style="17" customWidth="1"/>
    <col min="1297" max="1298" width="7.85546875" style="17" customWidth="1"/>
    <col min="1299" max="1299" width="1.85546875" style="17" customWidth="1"/>
    <col min="1300" max="1536" width="9.140625" style="17"/>
    <col min="1537" max="1537" width="34.5703125" style="17" customWidth="1"/>
    <col min="1538" max="1539" width="7.85546875" style="17" customWidth="1"/>
    <col min="1540" max="1540" width="1.85546875" style="17" customWidth="1"/>
    <col min="1541" max="1541" width="7.85546875" style="17" customWidth="1"/>
    <col min="1542" max="1542" width="8.5703125" style="17" customWidth="1"/>
    <col min="1543" max="1543" width="1.85546875" style="17" customWidth="1"/>
    <col min="1544" max="1544" width="7.85546875" style="17" customWidth="1"/>
    <col min="1545" max="1545" width="9" style="17" customWidth="1"/>
    <col min="1546" max="1546" width="1.85546875" style="17" customWidth="1"/>
    <col min="1547" max="1547" width="7.85546875" style="17" customWidth="1"/>
    <col min="1548" max="1548" width="8" style="17" customWidth="1"/>
    <col min="1549" max="1549" width="1.85546875" style="17" customWidth="1"/>
    <col min="1550" max="1550" width="7.85546875" style="17" customWidth="1"/>
    <col min="1551" max="1551" width="9" style="17" customWidth="1"/>
    <col min="1552" max="1552" width="1.85546875" style="17" customWidth="1"/>
    <col min="1553" max="1554" width="7.85546875" style="17" customWidth="1"/>
    <col min="1555" max="1555" width="1.85546875" style="17" customWidth="1"/>
    <col min="1556" max="1792" width="9.140625" style="17"/>
    <col min="1793" max="1793" width="34.5703125" style="17" customWidth="1"/>
    <col min="1794" max="1795" width="7.85546875" style="17" customWidth="1"/>
    <col min="1796" max="1796" width="1.85546875" style="17" customWidth="1"/>
    <col min="1797" max="1797" width="7.85546875" style="17" customWidth="1"/>
    <col min="1798" max="1798" width="8.5703125" style="17" customWidth="1"/>
    <col min="1799" max="1799" width="1.85546875" style="17" customWidth="1"/>
    <col min="1800" max="1800" width="7.85546875" style="17" customWidth="1"/>
    <col min="1801" max="1801" width="9" style="17" customWidth="1"/>
    <col min="1802" max="1802" width="1.85546875" style="17" customWidth="1"/>
    <col min="1803" max="1803" width="7.85546875" style="17" customWidth="1"/>
    <col min="1804" max="1804" width="8" style="17" customWidth="1"/>
    <col min="1805" max="1805" width="1.85546875" style="17" customWidth="1"/>
    <col min="1806" max="1806" width="7.85546875" style="17" customWidth="1"/>
    <col min="1807" max="1807" width="9" style="17" customWidth="1"/>
    <col min="1808" max="1808" width="1.85546875" style="17" customWidth="1"/>
    <col min="1809" max="1810" width="7.85546875" style="17" customWidth="1"/>
    <col min="1811" max="1811" width="1.85546875" style="17" customWidth="1"/>
    <col min="1812" max="2048" width="9.140625" style="17"/>
    <col min="2049" max="2049" width="34.5703125" style="17" customWidth="1"/>
    <col min="2050" max="2051" width="7.85546875" style="17" customWidth="1"/>
    <col min="2052" max="2052" width="1.85546875" style="17" customWidth="1"/>
    <col min="2053" max="2053" width="7.85546875" style="17" customWidth="1"/>
    <col min="2054" max="2054" width="8.5703125" style="17" customWidth="1"/>
    <col min="2055" max="2055" width="1.85546875" style="17" customWidth="1"/>
    <col min="2056" max="2056" width="7.85546875" style="17" customWidth="1"/>
    <col min="2057" max="2057" width="9" style="17" customWidth="1"/>
    <col min="2058" max="2058" width="1.85546875" style="17" customWidth="1"/>
    <col min="2059" max="2059" width="7.85546875" style="17" customWidth="1"/>
    <col min="2060" max="2060" width="8" style="17" customWidth="1"/>
    <col min="2061" max="2061" width="1.85546875" style="17" customWidth="1"/>
    <col min="2062" max="2062" width="7.85546875" style="17" customWidth="1"/>
    <col min="2063" max="2063" width="9" style="17" customWidth="1"/>
    <col min="2064" max="2064" width="1.85546875" style="17" customWidth="1"/>
    <col min="2065" max="2066" width="7.85546875" style="17" customWidth="1"/>
    <col min="2067" max="2067" width="1.85546875" style="17" customWidth="1"/>
    <col min="2068" max="2304" width="9.140625" style="17"/>
    <col min="2305" max="2305" width="34.5703125" style="17" customWidth="1"/>
    <col min="2306" max="2307" width="7.85546875" style="17" customWidth="1"/>
    <col min="2308" max="2308" width="1.85546875" style="17" customWidth="1"/>
    <col min="2309" max="2309" width="7.85546875" style="17" customWidth="1"/>
    <col min="2310" max="2310" width="8.5703125" style="17" customWidth="1"/>
    <col min="2311" max="2311" width="1.85546875" style="17" customWidth="1"/>
    <col min="2312" max="2312" width="7.85546875" style="17" customWidth="1"/>
    <col min="2313" max="2313" width="9" style="17" customWidth="1"/>
    <col min="2314" max="2314" width="1.85546875" style="17" customWidth="1"/>
    <col min="2315" max="2315" width="7.85546875" style="17" customWidth="1"/>
    <col min="2316" max="2316" width="8" style="17" customWidth="1"/>
    <col min="2317" max="2317" width="1.85546875" style="17" customWidth="1"/>
    <col min="2318" max="2318" width="7.85546875" style="17" customWidth="1"/>
    <col min="2319" max="2319" width="9" style="17" customWidth="1"/>
    <col min="2320" max="2320" width="1.85546875" style="17" customWidth="1"/>
    <col min="2321" max="2322" width="7.85546875" style="17" customWidth="1"/>
    <col min="2323" max="2323" width="1.85546875" style="17" customWidth="1"/>
    <col min="2324" max="2560" width="9.140625" style="17"/>
    <col min="2561" max="2561" width="34.5703125" style="17" customWidth="1"/>
    <col min="2562" max="2563" width="7.85546875" style="17" customWidth="1"/>
    <col min="2564" max="2564" width="1.85546875" style="17" customWidth="1"/>
    <col min="2565" max="2565" width="7.85546875" style="17" customWidth="1"/>
    <col min="2566" max="2566" width="8.5703125" style="17" customWidth="1"/>
    <col min="2567" max="2567" width="1.85546875" style="17" customWidth="1"/>
    <col min="2568" max="2568" width="7.85546875" style="17" customWidth="1"/>
    <col min="2569" max="2569" width="9" style="17" customWidth="1"/>
    <col min="2570" max="2570" width="1.85546875" style="17" customWidth="1"/>
    <col min="2571" max="2571" width="7.85546875" style="17" customWidth="1"/>
    <col min="2572" max="2572" width="8" style="17" customWidth="1"/>
    <col min="2573" max="2573" width="1.85546875" style="17" customWidth="1"/>
    <col min="2574" max="2574" width="7.85546875" style="17" customWidth="1"/>
    <col min="2575" max="2575" width="9" style="17" customWidth="1"/>
    <col min="2576" max="2576" width="1.85546875" style="17" customWidth="1"/>
    <col min="2577" max="2578" width="7.85546875" style="17" customWidth="1"/>
    <col min="2579" max="2579" width="1.85546875" style="17" customWidth="1"/>
    <col min="2580" max="2816" width="9.140625" style="17"/>
    <col min="2817" max="2817" width="34.5703125" style="17" customWidth="1"/>
    <col min="2818" max="2819" width="7.85546875" style="17" customWidth="1"/>
    <col min="2820" max="2820" width="1.85546875" style="17" customWidth="1"/>
    <col min="2821" max="2821" width="7.85546875" style="17" customWidth="1"/>
    <col min="2822" max="2822" width="8.5703125" style="17" customWidth="1"/>
    <col min="2823" max="2823" width="1.85546875" style="17" customWidth="1"/>
    <col min="2824" max="2824" width="7.85546875" style="17" customWidth="1"/>
    <col min="2825" max="2825" width="9" style="17" customWidth="1"/>
    <col min="2826" max="2826" width="1.85546875" style="17" customWidth="1"/>
    <col min="2827" max="2827" width="7.85546875" style="17" customWidth="1"/>
    <col min="2828" max="2828" width="8" style="17" customWidth="1"/>
    <col min="2829" max="2829" width="1.85546875" style="17" customWidth="1"/>
    <col min="2830" max="2830" width="7.85546875" style="17" customWidth="1"/>
    <col min="2831" max="2831" width="9" style="17" customWidth="1"/>
    <col min="2832" max="2832" width="1.85546875" style="17" customWidth="1"/>
    <col min="2833" max="2834" width="7.85546875" style="17" customWidth="1"/>
    <col min="2835" max="2835" width="1.85546875" style="17" customWidth="1"/>
    <col min="2836" max="3072" width="9.140625" style="17"/>
    <col min="3073" max="3073" width="34.5703125" style="17" customWidth="1"/>
    <col min="3074" max="3075" width="7.85546875" style="17" customWidth="1"/>
    <col min="3076" max="3076" width="1.85546875" style="17" customWidth="1"/>
    <col min="3077" max="3077" width="7.85546875" style="17" customWidth="1"/>
    <col min="3078" max="3078" width="8.5703125" style="17" customWidth="1"/>
    <col min="3079" max="3079" width="1.85546875" style="17" customWidth="1"/>
    <col min="3080" max="3080" width="7.85546875" style="17" customWidth="1"/>
    <col min="3081" max="3081" width="9" style="17" customWidth="1"/>
    <col min="3082" max="3082" width="1.85546875" style="17" customWidth="1"/>
    <col min="3083" max="3083" width="7.85546875" style="17" customWidth="1"/>
    <col min="3084" max="3084" width="8" style="17" customWidth="1"/>
    <col min="3085" max="3085" width="1.85546875" style="17" customWidth="1"/>
    <col min="3086" max="3086" width="7.85546875" style="17" customWidth="1"/>
    <col min="3087" max="3087" width="9" style="17" customWidth="1"/>
    <col min="3088" max="3088" width="1.85546875" style="17" customWidth="1"/>
    <col min="3089" max="3090" width="7.85546875" style="17" customWidth="1"/>
    <col min="3091" max="3091" width="1.85546875" style="17" customWidth="1"/>
    <col min="3092" max="3328" width="9.140625" style="17"/>
    <col min="3329" max="3329" width="34.5703125" style="17" customWidth="1"/>
    <col min="3330" max="3331" width="7.85546875" style="17" customWidth="1"/>
    <col min="3332" max="3332" width="1.85546875" style="17" customWidth="1"/>
    <col min="3333" max="3333" width="7.85546875" style="17" customWidth="1"/>
    <col min="3334" max="3334" width="8.5703125" style="17" customWidth="1"/>
    <col min="3335" max="3335" width="1.85546875" style="17" customWidth="1"/>
    <col min="3336" max="3336" width="7.85546875" style="17" customWidth="1"/>
    <col min="3337" max="3337" width="9" style="17" customWidth="1"/>
    <col min="3338" max="3338" width="1.85546875" style="17" customWidth="1"/>
    <col min="3339" max="3339" width="7.85546875" style="17" customWidth="1"/>
    <col min="3340" max="3340" width="8" style="17" customWidth="1"/>
    <col min="3341" max="3341" width="1.85546875" style="17" customWidth="1"/>
    <col min="3342" max="3342" width="7.85546875" style="17" customWidth="1"/>
    <col min="3343" max="3343" width="9" style="17" customWidth="1"/>
    <col min="3344" max="3344" width="1.85546875" style="17" customWidth="1"/>
    <col min="3345" max="3346" width="7.85546875" style="17" customWidth="1"/>
    <col min="3347" max="3347" width="1.85546875" style="17" customWidth="1"/>
    <col min="3348" max="3584" width="9.140625" style="17"/>
    <col min="3585" max="3585" width="34.5703125" style="17" customWidth="1"/>
    <col min="3586" max="3587" width="7.85546875" style="17" customWidth="1"/>
    <col min="3588" max="3588" width="1.85546875" style="17" customWidth="1"/>
    <col min="3589" max="3589" width="7.85546875" style="17" customWidth="1"/>
    <col min="3590" max="3590" width="8.5703125" style="17" customWidth="1"/>
    <col min="3591" max="3591" width="1.85546875" style="17" customWidth="1"/>
    <col min="3592" max="3592" width="7.85546875" style="17" customWidth="1"/>
    <col min="3593" max="3593" width="9" style="17" customWidth="1"/>
    <col min="3594" max="3594" width="1.85546875" style="17" customWidth="1"/>
    <col min="3595" max="3595" width="7.85546875" style="17" customWidth="1"/>
    <col min="3596" max="3596" width="8" style="17" customWidth="1"/>
    <col min="3597" max="3597" width="1.85546875" style="17" customWidth="1"/>
    <col min="3598" max="3598" width="7.85546875" style="17" customWidth="1"/>
    <col min="3599" max="3599" width="9" style="17" customWidth="1"/>
    <col min="3600" max="3600" width="1.85546875" style="17" customWidth="1"/>
    <col min="3601" max="3602" width="7.85546875" style="17" customWidth="1"/>
    <col min="3603" max="3603" width="1.85546875" style="17" customWidth="1"/>
    <col min="3604" max="3840" width="9.140625" style="17"/>
    <col min="3841" max="3841" width="34.5703125" style="17" customWidth="1"/>
    <col min="3842" max="3843" width="7.85546875" style="17" customWidth="1"/>
    <col min="3844" max="3844" width="1.85546875" style="17" customWidth="1"/>
    <col min="3845" max="3845" width="7.85546875" style="17" customWidth="1"/>
    <col min="3846" max="3846" width="8.5703125" style="17" customWidth="1"/>
    <col min="3847" max="3847" width="1.85546875" style="17" customWidth="1"/>
    <col min="3848" max="3848" width="7.85546875" style="17" customWidth="1"/>
    <col min="3849" max="3849" width="9" style="17" customWidth="1"/>
    <col min="3850" max="3850" width="1.85546875" style="17" customWidth="1"/>
    <col min="3851" max="3851" width="7.85546875" style="17" customWidth="1"/>
    <col min="3852" max="3852" width="8" style="17" customWidth="1"/>
    <col min="3853" max="3853" width="1.85546875" style="17" customWidth="1"/>
    <col min="3854" max="3854" width="7.85546875" style="17" customWidth="1"/>
    <col min="3855" max="3855" width="9" style="17" customWidth="1"/>
    <col min="3856" max="3856" width="1.85546875" style="17" customWidth="1"/>
    <col min="3857" max="3858" width="7.85546875" style="17" customWidth="1"/>
    <col min="3859" max="3859" width="1.85546875" style="17" customWidth="1"/>
    <col min="3860" max="4096" width="9.140625" style="17"/>
    <col min="4097" max="4097" width="34.5703125" style="17" customWidth="1"/>
    <col min="4098" max="4099" width="7.85546875" style="17" customWidth="1"/>
    <col min="4100" max="4100" width="1.85546875" style="17" customWidth="1"/>
    <col min="4101" max="4101" width="7.85546875" style="17" customWidth="1"/>
    <col min="4102" max="4102" width="8.5703125" style="17" customWidth="1"/>
    <col min="4103" max="4103" width="1.85546875" style="17" customWidth="1"/>
    <col min="4104" max="4104" width="7.85546875" style="17" customWidth="1"/>
    <col min="4105" max="4105" width="9" style="17" customWidth="1"/>
    <col min="4106" max="4106" width="1.85546875" style="17" customWidth="1"/>
    <col min="4107" max="4107" width="7.85546875" style="17" customWidth="1"/>
    <col min="4108" max="4108" width="8" style="17" customWidth="1"/>
    <col min="4109" max="4109" width="1.85546875" style="17" customWidth="1"/>
    <col min="4110" max="4110" width="7.85546875" style="17" customWidth="1"/>
    <col min="4111" max="4111" width="9" style="17" customWidth="1"/>
    <col min="4112" max="4112" width="1.85546875" style="17" customWidth="1"/>
    <col min="4113" max="4114" width="7.85546875" style="17" customWidth="1"/>
    <col min="4115" max="4115" width="1.85546875" style="17" customWidth="1"/>
    <col min="4116" max="4352" width="9.140625" style="17"/>
    <col min="4353" max="4353" width="34.5703125" style="17" customWidth="1"/>
    <col min="4354" max="4355" width="7.85546875" style="17" customWidth="1"/>
    <col min="4356" max="4356" width="1.85546875" style="17" customWidth="1"/>
    <col min="4357" max="4357" width="7.85546875" style="17" customWidth="1"/>
    <col min="4358" max="4358" width="8.5703125" style="17" customWidth="1"/>
    <col min="4359" max="4359" width="1.85546875" style="17" customWidth="1"/>
    <col min="4360" max="4360" width="7.85546875" style="17" customWidth="1"/>
    <col min="4361" max="4361" width="9" style="17" customWidth="1"/>
    <col min="4362" max="4362" width="1.85546875" style="17" customWidth="1"/>
    <col min="4363" max="4363" width="7.85546875" style="17" customWidth="1"/>
    <col min="4364" max="4364" width="8" style="17" customWidth="1"/>
    <col min="4365" max="4365" width="1.85546875" style="17" customWidth="1"/>
    <col min="4366" max="4366" width="7.85546875" style="17" customWidth="1"/>
    <col min="4367" max="4367" width="9" style="17" customWidth="1"/>
    <col min="4368" max="4368" width="1.85546875" style="17" customWidth="1"/>
    <col min="4369" max="4370" width="7.85546875" style="17" customWidth="1"/>
    <col min="4371" max="4371" width="1.85546875" style="17" customWidth="1"/>
    <col min="4372" max="4608" width="9.140625" style="17"/>
    <col min="4609" max="4609" width="34.5703125" style="17" customWidth="1"/>
    <col min="4610" max="4611" width="7.85546875" style="17" customWidth="1"/>
    <col min="4612" max="4612" width="1.85546875" style="17" customWidth="1"/>
    <col min="4613" max="4613" width="7.85546875" style="17" customWidth="1"/>
    <col min="4614" max="4614" width="8.5703125" style="17" customWidth="1"/>
    <col min="4615" max="4615" width="1.85546875" style="17" customWidth="1"/>
    <col min="4616" max="4616" width="7.85546875" style="17" customWidth="1"/>
    <col min="4617" max="4617" width="9" style="17" customWidth="1"/>
    <col min="4618" max="4618" width="1.85546875" style="17" customWidth="1"/>
    <col min="4619" max="4619" width="7.85546875" style="17" customWidth="1"/>
    <col min="4620" max="4620" width="8" style="17" customWidth="1"/>
    <col min="4621" max="4621" width="1.85546875" style="17" customWidth="1"/>
    <col min="4622" max="4622" width="7.85546875" style="17" customWidth="1"/>
    <col min="4623" max="4623" width="9" style="17" customWidth="1"/>
    <col min="4624" max="4624" width="1.85546875" style="17" customWidth="1"/>
    <col min="4625" max="4626" width="7.85546875" style="17" customWidth="1"/>
    <col min="4627" max="4627" width="1.85546875" style="17" customWidth="1"/>
    <col min="4628" max="4864" width="9.140625" style="17"/>
    <col min="4865" max="4865" width="34.5703125" style="17" customWidth="1"/>
    <col min="4866" max="4867" width="7.85546875" style="17" customWidth="1"/>
    <col min="4868" max="4868" width="1.85546875" style="17" customWidth="1"/>
    <col min="4869" max="4869" width="7.85546875" style="17" customWidth="1"/>
    <col min="4870" max="4870" width="8.5703125" style="17" customWidth="1"/>
    <col min="4871" max="4871" width="1.85546875" style="17" customWidth="1"/>
    <col min="4872" max="4872" width="7.85546875" style="17" customWidth="1"/>
    <col min="4873" max="4873" width="9" style="17" customWidth="1"/>
    <col min="4874" max="4874" width="1.85546875" style="17" customWidth="1"/>
    <col min="4875" max="4875" width="7.85546875" style="17" customWidth="1"/>
    <col min="4876" max="4876" width="8" style="17" customWidth="1"/>
    <col min="4877" max="4877" width="1.85546875" style="17" customWidth="1"/>
    <col min="4878" max="4878" width="7.85546875" style="17" customWidth="1"/>
    <col min="4879" max="4879" width="9" style="17" customWidth="1"/>
    <col min="4880" max="4880" width="1.85546875" style="17" customWidth="1"/>
    <col min="4881" max="4882" width="7.85546875" style="17" customWidth="1"/>
    <col min="4883" max="4883" width="1.85546875" style="17" customWidth="1"/>
    <col min="4884" max="5120" width="9.140625" style="17"/>
    <col min="5121" max="5121" width="34.5703125" style="17" customWidth="1"/>
    <col min="5122" max="5123" width="7.85546875" style="17" customWidth="1"/>
    <col min="5124" max="5124" width="1.85546875" style="17" customWidth="1"/>
    <col min="5125" max="5125" width="7.85546875" style="17" customWidth="1"/>
    <col min="5126" max="5126" width="8.5703125" style="17" customWidth="1"/>
    <col min="5127" max="5127" width="1.85546875" style="17" customWidth="1"/>
    <col min="5128" max="5128" width="7.85546875" style="17" customWidth="1"/>
    <col min="5129" max="5129" width="9" style="17" customWidth="1"/>
    <col min="5130" max="5130" width="1.85546875" style="17" customWidth="1"/>
    <col min="5131" max="5131" width="7.85546875" style="17" customWidth="1"/>
    <col min="5132" max="5132" width="8" style="17" customWidth="1"/>
    <col min="5133" max="5133" width="1.85546875" style="17" customWidth="1"/>
    <col min="5134" max="5134" width="7.85546875" style="17" customWidth="1"/>
    <col min="5135" max="5135" width="9" style="17" customWidth="1"/>
    <col min="5136" max="5136" width="1.85546875" style="17" customWidth="1"/>
    <col min="5137" max="5138" width="7.85546875" style="17" customWidth="1"/>
    <col min="5139" max="5139" width="1.85546875" style="17" customWidth="1"/>
    <col min="5140" max="5376" width="9.140625" style="17"/>
    <col min="5377" max="5377" width="34.5703125" style="17" customWidth="1"/>
    <col min="5378" max="5379" width="7.85546875" style="17" customWidth="1"/>
    <col min="5380" max="5380" width="1.85546875" style="17" customWidth="1"/>
    <col min="5381" max="5381" width="7.85546875" style="17" customWidth="1"/>
    <col min="5382" max="5382" width="8.5703125" style="17" customWidth="1"/>
    <col min="5383" max="5383" width="1.85546875" style="17" customWidth="1"/>
    <col min="5384" max="5384" width="7.85546875" style="17" customWidth="1"/>
    <col min="5385" max="5385" width="9" style="17" customWidth="1"/>
    <col min="5386" max="5386" width="1.85546875" style="17" customWidth="1"/>
    <col min="5387" max="5387" width="7.85546875" style="17" customWidth="1"/>
    <col min="5388" max="5388" width="8" style="17" customWidth="1"/>
    <col min="5389" max="5389" width="1.85546875" style="17" customWidth="1"/>
    <col min="5390" max="5390" width="7.85546875" style="17" customWidth="1"/>
    <col min="5391" max="5391" width="9" style="17" customWidth="1"/>
    <col min="5392" max="5392" width="1.85546875" style="17" customWidth="1"/>
    <col min="5393" max="5394" width="7.85546875" style="17" customWidth="1"/>
    <col min="5395" max="5395" width="1.85546875" style="17" customWidth="1"/>
    <col min="5396" max="5632" width="9.140625" style="17"/>
    <col min="5633" max="5633" width="34.5703125" style="17" customWidth="1"/>
    <col min="5634" max="5635" width="7.85546875" style="17" customWidth="1"/>
    <col min="5636" max="5636" width="1.85546875" style="17" customWidth="1"/>
    <col min="5637" max="5637" width="7.85546875" style="17" customWidth="1"/>
    <col min="5638" max="5638" width="8.5703125" style="17" customWidth="1"/>
    <col min="5639" max="5639" width="1.85546875" style="17" customWidth="1"/>
    <col min="5640" max="5640" width="7.85546875" style="17" customWidth="1"/>
    <col min="5641" max="5641" width="9" style="17" customWidth="1"/>
    <col min="5642" max="5642" width="1.85546875" style="17" customWidth="1"/>
    <col min="5643" max="5643" width="7.85546875" style="17" customWidth="1"/>
    <col min="5644" max="5644" width="8" style="17" customWidth="1"/>
    <col min="5645" max="5645" width="1.85546875" style="17" customWidth="1"/>
    <col min="5646" max="5646" width="7.85546875" style="17" customWidth="1"/>
    <col min="5647" max="5647" width="9" style="17" customWidth="1"/>
    <col min="5648" max="5648" width="1.85546875" style="17" customWidth="1"/>
    <col min="5649" max="5650" width="7.85546875" style="17" customWidth="1"/>
    <col min="5651" max="5651" width="1.85546875" style="17" customWidth="1"/>
    <col min="5652" max="5888" width="9.140625" style="17"/>
    <col min="5889" max="5889" width="34.5703125" style="17" customWidth="1"/>
    <col min="5890" max="5891" width="7.85546875" style="17" customWidth="1"/>
    <col min="5892" max="5892" width="1.85546875" style="17" customWidth="1"/>
    <col min="5893" max="5893" width="7.85546875" style="17" customWidth="1"/>
    <col min="5894" max="5894" width="8.5703125" style="17" customWidth="1"/>
    <col min="5895" max="5895" width="1.85546875" style="17" customWidth="1"/>
    <col min="5896" max="5896" width="7.85546875" style="17" customWidth="1"/>
    <col min="5897" max="5897" width="9" style="17" customWidth="1"/>
    <col min="5898" max="5898" width="1.85546875" style="17" customWidth="1"/>
    <col min="5899" max="5899" width="7.85546875" style="17" customWidth="1"/>
    <col min="5900" max="5900" width="8" style="17" customWidth="1"/>
    <col min="5901" max="5901" width="1.85546875" style="17" customWidth="1"/>
    <col min="5902" max="5902" width="7.85546875" style="17" customWidth="1"/>
    <col min="5903" max="5903" width="9" style="17" customWidth="1"/>
    <col min="5904" max="5904" width="1.85546875" style="17" customWidth="1"/>
    <col min="5905" max="5906" width="7.85546875" style="17" customWidth="1"/>
    <col min="5907" max="5907" width="1.85546875" style="17" customWidth="1"/>
    <col min="5908" max="6144" width="9.140625" style="17"/>
    <col min="6145" max="6145" width="34.5703125" style="17" customWidth="1"/>
    <col min="6146" max="6147" width="7.85546875" style="17" customWidth="1"/>
    <col min="6148" max="6148" width="1.85546875" style="17" customWidth="1"/>
    <col min="6149" max="6149" width="7.85546875" style="17" customWidth="1"/>
    <col min="6150" max="6150" width="8.5703125" style="17" customWidth="1"/>
    <col min="6151" max="6151" width="1.85546875" style="17" customWidth="1"/>
    <col min="6152" max="6152" width="7.85546875" style="17" customWidth="1"/>
    <col min="6153" max="6153" width="9" style="17" customWidth="1"/>
    <col min="6154" max="6154" width="1.85546875" style="17" customWidth="1"/>
    <col min="6155" max="6155" width="7.85546875" style="17" customWidth="1"/>
    <col min="6156" max="6156" width="8" style="17" customWidth="1"/>
    <col min="6157" max="6157" width="1.85546875" style="17" customWidth="1"/>
    <col min="6158" max="6158" width="7.85546875" style="17" customWidth="1"/>
    <col min="6159" max="6159" width="9" style="17" customWidth="1"/>
    <col min="6160" max="6160" width="1.85546875" style="17" customWidth="1"/>
    <col min="6161" max="6162" width="7.85546875" style="17" customWidth="1"/>
    <col min="6163" max="6163" width="1.85546875" style="17" customWidth="1"/>
    <col min="6164" max="6400" width="9.140625" style="17"/>
    <col min="6401" max="6401" width="34.5703125" style="17" customWidth="1"/>
    <col min="6402" max="6403" width="7.85546875" style="17" customWidth="1"/>
    <col min="6404" max="6404" width="1.85546875" style="17" customWidth="1"/>
    <col min="6405" max="6405" width="7.85546875" style="17" customWidth="1"/>
    <col min="6406" max="6406" width="8.5703125" style="17" customWidth="1"/>
    <col min="6407" max="6407" width="1.85546875" style="17" customWidth="1"/>
    <col min="6408" max="6408" width="7.85546875" style="17" customWidth="1"/>
    <col min="6409" max="6409" width="9" style="17" customWidth="1"/>
    <col min="6410" max="6410" width="1.85546875" style="17" customWidth="1"/>
    <col min="6411" max="6411" width="7.85546875" style="17" customWidth="1"/>
    <col min="6412" max="6412" width="8" style="17" customWidth="1"/>
    <col min="6413" max="6413" width="1.85546875" style="17" customWidth="1"/>
    <col min="6414" max="6414" width="7.85546875" style="17" customWidth="1"/>
    <col min="6415" max="6415" width="9" style="17" customWidth="1"/>
    <col min="6416" max="6416" width="1.85546875" style="17" customWidth="1"/>
    <col min="6417" max="6418" width="7.85546875" style="17" customWidth="1"/>
    <col min="6419" max="6419" width="1.85546875" style="17" customWidth="1"/>
    <col min="6420" max="6656" width="9.140625" style="17"/>
    <col min="6657" max="6657" width="34.5703125" style="17" customWidth="1"/>
    <col min="6658" max="6659" width="7.85546875" style="17" customWidth="1"/>
    <col min="6660" max="6660" width="1.85546875" style="17" customWidth="1"/>
    <col min="6661" max="6661" width="7.85546875" style="17" customWidth="1"/>
    <col min="6662" max="6662" width="8.5703125" style="17" customWidth="1"/>
    <col min="6663" max="6663" width="1.85546875" style="17" customWidth="1"/>
    <col min="6664" max="6664" width="7.85546875" style="17" customWidth="1"/>
    <col min="6665" max="6665" width="9" style="17" customWidth="1"/>
    <col min="6666" max="6666" width="1.85546875" style="17" customWidth="1"/>
    <col min="6667" max="6667" width="7.85546875" style="17" customWidth="1"/>
    <col min="6668" max="6668" width="8" style="17" customWidth="1"/>
    <col min="6669" max="6669" width="1.85546875" style="17" customWidth="1"/>
    <col min="6670" max="6670" width="7.85546875" style="17" customWidth="1"/>
    <col min="6671" max="6671" width="9" style="17" customWidth="1"/>
    <col min="6672" max="6672" width="1.85546875" style="17" customWidth="1"/>
    <col min="6673" max="6674" width="7.85546875" style="17" customWidth="1"/>
    <col min="6675" max="6675" width="1.85546875" style="17" customWidth="1"/>
    <col min="6676" max="6912" width="9.140625" style="17"/>
    <col min="6913" max="6913" width="34.5703125" style="17" customWidth="1"/>
    <col min="6914" max="6915" width="7.85546875" style="17" customWidth="1"/>
    <col min="6916" max="6916" width="1.85546875" style="17" customWidth="1"/>
    <col min="6917" max="6917" width="7.85546875" style="17" customWidth="1"/>
    <col min="6918" max="6918" width="8.5703125" style="17" customWidth="1"/>
    <col min="6919" max="6919" width="1.85546875" style="17" customWidth="1"/>
    <col min="6920" max="6920" width="7.85546875" style="17" customWidth="1"/>
    <col min="6921" max="6921" width="9" style="17" customWidth="1"/>
    <col min="6922" max="6922" width="1.85546875" style="17" customWidth="1"/>
    <col min="6923" max="6923" width="7.85546875" style="17" customWidth="1"/>
    <col min="6924" max="6924" width="8" style="17" customWidth="1"/>
    <col min="6925" max="6925" width="1.85546875" style="17" customWidth="1"/>
    <col min="6926" max="6926" width="7.85546875" style="17" customWidth="1"/>
    <col min="6927" max="6927" width="9" style="17" customWidth="1"/>
    <col min="6928" max="6928" width="1.85546875" style="17" customWidth="1"/>
    <col min="6929" max="6930" width="7.85546875" style="17" customWidth="1"/>
    <col min="6931" max="6931" width="1.85546875" style="17" customWidth="1"/>
    <col min="6932" max="7168" width="9.140625" style="17"/>
    <col min="7169" max="7169" width="34.5703125" style="17" customWidth="1"/>
    <col min="7170" max="7171" width="7.85546875" style="17" customWidth="1"/>
    <col min="7172" max="7172" width="1.85546875" style="17" customWidth="1"/>
    <col min="7173" max="7173" width="7.85546875" style="17" customWidth="1"/>
    <col min="7174" max="7174" width="8.5703125" style="17" customWidth="1"/>
    <col min="7175" max="7175" width="1.85546875" style="17" customWidth="1"/>
    <col min="7176" max="7176" width="7.85546875" style="17" customWidth="1"/>
    <col min="7177" max="7177" width="9" style="17" customWidth="1"/>
    <col min="7178" max="7178" width="1.85546875" style="17" customWidth="1"/>
    <col min="7179" max="7179" width="7.85546875" style="17" customWidth="1"/>
    <col min="7180" max="7180" width="8" style="17" customWidth="1"/>
    <col min="7181" max="7181" width="1.85546875" style="17" customWidth="1"/>
    <col min="7182" max="7182" width="7.85546875" style="17" customWidth="1"/>
    <col min="7183" max="7183" width="9" style="17" customWidth="1"/>
    <col min="7184" max="7184" width="1.85546875" style="17" customWidth="1"/>
    <col min="7185" max="7186" width="7.85546875" style="17" customWidth="1"/>
    <col min="7187" max="7187" width="1.85546875" style="17" customWidth="1"/>
    <col min="7188" max="7424" width="9.140625" style="17"/>
    <col min="7425" max="7425" width="34.5703125" style="17" customWidth="1"/>
    <col min="7426" max="7427" width="7.85546875" style="17" customWidth="1"/>
    <col min="7428" max="7428" width="1.85546875" style="17" customWidth="1"/>
    <col min="7429" max="7429" width="7.85546875" style="17" customWidth="1"/>
    <col min="7430" max="7430" width="8.5703125" style="17" customWidth="1"/>
    <col min="7431" max="7431" width="1.85546875" style="17" customWidth="1"/>
    <col min="7432" max="7432" width="7.85546875" style="17" customWidth="1"/>
    <col min="7433" max="7433" width="9" style="17" customWidth="1"/>
    <col min="7434" max="7434" width="1.85546875" style="17" customWidth="1"/>
    <col min="7435" max="7435" width="7.85546875" style="17" customWidth="1"/>
    <col min="7436" max="7436" width="8" style="17" customWidth="1"/>
    <col min="7437" max="7437" width="1.85546875" style="17" customWidth="1"/>
    <col min="7438" max="7438" width="7.85546875" style="17" customWidth="1"/>
    <col min="7439" max="7439" width="9" style="17" customWidth="1"/>
    <col min="7440" max="7440" width="1.85546875" style="17" customWidth="1"/>
    <col min="7441" max="7442" width="7.85546875" style="17" customWidth="1"/>
    <col min="7443" max="7443" width="1.85546875" style="17" customWidth="1"/>
    <col min="7444" max="7680" width="9.140625" style="17"/>
    <col min="7681" max="7681" width="34.5703125" style="17" customWidth="1"/>
    <col min="7682" max="7683" width="7.85546875" style="17" customWidth="1"/>
    <col min="7684" max="7684" width="1.85546875" style="17" customWidth="1"/>
    <col min="7685" max="7685" width="7.85546875" style="17" customWidth="1"/>
    <col min="7686" max="7686" width="8.5703125" style="17" customWidth="1"/>
    <col min="7687" max="7687" width="1.85546875" style="17" customWidth="1"/>
    <col min="7688" max="7688" width="7.85546875" style="17" customWidth="1"/>
    <col min="7689" max="7689" width="9" style="17" customWidth="1"/>
    <col min="7690" max="7690" width="1.85546875" style="17" customWidth="1"/>
    <col min="7691" max="7691" width="7.85546875" style="17" customWidth="1"/>
    <col min="7692" max="7692" width="8" style="17" customWidth="1"/>
    <col min="7693" max="7693" width="1.85546875" style="17" customWidth="1"/>
    <col min="7694" max="7694" width="7.85546875" style="17" customWidth="1"/>
    <col min="7695" max="7695" width="9" style="17" customWidth="1"/>
    <col min="7696" max="7696" width="1.85546875" style="17" customWidth="1"/>
    <col min="7697" max="7698" width="7.85546875" style="17" customWidth="1"/>
    <col min="7699" max="7699" width="1.85546875" style="17" customWidth="1"/>
    <col min="7700" max="7936" width="9.140625" style="17"/>
    <col min="7937" max="7937" width="34.5703125" style="17" customWidth="1"/>
    <col min="7938" max="7939" width="7.85546875" style="17" customWidth="1"/>
    <col min="7940" max="7940" width="1.85546875" style="17" customWidth="1"/>
    <col min="7941" max="7941" width="7.85546875" style="17" customWidth="1"/>
    <col min="7942" max="7942" width="8.5703125" style="17" customWidth="1"/>
    <col min="7943" max="7943" width="1.85546875" style="17" customWidth="1"/>
    <col min="7944" max="7944" width="7.85546875" style="17" customWidth="1"/>
    <col min="7945" max="7945" width="9" style="17" customWidth="1"/>
    <col min="7946" max="7946" width="1.85546875" style="17" customWidth="1"/>
    <col min="7947" max="7947" width="7.85546875" style="17" customWidth="1"/>
    <col min="7948" max="7948" width="8" style="17" customWidth="1"/>
    <col min="7949" max="7949" width="1.85546875" style="17" customWidth="1"/>
    <col min="7950" max="7950" width="7.85546875" style="17" customWidth="1"/>
    <col min="7951" max="7951" width="9" style="17" customWidth="1"/>
    <col min="7952" max="7952" width="1.85546875" style="17" customWidth="1"/>
    <col min="7953" max="7954" width="7.85546875" style="17" customWidth="1"/>
    <col min="7955" max="7955" width="1.85546875" style="17" customWidth="1"/>
    <col min="7956" max="8192" width="9.140625" style="17"/>
    <col min="8193" max="8193" width="34.5703125" style="17" customWidth="1"/>
    <col min="8194" max="8195" width="7.85546875" style="17" customWidth="1"/>
    <col min="8196" max="8196" width="1.85546875" style="17" customWidth="1"/>
    <col min="8197" max="8197" width="7.85546875" style="17" customWidth="1"/>
    <col min="8198" max="8198" width="8.5703125" style="17" customWidth="1"/>
    <col min="8199" max="8199" width="1.85546875" style="17" customWidth="1"/>
    <col min="8200" max="8200" width="7.85546875" style="17" customWidth="1"/>
    <col min="8201" max="8201" width="9" style="17" customWidth="1"/>
    <col min="8202" max="8202" width="1.85546875" style="17" customWidth="1"/>
    <col min="8203" max="8203" width="7.85546875" style="17" customWidth="1"/>
    <col min="8204" max="8204" width="8" style="17" customWidth="1"/>
    <col min="8205" max="8205" width="1.85546875" style="17" customWidth="1"/>
    <col min="8206" max="8206" width="7.85546875" style="17" customWidth="1"/>
    <col min="8207" max="8207" width="9" style="17" customWidth="1"/>
    <col min="8208" max="8208" width="1.85546875" style="17" customWidth="1"/>
    <col min="8209" max="8210" width="7.85546875" style="17" customWidth="1"/>
    <col min="8211" max="8211" width="1.85546875" style="17" customWidth="1"/>
    <col min="8212" max="8448" width="9.140625" style="17"/>
    <col min="8449" max="8449" width="34.5703125" style="17" customWidth="1"/>
    <col min="8450" max="8451" width="7.85546875" style="17" customWidth="1"/>
    <col min="8452" max="8452" width="1.85546875" style="17" customWidth="1"/>
    <col min="8453" max="8453" width="7.85546875" style="17" customWidth="1"/>
    <col min="8454" max="8454" width="8.5703125" style="17" customWidth="1"/>
    <col min="8455" max="8455" width="1.85546875" style="17" customWidth="1"/>
    <col min="8456" max="8456" width="7.85546875" style="17" customWidth="1"/>
    <col min="8457" max="8457" width="9" style="17" customWidth="1"/>
    <col min="8458" max="8458" width="1.85546875" style="17" customWidth="1"/>
    <col min="8459" max="8459" width="7.85546875" style="17" customWidth="1"/>
    <col min="8460" max="8460" width="8" style="17" customWidth="1"/>
    <col min="8461" max="8461" width="1.85546875" style="17" customWidth="1"/>
    <col min="8462" max="8462" width="7.85546875" style="17" customWidth="1"/>
    <col min="8463" max="8463" width="9" style="17" customWidth="1"/>
    <col min="8464" max="8464" width="1.85546875" style="17" customWidth="1"/>
    <col min="8465" max="8466" width="7.85546875" style="17" customWidth="1"/>
    <col min="8467" max="8467" width="1.85546875" style="17" customWidth="1"/>
    <col min="8468" max="8704" width="9.140625" style="17"/>
    <col min="8705" max="8705" width="34.5703125" style="17" customWidth="1"/>
    <col min="8706" max="8707" width="7.85546875" style="17" customWidth="1"/>
    <col min="8708" max="8708" width="1.85546875" style="17" customWidth="1"/>
    <col min="8709" max="8709" width="7.85546875" style="17" customWidth="1"/>
    <col min="8710" max="8710" width="8.5703125" style="17" customWidth="1"/>
    <col min="8711" max="8711" width="1.85546875" style="17" customWidth="1"/>
    <col min="8712" max="8712" width="7.85546875" style="17" customWidth="1"/>
    <col min="8713" max="8713" width="9" style="17" customWidth="1"/>
    <col min="8714" max="8714" width="1.85546875" style="17" customWidth="1"/>
    <col min="8715" max="8715" width="7.85546875" style="17" customWidth="1"/>
    <col min="8716" max="8716" width="8" style="17" customWidth="1"/>
    <col min="8717" max="8717" width="1.85546875" style="17" customWidth="1"/>
    <col min="8718" max="8718" width="7.85546875" style="17" customWidth="1"/>
    <col min="8719" max="8719" width="9" style="17" customWidth="1"/>
    <col min="8720" max="8720" width="1.85546875" style="17" customWidth="1"/>
    <col min="8721" max="8722" width="7.85546875" style="17" customWidth="1"/>
    <col min="8723" max="8723" width="1.85546875" style="17" customWidth="1"/>
    <col min="8724" max="8960" width="9.140625" style="17"/>
    <col min="8961" max="8961" width="34.5703125" style="17" customWidth="1"/>
    <col min="8962" max="8963" width="7.85546875" style="17" customWidth="1"/>
    <col min="8964" max="8964" width="1.85546875" style="17" customWidth="1"/>
    <col min="8965" max="8965" width="7.85546875" style="17" customWidth="1"/>
    <col min="8966" max="8966" width="8.5703125" style="17" customWidth="1"/>
    <col min="8967" max="8967" width="1.85546875" style="17" customWidth="1"/>
    <col min="8968" max="8968" width="7.85546875" style="17" customWidth="1"/>
    <col min="8969" max="8969" width="9" style="17" customWidth="1"/>
    <col min="8970" max="8970" width="1.85546875" style="17" customWidth="1"/>
    <col min="8971" max="8971" width="7.85546875" style="17" customWidth="1"/>
    <col min="8972" max="8972" width="8" style="17" customWidth="1"/>
    <col min="8973" max="8973" width="1.85546875" style="17" customWidth="1"/>
    <col min="8974" max="8974" width="7.85546875" style="17" customWidth="1"/>
    <col min="8975" max="8975" width="9" style="17" customWidth="1"/>
    <col min="8976" max="8976" width="1.85546875" style="17" customWidth="1"/>
    <col min="8977" max="8978" width="7.85546875" style="17" customWidth="1"/>
    <col min="8979" max="8979" width="1.85546875" style="17" customWidth="1"/>
    <col min="8980" max="9216" width="9.140625" style="17"/>
    <col min="9217" max="9217" width="34.5703125" style="17" customWidth="1"/>
    <col min="9218" max="9219" width="7.85546875" style="17" customWidth="1"/>
    <col min="9220" max="9220" width="1.85546875" style="17" customWidth="1"/>
    <col min="9221" max="9221" width="7.85546875" style="17" customWidth="1"/>
    <col min="9222" max="9222" width="8.5703125" style="17" customWidth="1"/>
    <col min="9223" max="9223" width="1.85546875" style="17" customWidth="1"/>
    <col min="9224" max="9224" width="7.85546875" style="17" customWidth="1"/>
    <col min="9225" max="9225" width="9" style="17" customWidth="1"/>
    <col min="9226" max="9226" width="1.85546875" style="17" customWidth="1"/>
    <col min="9227" max="9227" width="7.85546875" style="17" customWidth="1"/>
    <col min="9228" max="9228" width="8" style="17" customWidth="1"/>
    <col min="9229" max="9229" width="1.85546875" style="17" customWidth="1"/>
    <col min="9230" max="9230" width="7.85546875" style="17" customWidth="1"/>
    <col min="9231" max="9231" width="9" style="17" customWidth="1"/>
    <col min="9232" max="9232" width="1.85546875" style="17" customWidth="1"/>
    <col min="9233" max="9234" width="7.85546875" style="17" customWidth="1"/>
    <col min="9235" max="9235" width="1.85546875" style="17" customWidth="1"/>
    <col min="9236" max="9472" width="9.140625" style="17"/>
    <col min="9473" max="9473" width="34.5703125" style="17" customWidth="1"/>
    <col min="9474" max="9475" width="7.85546875" style="17" customWidth="1"/>
    <col min="9476" max="9476" width="1.85546875" style="17" customWidth="1"/>
    <col min="9477" max="9477" width="7.85546875" style="17" customWidth="1"/>
    <col min="9478" max="9478" width="8.5703125" style="17" customWidth="1"/>
    <col min="9479" max="9479" width="1.85546875" style="17" customWidth="1"/>
    <col min="9480" max="9480" width="7.85546875" style="17" customWidth="1"/>
    <col min="9481" max="9481" width="9" style="17" customWidth="1"/>
    <col min="9482" max="9482" width="1.85546875" style="17" customWidth="1"/>
    <col min="9483" max="9483" width="7.85546875" style="17" customWidth="1"/>
    <col min="9484" max="9484" width="8" style="17" customWidth="1"/>
    <col min="9485" max="9485" width="1.85546875" style="17" customWidth="1"/>
    <col min="9486" max="9486" width="7.85546875" style="17" customWidth="1"/>
    <col min="9487" max="9487" width="9" style="17" customWidth="1"/>
    <col min="9488" max="9488" width="1.85546875" style="17" customWidth="1"/>
    <col min="9489" max="9490" width="7.85546875" style="17" customWidth="1"/>
    <col min="9491" max="9491" width="1.85546875" style="17" customWidth="1"/>
    <col min="9492" max="9728" width="9.140625" style="17"/>
    <col min="9729" max="9729" width="34.5703125" style="17" customWidth="1"/>
    <col min="9730" max="9731" width="7.85546875" style="17" customWidth="1"/>
    <col min="9732" max="9732" width="1.85546875" style="17" customWidth="1"/>
    <col min="9733" max="9733" width="7.85546875" style="17" customWidth="1"/>
    <col min="9734" max="9734" width="8.5703125" style="17" customWidth="1"/>
    <col min="9735" max="9735" width="1.85546875" style="17" customWidth="1"/>
    <col min="9736" max="9736" width="7.85546875" style="17" customWidth="1"/>
    <col min="9737" max="9737" width="9" style="17" customWidth="1"/>
    <col min="9738" max="9738" width="1.85546875" style="17" customWidth="1"/>
    <col min="9739" max="9739" width="7.85546875" style="17" customWidth="1"/>
    <col min="9740" max="9740" width="8" style="17" customWidth="1"/>
    <col min="9741" max="9741" width="1.85546875" style="17" customWidth="1"/>
    <col min="9742" max="9742" width="7.85546875" style="17" customWidth="1"/>
    <col min="9743" max="9743" width="9" style="17" customWidth="1"/>
    <col min="9744" max="9744" width="1.85546875" style="17" customWidth="1"/>
    <col min="9745" max="9746" width="7.85546875" style="17" customWidth="1"/>
    <col min="9747" max="9747" width="1.85546875" style="17" customWidth="1"/>
    <col min="9748" max="9984" width="9.140625" style="17"/>
    <col min="9985" max="9985" width="34.5703125" style="17" customWidth="1"/>
    <col min="9986" max="9987" width="7.85546875" style="17" customWidth="1"/>
    <col min="9988" max="9988" width="1.85546875" style="17" customWidth="1"/>
    <col min="9989" max="9989" width="7.85546875" style="17" customWidth="1"/>
    <col min="9990" max="9990" width="8.5703125" style="17" customWidth="1"/>
    <col min="9991" max="9991" width="1.85546875" style="17" customWidth="1"/>
    <col min="9992" max="9992" width="7.85546875" style="17" customWidth="1"/>
    <col min="9993" max="9993" width="9" style="17" customWidth="1"/>
    <col min="9994" max="9994" width="1.85546875" style="17" customWidth="1"/>
    <col min="9995" max="9995" width="7.85546875" style="17" customWidth="1"/>
    <col min="9996" max="9996" width="8" style="17" customWidth="1"/>
    <col min="9997" max="9997" width="1.85546875" style="17" customWidth="1"/>
    <col min="9998" max="9998" width="7.85546875" style="17" customWidth="1"/>
    <col min="9999" max="9999" width="9" style="17" customWidth="1"/>
    <col min="10000" max="10000" width="1.85546875" style="17" customWidth="1"/>
    <col min="10001" max="10002" width="7.85546875" style="17" customWidth="1"/>
    <col min="10003" max="10003" width="1.85546875" style="17" customWidth="1"/>
    <col min="10004" max="10240" width="9.140625" style="17"/>
    <col min="10241" max="10241" width="34.5703125" style="17" customWidth="1"/>
    <col min="10242" max="10243" width="7.85546875" style="17" customWidth="1"/>
    <col min="10244" max="10244" width="1.85546875" style="17" customWidth="1"/>
    <col min="10245" max="10245" width="7.85546875" style="17" customWidth="1"/>
    <col min="10246" max="10246" width="8.5703125" style="17" customWidth="1"/>
    <col min="10247" max="10247" width="1.85546875" style="17" customWidth="1"/>
    <col min="10248" max="10248" width="7.85546875" style="17" customWidth="1"/>
    <col min="10249" max="10249" width="9" style="17" customWidth="1"/>
    <col min="10250" max="10250" width="1.85546875" style="17" customWidth="1"/>
    <col min="10251" max="10251" width="7.85546875" style="17" customWidth="1"/>
    <col min="10252" max="10252" width="8" style="17" customWidth="1"/>
    <col min="10253" max="10253" width="1.85546875" style="17" customWidth="1"/>
    <col min="10254" max="10254" width="7.85546875" style="17" customWidth="1"/>
    <col min="10255" max="10255" width="9" style="17" customWidth="1"/>
    <col min="10256" max="10256" width="1.85546875" style="17" customWidth="1"/>
    <col min="10257" max="10258" width="7.85546875" style="17" customWidth="1"/>
    <col min="10259" max="10259" width="1.85546875" style="17" customWidth="1"/>
    <col min="10260" max="10496" width="9.140625" style="17"/>
    <col min="10497" max="10497" width="34.5703125" style="17" customWidth="1"/>
    <col min="10498" max="10499" width="7.85546875" style="17" customWidth="1"/>
    <col min="10500" max="10500" width="1.85546875" style="17" customWidth="1"/>
    <col min="10501" max="10501" width="7.85546875" style="17" customWidth="1"/>
    <col min="10502" max="10502" width="8.5703125" style="17" customWidth="1"/>
    <col min="10503" max="10503" width="1.85546875" style="17" customWidth="1"/>
    <col min="10504" max="10504" width="7.85546875" style="17" customWidth="1"/>
    <col min="10505" max="10505" width="9" style="17" customWidth="1"/>
    <col min="10506" max="10506" width="1.85546875" style="17" customWidth="1"/>
    <col min="10507" max="10507" width="7.85546875" style="17" customWidth="1"/>
    <col min="10508" max="10508" width="8" style="17" customWidth="1"/>
    <col min="10509" max="10509" width="1.85546875" style="17" customWidth="1"/>
    <col min="10510" max="10510" width="7.85546875" style="17" customWidth="1"/>
    <col min="10511" max="10511" width="9" style="17" customWidth="1"/>
    <col min="10512" max="10512" width="1.85546875" style="17" customWidth="1"/>
    <col min="10513" max="10514" width="7.85546875" style="17" customWidth="1"/>
    <col min="10515" max="10515" width="1.85546875" style="17" customWidth="1"/>
    <col min="10516" max="10752" width="9.140625" style="17"/>
    <col min="10753" max="10753" width="34.5703125" style="17" customWidth="1"/>
    <col min="10754" max="10755" width="7.85546875" style="17" customWidth="1"/>
    <col min="10756" max="10756" width="1.85546875" style="17" customWidth="1"/>
    <col min="10757" max="10757" width="7.85546875" style="17" customWidth="1"/>
    <col min="10758" max="10758" width="8.5703125" style="17" customWidth="1"/>
    <col min="10759" max="10759" width="1.85546875" style="17" customWidth="1"/>
    <col min="10760" max="10760" width="7.85546875" style="17" customWidth="1"/>
    <col min="10761" max="10761" width="9" style="17" customWidth="1"/>
    <col min="10762" max="10762" width="1.85546875" style="17" customWidth="1"/>
    <col min="10763" max="10763" width="7.85546875" style="17" customWidth="1"/>
    <col min="10764" max="10764" width="8" style="17" customWidth="1"/>
    <col min="10765" max="10765" width="1.85546875" style="17" customWidth="1"/>
    <col min="10766" max="10766" width="7.85546875" style="17" customWidth="1"/>
    <col min="10767" max="10767" width="9" style="17" customWidth="1"/>
    <col min="10768" max="10768" width="1.85546875" style="17" customWidth="1"/>
    <col min="10769" max="10770" width="7.85546875" style="17" customWidth="1"/>
    <col min="10771" max="10771" width="1.85546875" style="17" customWidth="1"/>
    <col min="10772" max="11008" width="9.140625" style="17"/>
    <col min="11009" max="11009" width="34.5703125" style="17" customWidth="1"/>
    <col min="11010" max="11011" width="7.85546875" style="17" customWidth="1"/>
    <col min="11012" max="11012" width="1.85546875" style="17" customWidth="1"/>
    <col min="11013" max="11013" width="7.85546875" style="17" customWidth="1"/>
    <col min="11014" max="11014" width="8.5703125" style="17" customWidth="1"/>
    <col min="11015" max="11015" width="1.85546875" style="17" customWidth="1"/>
    <col min="11016" max="11016" width="7.85546875" style="17" customWidth="1"/>
    <col min="11017" max="11017" width="9" style="17" customWidth="1"/>
    <col min="11018" max="11018" width="1.85546875" style="17" customWidth="1"/>
    <col min="11019" max="11019" width="7.85546875" style="17" customWidth="1"/>
    <col min="11020" max="11020" width="8" style="17" customWidth="1"/>
    <col min="11021" max="11021" width="1.85546875" style="17" customWidth="1"/>
    <col min="11022" max="11022" width="7.85546875" style="17" customWidth="1"/>
    <col min="11023" max="11023" width="9" style="17" customWidth="1"/>
    <col min="11024" max="11024" width="1.85546875" style="17" customWidth="1"/>
    <col min="11025" max="11026" width="7.85546875" style="17" customWidth="1"/>
    <col min="11027" max="11027" width="1.85546875" style="17" customWidth="1"/>
    <col min="11028" max="11264" width="9.140625" style="17"/>
    <col min="11265" max="11265" width="34.5703125" style="17" customWidth="1"/>
    <col min="11266" max="11267" width="7.85546875" style="17" customWidth="1"/>
    <col min="11268" max="11268" width="1.85546875" style="17" customWidth="1"/>
    <col min="11269" max="11269" width="7.85546875" style="17" customWidth="1"/>
    <col min="11270" max="11270" width="8.5703125" style="17" customWidth="1"/>
    <col min="11271" max="11271" width="1.85546875" style="17" customWidth="1"/>
    <col min="11272" max="11272" width="7.85546875" style="17" customWidth="1"/>
    <col min="11273" max="11273" width="9" style="17" customWidth="1"/>
    <col min="11274" max="11274" width="1.85546875" style="17" customWidth="1"/>
    <col min="11275" max="11275" width="7.85546875" style="17" customWidth="1"/>
    <col min="11276" max="11276" width="8" style="17" customWidth="1"/>
    <col min="11277" max="11277" width="1.85546875" style="17" customWidth="1"/>
    <col min="11278" max="11278" width="7.85546875" style="17" customWidth="1"/>
    <col min="11279" max="11279" width="9" style="17" customWidth="1"/>
    <col min="11280" max="11280" width="1.85546875" style="17" customWidth="1"/>
    <col min="11281" max="11282" width="7.85546875" style="17" customWidth="1"/>
    <col min="11283" max="11283" width="1.85546875" style="17" customWidth="1"/>
    <col min="11284" max="11520" width="9.140625" style="17"/>
    <col min="11521" max="11521" width="34.5703125" style="17" customWidth="1"/>
    <col min="11522" max="11523" width="7.85546875" style="17" customWidth="1"/>
    <col min="11524" max="11524" width="1.85546875" style="17" customWidth="1"/>
    <col min="11525" max="11525" width="7.85546875" style="17" customWidth="1"/>
    <col min="11526" max="11526" width="8.5703125" style="17" customWidth="1"/>
    <col min="11527" max="11527" width="1.85546875" style="17" customWidth="1"/>
    <col min="11528" max="11528" width="7.85546875" style="17" customWidth="1"/>
    <col min="11529" max="11529" width="9" style="17" customWidth="1"/>
    <col min="11530" max="11530" width="1.85546875" style="17" customWidth="1"/>
    <col min="11531" max="11531" width="7.85546875" style="17" customWidth="1"/>
    <col min="11532" max="11532" width="8" style="17" customWidth="1"/>
    <col min="11533" max="11533" width="1.85546875" style="17" customWidth="1"/>
    <col min="11534" max="11534" width="7.85546875" style="17" customWidth="1"/>
    <col min="11535" max="11535" width="9" style="17" customWidth="1"/>
    <col min="11536" max="11536" width="1.85546875" style="17" customWidth="1"/>
    <col min="11537" max="11538" width="7.85546875" style="17" customWidth="1"/>
    <col min="11539" max="11539" width="1.85546875" style="17" customWidth="1"/>
    <col min="11540" max="11776" width="9.140625" style="17"/>
    <col min="11777" max="11777" width="34.5703125" style="17" customWidth="1"/>
    <col min="11778" max="11779" width="7.85546875" style="17" customWidth="1"/>
    <col min="11780" max="11780" width="1.85546875" style="17" customWidth="1"/>
    <col min="11781" max="11781" width="7.85546875" style="17" customWidth="1"/>
    <col min="11782" max="11782" width="8.5703125" style="17" customWidth="1"/>
    <col min="11783" max="11783" width="1.85546875" style="17" customWidth="1"/>
    <col min="11784" max="11784" width="7.85546875" style="17" customWidth="1"/>
    <col min="11785" max="11785" width="9" style="17" customWidth="1"/>
    <col min="11786" max="11786" width="1.85546875" style="17" customWidth="1"/>
    <col min="11787" max="11787" width="7.85546875" style="17" customWidth="1"/>
    <col min="11788" max="11788" width="8" style="17" customWidth="1"/>
    <col min="11789" max="11789" width="1.85546875" style="17" customWidth="1"/>
    <col min="11790" max="11790" width="7.85546875" style="17" customWidth="1"/>
    <col min="11791" max="11791" width="9" style="17" customWidth="1"/>
    <col min="11792" max="11792" width="1.85546875" style="17" customWidth="1"/>
    <col min="11793" max="11794" width="7.85546875" style="17" customWidth="1"/>
    <col min="11795" max="11795" width="1.85546875" style="17" customWidth="1"/>
    <col min="11796" max="12032" width="9.140625" style="17"/>
    <col min="12033" max="12033" width="34.5703125" style="17" customWidth="1"/>
    <col min="12034" max="12035" width="7.85546875" style="17" customWidth="1"/>
    <col min="12036" max="12036" width="1.85546875" style="17" customWidth="1"/>
    <col min="12037" max="12037" width="7.85546875" style="17" customWidth="1"/>
    <col min="12038" max="12038" width="8.5703125" style="17" customWidth="1"/>
    <col min="12039" max="12039" width="1.85546875" style="17" customWidth="1"/>
    <col min="12040" max="12040" width="7.85546875" style="17" customWidth="1"/>
    <col min="12041" max="12041" width="9" style="17" customWidth="1"/>
    <col min="12042" max="12042" width="1.85546875" style="17" customWidth="1"/>
    <col min="12043" max="12043" width="7.85546875" style="17" customWidth="1"/>
    <col min="12044" max="12044" width="8" style="17" customWidth="1"/>
    <col min="12045" max="12045" width="1.85546875" style="17" customWidth="1"/>
    <col min="12046" max="12046" width="7.85546875" style="17" customWidth="1"/>
    <col min="12047" max="12047" width="9" style="17" customWidth="1"/>
    <col min="12048" max="12048" width="1.85546875" style="17" customWidth="1"/>
    <col min="12049" max="12050" width="7.85546875" style="17" customWidth="1"/>
    <col min="12051" max="12051" width="1.85546875" style="17" customWidth="1"/>
    <col min="12052" max="12288" width="9.140625" style="17"/>
    <col min="12289" max="12289" width="34.5703125" style="17" customWidth="1"/>
    <col min="12290" max="12291" width="7.85546875" style="17" customWidth="1"/>
    <col min="12292" max="12292" width="1.85546875" style="17" customWidth="1"/>
    <col min="12293" max="12293" width="7.85546875" style="17" customWidth="1"/>
    <col min="12294" max="12294" width="8.5703125" style="17" customWidth="1"/>
    <col min="12295" max="12295" width="1.85546875" style="17" customWidth="1"/>
    <col min="12296" max="12296" width="7.85546875" style="17" customWidth="1"/>
    <col min="12297" max="12297" width="9" style="17" customWidth="1"/>
    <col min="12298" max="12298" width="1.85546875" style="17" customWidth="1"/>
    <col min="12299" max="12299" width="7.85546875" style="17" customWidth="1"/>
    <col min="12300" max="12300" width="8" style="17" customWidth="1"/>
    <col min="12301" max="12301" width="1.85546875" style="17" customWidth="1"/>
    <col min="12302" max="12302" width="7.85546875" style="17" customWidth="1"/>
    <col min="12303" max="12303" width="9" style="17" customWidth="1"/>
    <col min="12304" max="12304" width="1.85546875" style="17" customWidth="1"/>
    <col min="12305" max="12306" width="7.85546875" style="17" customWidth="1"/>
    <col min="12307" max="12307" width="1.85546875" style="17" customWidth="1"/>
    <col min="12308" max="12544" width="9.140625" style="17"/>
    <col min="12545" max="12545" width="34.5703125" style="17" customWidth="1"/>
    <col min="12546" max="12547" width="7.85546875" style="17" customWidth="1"/>
    <col min="12548" max="12548" width="1.85546875" style="17" customWidth="1"/>
    <col min="12549" max="12549" width="7.85546875" style="17" customWidth="1"/>
    <col min="12550" max="12550" width="8.5703125" style="17" customWidth="1"/>
    <col min="12551" max="12551" width="1.85546875" style="17" customWidth="1"/>
    <col min="12552" max="12552" width="7.85546875" style="17" customWidth="1"/>
    <col min="12553" max="12553" width="9" style="17" customWidth="1"/>
    <col min="12554" max="12554" width="1.85546875" style="17" customWidth="1"/>
    <col min="12555" max="12555" width="7.85546875" style="17" customWidth="1"/>
    <col min="12556" max="12556" width="8" style="17" customWidth="1"/>
    <col min="12557" max="12557" width="1.85546875" style="17" customWidth="1"/>
    <col min="12558" max="12558" width="7.85546875" style="17" customWidth="1"/>
    <col min="12559" max="12559" width="9" style="17" customWidth="1"/>
    <col min="12560" max="12560" width="1.85546875" style="17" customWidth="1"/>
    <col min="12561" max="12562" width="7.85546875" style="17" customWidth="1"/>
    <col min="12563" max="12563" width="1.85546875" style="17" customWidth="1"/>
    <col min="12564" max="12800" width="9.140625" style="17"/>
    <col min="12801" max="12801" width="34.5703125" style="17" customWidth="1"/>
    <col min="12802" max="12803" width="7.85546875" style="17" customWidth="1"/>
    <col min="12804" max="12804" width="1.85546875" style="17" customWidth="1"/>
    <col min="12805" max="12805" width="7.85546875" style="17" customWidth="1"/>
    <col min="12806" max="12806" width="8.5703125" style="17" customWidth="1"/>
    <col min="12807" max="12807" width="1.85546875" style="17" customWidth="1"/>
    <col min="12808" max="12808" width="7.85546875" style="17" customWidth="1"/>
    <col min="12809" max="12809" width="9" style="17" customWidth="1"/>
    <col min="12810" max="12810" width="1.85546875" style="17" customWidth="1"/>
    <col min="12811" max="12811" width="7.85546875" style="17" customWidth="1"/>
    <col min="12812" max="12812" width="8" style="17" customWidth="1"/>
    <col min="12813" max="12813" width="1.85546875" style="17" customWidth="1"/>
    <col min="12814" max="12814" width="7.85546875" style="17" customWidth="1"/>
    <col min="12815" max="12815" width="9" style="17" customWidth="1"/>
    <col min="12816" max="12816" width="1.85546875" style="17" customWidth="1"/>
    <col min="12817" max="12818" width="7.85546875" style="17" customWidth="1"/>
    <col min="12819" max="12819" width="1.85546875" style="17" customWidth="1"/>
    <col min="12820" max="13056" width="9.140625" style="17"/>
    <col min="13057" max="13057" width="34.5703125" style="17" customWidth="1"/>
    <col min="13058" max="13059" width="7.85546875" style="17" customWidth="1"/>
    <col min="13060" max="13060" width="1.85546875" style="17" customWidth="1"/>
    <col min="13061" max="13061" width="7.85546875" style="17" customWidth="1"/>
    <col min="13062" max="13062" width="8.5703125" style="17" customWidth="1"/>
    <col min="13063" max="13063" width="1.85546875" style="17" customWidth="1"/>
    <col min="13064" max="13064" width="7.85546875" style="17" customWidth="1"/>
    <col min="13065" max="13065" width="9" style="17" customWidth="1"/>
    <col min="13066" max="13066" width="1.85546875" style="17" customWidth="1"/>
    <col min="13067" max="13067" width="7.85546875" style="17" customWidth="1"/>
    <col min="13068" max="13068" width="8" style="17" customWidth="1"/>
    <col min="13069" max="13069" width="1.85546875" style="17" customWidth="1"/>
    <col min="13070" max="13070" width="7.85546875" style="17" customWidth="1"/>
    <col min="13071" max="13071" width="9" style="17" customWidth="1"/>
    <col min="13072" max="13072" width="1.85546875" style="17" customWidth="1"/>
    <col min="13073" max="13074" width="7.85546875" style="17" customWidth="1"/>
    <col min="13075" max="13075" width="1.85546875" style="17" customWidth="1"/>
    <col min="13076" max="13312" width="9.140625" style="17"/>
    <col min="13313" max="13313" width="34.5703125" style="17" customWidth="1"/>
    <col min="13314" max="13315" width="7.85546875" style="17" customWidth="1"/>
    <col min="13316" max="13316" width="1.85546875" style="17" customWidth="1"/>
    <col min="13317" max="13317" width="7.85546875" style="17" customWidth="1"/>
    <col min="13318" max="13318" width="8.5703125" style="17" customWidth="1"/>
    <col min="13319" max="13319" width="1.85546875" style="17" customWidth="1"/>
    <col min="13320" max="13320" width="7.85546875" style="17" customWidth="1"/>
    <col min="13321" max="13321" width="9" style="17" customWidth="1"/>
    <col min="13322" max="13322" width="1.85546875" style="17" customWidth="1"/>
    <col min="13323" max="13323" width="7.85546875" style="17" customWidth="1"/>
    <col min="13324" max="13324" width="8" style="17" customWidth="1"/>
    <col min="13325" max="13325" width="1.85546875" style="17" customWidth="1"/>
    <col min="13326" max="13326" width="7.85546875" style="17" customWidth="1"/>
    <col min="13327" max="13327" width="9" style="17" customWidth="1"/>
    <col min="13328" max="13328" width="1.85546875" style="17" customWidth="1"/>
    <col min="13329" max="13330" width="7.85546875" style="17" customWidth="1"/>
    <col min="13331" max="13331" width="1.85546875" style="17" customWidth="1"/>
    <col min="13332" max="13568" width="9.140625" style="17"/>
    <col min="13569" max="13569" width="34.5703125" style="17" customWidth="1"/>
    <col min="13570" max="13571" width="7.85546875" style="17" customWidth="1"/>
    <col min="13572" max="13572" width="1.85546875" style="17" customWidth="1"/>
    <col min="13573" max="13573" width="7.85546875" style="17" customWidth="1"/>
    <col min="13574" max="13574" width="8.5703125" style="17" customWidth="1"/>
    <col min="13575" max="13575" width="1.85546875" style="17" customWidth="1"/>
    <col min="13576" max="13576" width="7.85546875" style="17" customWidth="1"/>
    <col min="13577" max="13577" width="9" style="17" customWidth="1"/>
    <col min="13578" max="13578" width="1.85546875" style="17" customWidth="1"/>
    <col min="13579" max="13579" width="7.85546875" style="17" customWidth="1"/>
    <col min="13580" max="13580" width="8" style="17" customWidth="1"/>
    <col min="13581" max="13581" width="1.85546875" style="17" customWidth="1"/>
    <col min="13582" max="13582" width="7.85546875" style="17" customWidth="1"/>
    <col min="13583" max="13583" width="9" style="17" customWidth="1"/>
    <col min="13584" max="13584" width="1.85546875" style="17" customWidth="1"/>
    <col min="13585" max="13586" width="7.85546875" style="17" customWidth="1"/>
    <col min="13587" max="13587" width="1.85546875" style="17" customWidth="1"/>
    <col min="13588" max="13824" width="9.140625" style="17"/>
    <col min="13825" max="13825" width="34.5703125" style="17" customWidth="1"/>
    <col min="13826" max="13827" width="7.85546875" style="17" customWidth="1"/>
    <col min="13828" max="13828" width="1.85546875" style="17" customWidth="1"/>
    <col min="13829" max="13829" width="7.85546875" style="17" customWidth="1"/>
    <col min="13830" max="13830" width="8.5703125" style="17" customWidth="1"/>
    <col min="13831" max="13831" width="1.85546875" style="17" customWidth="1"/>
    <col min="13832" max="13832" width="7.85546875" style="17" customWidth="1"/>
    <col min="13833" max="13833" width="9" style="17" customWidth="1"/>
    <col min="13834" max="13834" width="1.85546875" style="17" customWidth="1"/>
    <col min="13835" max="13835" width="7.85546875" style="17" customWidth="1"/>
    <col min="13836" max="13836" width="8" style="17" customWidth="1"/>
    <col min="13837" max="13837" width="1.85546875" style="17" customWidth="1"/>
    <col min="13838" max="13838" width="7.85546875" style="17" customWidth="1"/>
    <col min="13839" max="13839" width="9" style="17" customWidth="1"/>
    <col min="13840" max="13840" width="1.85546875" style="17" customWidth="1"/>
    <col min="13841" max="13842" width="7.85546875" style="17" customWidth="1"/>
    <col min="13843" max="13843" width="1.85546875" style="17" customWidth="1"/>
    <col min="13844" max="14080" width="9.140625" style="17"/>
    <col min="14081" max="14081" width="34.5703125" style="17" customWidth="1"/>
    <col min="14082" max="14083" width="7.85546875" style="17" customWidth="1"/>
    <col min="14084" max="14084" width="1.85546875" style="17" customWidth="1"/>
    <col min="14085" max="14085" width="7.85546875" style="17" customWidth="1"/>
    <col min="14086" max="14086" width="8.5703125" style="17" customWidth="1"/>
    <col min="14087" max="14087" width="1.85546875" style="17" customWidth="1"/>
    <col min="14088" max="14088" width="7.85546875" style="17" customWidth="1"/>
    <col min="14089" max="14089" width="9" style="17" customWidth="1"/>
    <col min="14090" max="14090" width="1.85546875" style="17" customWidth="1"/>
    <col min="14091" max="14091" width="7.85546875" style="17" customWidth="1"/>
    <col min="14092" max="14092" width="8" style="17" customWidth="1"/>
    <col min="14093" max="14093" width="1.85546875" style="17" customWidth="1"/>
    <col min="14094" max="14094" width="7.85546875" style="17" customWidth="1"/>
    <col min="14095" max="14095" width="9" style="17" customWidth="1"/>
    <col min="14096" max="14096" width="1.85546875" style="17" customWidth="1"/>
    <col min="14097" max="14098" width="7.85546875" style="17" customWidth="1"/>
    <col min="14099" max="14099" width="1.85546875" style="17" customWidth="1"/>
    <col min="14100" max="14336" width="9.140625" style="17"/>
    <col min="14337" max="14337" width="34.5703125" style="17" customWidth="1"/>
    <col min="14338" max="14339" width="7.85546875" style="17" customWidth="1"/>
    <col min="14340" max="14340" width="1.85546875" style="17" customWidth="1"/>
    <col min="14341" max="14341" width="7.85546875" style="17" customWidth="1"/>
    <col min="14342" max="14342" width="8.5703125" style="17" customWidth="1"/>
    <col min="14343" max="14343" width="1.85546875" style="17" customWidth="1"/>
    <col min="14344" max="14344" width="7.85546875" style="17" customWidth="1"/>
    <col min="14345" max="14345" width="9" style="17" customWidth="1"/>
    <col min="14346" max="14346" width="1.85546875" style="17" customWidth="1"/>
    <col min="14347" max="14347" width="7.85546875" style="17" customWidth="1"/>
    <col min="14348" max="14348" width="8" style="17" customWidth="1"/>
    <col min="14349" max="14349" width="1.85546875" style="17" customWidth="1"/>
    <col min="14350" max="14350" width="7.85546875" style="17" customWidth="1"/>
    <col min="14351" max="14351" width="9" style="17" customWidth="1"/>
    <col min="14352" max="14352" width="1.85546875" style="17" customWidth="1"/>
    <col min="14353" max="14354" width="7.85546875" style="17" customWidth="1"/>
    <col min="14355" max="14355" width="1.85546875" style="17" customWidth="1"/>
    <col min="14356" max="14592" width="9.140625" style="17"/>
    <col min="14593" max="14593" width="34.5703125" style="17" customWidth="1"/>
    <col min="14594" max="14595" width="7.85546875" style="17" customWidth="1"/>
    <col min="14596" max="14596" width="1.85546875" style="17" customWidth="1"/>
    <col min="14597" max="14597" width="7.85546875" style="17" customWidth="1"/>
    <col min="14598" max="14598" width="8.5703125" style="17" customWidth="1"/>
    <col min="14599" max="14599" width="1.85546875" style="17" customWidth="1"/>
    <col min="14600" max="14600" width="7.85546875" style="17" customWidth="1"/>
    <col min="14601" max="14601" width="9" style="17" customWidth="1"/>
    <col min="14602" max="14602" width="1.85546875" style="17" customWidth="1"/>
    <col min="14603" max="14603" width="7.85546875" style="17" customWidth="1"/>
    <col min="14604" max="14604" width="8" style="17" customWidth="1"/>
    <col min="14605" max="14605" width="1.85546875" style="17" customWidth="1"/>
    <col min="14606" max="14606" width="7.85546875" style="17" customWidth="1"/>
    <col min="14607" max="14607" width="9" style="17" customWidth="1"/>
    <col min="14608" max="14608" width="1.85546875" style="17" customWidth="1"/>
    <col min="14609" max="14610" width="7.85546875" style="17" customWidth="1"/>
    <col min="14611" max="14611" width="1.85546875" style="17" customWidth="1"/>
    <col min="14612" max="14848" width="9.140625" style="17"/>
    <col min="14849" max="14849" width="34.5703125" style="17" customWidth="1"/>
    <col min="14850" max="14851" width="7.85546875" style="17" customWidth="1"/>
    <col min="14852" max="14852" width="1.85546875" style="17" customWidth="1"/>
    <col min="14853" max="14853" width="7.85546875" style="17" customWidth="1"/>
    <col min="14854" max="14854" width="8.5703125" style="17" customWidth="1"/>
    <col min="14855" max="14855" width="1.85546875" style="17" customWidth="1"/>
    <col min="14856" max="14856" width="7.85546875" style="17" customWidth="1"/>
    <col min="14857" max="14857" width="9" style="17" customWidth="1"/>
    <col min="14858" max="14858" width="1.85546875" style="17" customWidth="1"/>
    <col min="14859" max="14859" width="7.85546875" style="17" customWidth="1"/>
    <col min="14860" max="14860" width="8" style="17" customWidth="1"/>
    <col min="14861" max="14861" width="1.85546875" style="17" customWidth="1"/>
    <col min="14862" max="14862" width="7.85546875" style="17" customWidth="1"/>
    <col min="14863" max="14863" width="9" style="17" customWidth="1"/>
    <col min="14864" max="14864" width="1.85546875" style="17" customWidth="1"/>
    <col min="14865" max="14866" width="7.85546875" style="17" customWidth="1"/>
    <col min="14867" max="14867" width="1.85546875" style="17" customWidth="1"/>
    <col min="14868" max="15104" width="9.140625" style="17"/>
    <col min="15105" max="15105" width="34.5703125" style="17" customWidth="1"/>
    <col min="15106" max="15107" width="7.85546875" style="17" customWidth="1"/>
    <col min="15108" max="15108" width="1.85546875" style="17" customWidth="1"/>
    <col min="15109" max="15109" width="7.85546875" style="17" customWidth="1"/>
    <col min="15110" max="15110" width="8.5703125" style="17" customWidth="1"/>
    <col min="15111" max="15111" width="1.85546875" style="17" customWidth="1"/>
    <col min="15112" max="15112" width="7.85546875" style="17" customWidth="1"/>
    <col min="15113" max="15113" width="9" style="17" customWidth="1"/>
    <col min="15114" max="15114" width="1.85546875" style="17" customWidth="1"/>
    <col min="15115" max="15115" width="7.85546875" style="17" customWidth="1"/>
    <col min="15116" max="15116" width="8" style="17" customWidth="1"/>
    <col min="15117" max="15117" width="1.85546875" style="17" customWidth="1"/>
    <col min="15118" max="15118" width="7.85546875" style="17" customWidth="1"/>
    <col min="15119" max="15119" width="9" style="17" customWidth="1"/>
    <col min="15120" max="15120" width="1.85546875" style="17" customWidth="1"/>
    <col min="15121" max="15122" width="7.85546875" style="17" customWidth="1"/>
    <col min="15123" max="15123" width="1.85546875" style="17" customWidth="1"/>
    <col min="15124" max="15360" width="9.140625" style="17"/>
    <col min="15361" max="15361" width="34.5703125" style="17" customWidth="1"/>
    <col min="15362" max="15363" width="7.85546875" style="17" customWidth="1"/>
    <col min="15364" max="15364" width="1.85546875" style="17" customWidth="1"/>
    <col min="15365" max="15365" width="7.85546875" style="17" customWidth="1"/>
    <col min="15366" max="15366" width="8.5703125" style="17" customWidth="1"/>
    <col min="15367" max="15367" width="1.85546875" style="17" customWidth="1"/>
    <col min="15368" max="15368" width="7.85546875" style="17" customWidth="1"/>
    <col min="15369" max="15369" width="9" style="17" customWidth="1"/>
    <col min="15370" max="15370" width="1.85546875" style="17" customWidth="1"/>
    <col min="15371" max="15371" width="7.85546875" style="17" customWidth="1"/>
    <col min="15372" max="15372" width="8" style="17" customWidth="1"/>
    <col min="15373" max="15373" width="1.85546875" style="17" customWidth="1"/>
    <col min="15374" max="15374" width="7.85546875" style="17" customWidth="1"/>
    <col min="15375" max="15375" width="9" style="17" customWidth="1"/>
    <col min="15376" max="15376" width="1.85546875" style="17" customWidth="1"/>
    <col min="15377" max="15378" width="7.85546875" style="17" customWidth="1"/>
    <col min="15379" max="15379" width="1.85546875" style="17" customWidth="1"/>
    <col min="15380" max="15616" width="9.140625" style="17"/>
    <col min="15617" max="15617" width="34.5703125" style="17" customWidth="1"/>
    <col min="15618" max="15619" width="7.85546875" style="17" customWidth="1"/>
    <col min="15620" max="15620" width="1.85546875" style="17" customWidth="1"/>
    <col min="15621" max="15621" width="7.85546875" style="17" customWidth="1"/>
    <col min="15622" max="15622" width="8.5703125" style="17" customWidth="1"/>
    <col min="15623" max="15623" width="1.85546875" style="17" customWidth="1"/>
    <col min="15624" max="15624" width="7.85546875" style="17" customWidth="1"/>
    <col min="15625" max="15625" width="9" style="17" customWidth="1"/>
    <col min="15626" max="15626" width="1.85546875" style="17" customWidth="1"/>
    <col min="15627" max="15627" width="7.85546875" style="17" customWidth="1"/>
    <col min="15628" max="15628" width="8" style="17" customWidth="1"/>
    <col min="15629" max="15629" width="1.85546875" style="17" customWidth="1"/>
    <col min="15630" max="15630" width="7.85546875" style="17" customWidth="1"/>
    <col min="15631" max="15631" width="9" style="17" customWidth="1"/>
    <col min="15632" max="15632" width="1.85546875" style="17" customWidth="1"/>
    <col min="15633" max="15634" width="7.85546875" style="17" customWidth="1"/>
    <col min="15635" max="15635" width="1.85546875" style="17" customWidth="1"/>
    <col min="15636" max="15872" width="9.140625" style="17"/>
    <col min="15873" max="15873" width="34.5703125" style="17" customWidth="1"/>
    <col min="15874" max="15875" width="7.85546875" style="17" customWidth="1"/>
    <col min="15876" max="15876" width="1.85546875" style="17" customWidth="1"/>
    <col min="15877" max="15877" width="7.85546875" style="17" customWidth="1"/>
    <col min="15878" max="15878" width="8.5703125" style="17" customWidth="1"/>
    <col min="15879" max="15879" width="1.85546875" style="17" customWidth="1"/>
    <col min="15880" max="15880" width="7.85546875" style="17" customWidth="1"/>
    <col min="15881" max="15881" width="9" style="17" customWidth="1"/>
    <col min="15882" max="15882" width="1.85546875" style="17" customWidth="1"/>
    <col min="15883" max="15883" width="7.85546875" style="17" customWidth="1"/>
    <col min="15884" max="15884" width="8" style="17" customWidth="1"/>
    <col min="15885" max="15885" width="1.85546875" style="17" customWidth="1"/>
    <col min="15886" max="15886" width="7.85546875" style="17" customWidth="1"/>
    <col min="15887" max="15887" width="9" style="17" customWidth="1"/>
    <col min="15888" max="15888" width="1.85546875" style="17" customWidth="1"/>
    <col min="15889" max="15890" width="7.85546875" style="17" customWidth="1"/>
    <col min="15891" max="15891" width="1.85546875" style="17" customWidth="1"/>
    <col min="15892" max="16128" width="9.140625" style="17"/>
    <col min="16129" max="16129" width="34.5703125" style="17" customWidth="1"/>
    <col min="16130" max="16131" width="7.85546875" style="17" customWidth="1"/>
    <col min="16132" max="16132" width="1.85546875" style="17" customWidth="1"/>
    <col min="16133" max="16133" width="7.85546875" style="17" customWidth="1"/>
    <col min="16134" max="16134" width="8.5703125" style="17" customWidth="1"/>
    <col min="16135" max="16135" width="1.85546875" style="17" customWidth="1"/>
    <col min="16136" max="16136" width="7.85546875" style="17" customWidth="1"/>
    <col min="16137" max="16137" width="9" style="17" customWidth="1"/>
    <col min="16138" max="16138" width="1.85546875" style="17" customWidth="1"/>
    <col min="16139" max="16139" width="7.85546875" style="17" customWidth="1"/>
    <col min="16140" max="16140" width="8" style="17" customWidth="1"/>
    <col min="16141" max="16141" width="1.85546875" style="17" customWidth="1"/>
    <col min="16142" max="16142" width="7.85546875" style="17" customWidth="1"/>
    <col min="16143" max="16143" width="9" style="17" customWidth="1"/>
    <col min="16144" max="16144" width="1.85546875" style="17" customWidth="1"/>
    <col min="16145" max="16146" width="7.85546875" style="17" customWidth="1"/>
    <col min="16147" max="16147" width="1.85546875" style="17" customWidth="1"/>
    <col min="16148" max="16384" width="9.140625" style="17"/>
  </cols>
  <sheetData>
    <row r="1" spans="1:19">
      <c r="A1" s="17" t="s">
        <v>383</v>
      </c>
    </row>
    <row r="2" spans="1:19">
      <c r="A2" s="17" t="s">
        <v>384</v>
      </c>
    </row>
    <row r="3" spans="1:19" ht="10.5" customHeight="1"/>
    <row r="4" spans="1:19">
      <c r="A4" s="19" t="s">
        <v>385</v>
      </c>
    </row>
    <row r="5" spans="1:19" ht="10.5" customHeight="1" thickBot="1">
      <c r="L5" s="60"/>
      <c r="O5" s="60"/>
      <c r="P5" s="60"/>
      <c r="R5" s="31"/>
      <c r="S5" s="31"/>
    </row>
    <row r="6" spans="1:19" ht="10.5" customHeight="1">
      <c r="A6" s="20"/>
      <c r="B6" s="78"/>
      <c r="C6" s="79"/>
      <c r="D6" s="80"/>
      <c r="E6" s="78"/>
      <c r="F6" s="79"/>
      <c r="G6" s="80"/>
      <c r="H6" s="78"/>
      <c r="I6" s="79"/>
      <c r="J6" s="79"/>
      <c r="K6" s="78"/>
      <c r="L6" s="79"/>
      <c r="M6" s="80"/>
      <c r="N6" s="78"/>
      <c r="O6" s="79"/>
      <c r="P6" s="79"/>
      <c r="Q6" s="78"/>
      <c r="R6" s="44"/>
      <c r="S6" s="44"/>
    </row>
    <row r="7" spans="1:19">
      <c r="A7" s="17" t="s">
        <v>386</v>
      </c>
      <c r="B7" s="66" t="s">
        <v>387</v>
      </c>
      <c r="E7" s="62" t="s">
        <v>388</v>
      </c>
      <c r="F7" s="62"/>
      <c r="H7" s="62" t="s">
        <v>389</v>
      </c>
      <c r="I7" s="62"/>
      <c r="K7" s="62" t="s">
        <v>390</v>
      </c>
      <c r="L7" s="62"/>
      <c r="N7" s="62" t="s">
        <v>391</v>
      </c>
      <c r="O7" s="62"/>
      <c r="Q7" s="47" t="s">
        <v>392</v>
      </c>
      <c r="R7" s="47"/>
    </row>
    <row r="8" spans="1:19">
      <c r="A8" s="17" t="s">
        <v>393</v>
      </c>
      <c r="B8" s="81" t="s">
        <v>254</v>
      </c>
      <c r="C8" s="82" t="s">
        <v>255</v>
      </c>
      <c r="E8" s="81" t="s">
        <v>254</v>
      </c>
      <c r="F8" s="82" t="s">
        <v>255</v>
      </c>
      <c r="H8" s="81" t="s">
        <v>254</v>
      </c>
      <c r="I8" s="82" t="s">
        <v>255</v>
      </c>
      <c r="J8" s="82"/>
      <c r="K8" s="81" t="s">
        <v>254</v>
      </c>
      <c r="L8" s="82" t="s">
        <v>255</v>
      </c>
      <c r="N8" s="81" t="s">
        <v>254</v>
      </c>
      <c r="O8" s="82" t="s">
        <v>255</v>
      </c>
      <c r="Q8" s="81" t="s">
        <v>254</v>
      </c>
      <c r="R8" s="49" t="s">
        <v>255</v>
      </c>
    </row>
    <row r="9" spans="1:19" ht="10.5" customHeight="1" thickBot="1">
      <c r="A9" s="29"/>
      <c r="B9" s="83"/>
      <c r="C9" s="84"/>
      <c r="D9" s="85"/>
      <c r="E9" s="83"/>
      <c r="F9" s="84"/>
      <c r="G9" s="85"/>
      <c r="H9" s="83"/>
      <c r="I9" s="84"/>
      <c r="J9" s="84"/>
      <c r="K9" s="83"/>
      <c r="L9" s="84"/>
      <c r="M9" s="85"/>
      <c r="N9" s="83"/>
      <c r="O9" s="84"/>
      <c r="P9" s="84"/>
      <c r="Q9" s="83"/>
      <c r="R9" s="53"/>
      <c r="S9" s="53"/>
    </row>
    <row r="10" spans="1:19" ht="9.9499999999999993" customHeight="1">
      <c r="L10" s="60"/>
      <c r="O10" s="60"/>
      <c r="R10" s="31"/>
    </row>
    <row r="11" spans="1:19">
      <c r="A11" s="23" t="s">
        <v>256</v>
      </c>
      <c r="B11" s="66">
        <f>IF(A11&lt;&gt;0,E11+H11+K11+N11+Q11,"")</f>
        <v>24759</v>
      </c>
      <c r="C11" s="60">
        <f>SUM(C13+C95)</f>
        <v>100</v>
      </c>
      <c r="E11" s="86">
        <f>SUM(E13+E95)</f>
        <v>8812</v>
      </c>
      <c r="F11" s="61">
        <f>IF(A11&lt;&gt;0,E11/B11*100,"")</f>
        <v>35.591098186518032</v>
      </c>
      <c r="G11" s="87"/>
      <c r="H11" s="86">
        <f>SUM(H13+H95)</f>
        <v>12365</v>
      </c>
      <c r="I11" s="61">
        <f>IF(A11&lt;&gt;0,H11/B11*100,"")</f>
        <v>49.941435437618644</v>
      </c>
      <c r="J11" s="61"/>
      <c r="K11" s="86">
        <f>SUM(K13+K95)</f>
        <v>2852</v>
      </c>
      <c r="L11" s="61">
        <f>IF(A11&lt;&gt;0,K11/B11*100,"")</f>
        <v>11.519043580112283</v>
      </c>
      <c r="M11" s="87"/>
      <c r="N11" s="86">
        <f>SUM(N13+N95)</f>
        <v>478</v>
      </c>
      <c r="O11" s="61">
        <f>IF(A11&lt;&gt;0,N11/B11*100,"")</f>
        <v>1.9306110909164347</v>
      </c>
      <c r="P11" s="87"/>
      <c r="Q11" s="86">
        <f>SUM(Q13+Q95)</f>
        <v>252</v>
      </c>
      <c r="R11" s="42">
        <f>IF(A11&lt;&gt;0,Q11/B11*100,"")</f>
        <v>1.0178117048346056</v>
      </c>
    </row>
    <row r="12" spans="1:19">
      <c r="B12" s="66" t="str">
        <f t="shared" ref="B12:B75" si="0">IF(A12&lt;&gt;0,E12+H12+K12+N12+Q12,"")</f>
        <v/>
      </c>
      <c r="C12" s="60" t="str">
        <f t="shared" ref="C12:C75" si="1">IF(A12&lt;&gt;0,B12/$B$11*100,"")</f>
        <v/>
      </c>
      <c r="E12" s="86"/>
      <c r="F12" s="61" t="str">
        <f t="shared" ref="F12:F75" si="2">IF(A12&lt;&gt;0,E12/B12*100,"")</f>
        <v/>
      </c>
      <c r="G12" s="87"/>
      <c r="H12" s="86"/>
      <c r="I12" s="61" t="str">
        <f t="shared" ref="I12:I75" si="3">IF(A12&lt;&gt;0,H12/B12*100,"")</f>
        <v/>
      </c>
      <c r="J12" s="61"/>
      <c r="K12" s="86"/>
      <c r="L12" s="61" t="str">
        <f t="shared" ref="L12:L75" si="4">IF(A12&lt;&gt;0,K12/B12*100,"")</f>
        <v/>
      </c>
      <c r="M12" s="87"/>
      <c r="N12" s="86"/>
      <c r="O12" s="61" t="str">
        <f t="shared" ref="O12:O75" si="5">IF(A12&lt;&gt;0,N12/B12*100,"")</f>
        <v/>
      </c>
      <c r="P12" s="87"/>
      <c r="Q12" s="86"/>
      <c r="R12" s="42" t="str">
        <f t="shared" ref="R12:R75" si="6">IF(A12&lt;&gt;0,Q12/B12*100,"")</f>
        <v/>
      </c>
    </row>
    <row r="13" spans="1:19">
      <c r="A13" s="23" t="s">
        <v>394</v>
      </c>
      <c r="B13" s="66">
        <f t="shared" si="0"/>
        <v>15623</v>
      </c>
      <c r="C13" s="60">
        <f t="shared" si="1"/>
        <v>63.100286764408899</v>
      </c>
      <c r="E13" s="86">
        <f>SUM(E15+E26+E34+E74+E60+E81+E93)</f>
        <v>5227</v>
      </c>
      <c r="F13" s="61">
        <f t="shared" si="2"/>
        <v>33.457082506560845</v>
      </c>
      <c r="G13" s="87"/>
      <c r="H13" s="86">
        <f>SUM(H15+H26+H34+H74+H60+H81+H93)</f>
        <v>7975</v>
      </c>
      <c r="I13" s="61">
        <f t="shared" si="3"/>
        <v>51.046533956346408</v>
      </c>
      <c r="J13" s="61"/>
      <c r="K13" s="86">
        <f>SUM(K15+K26+K34+K74+K60+K81+K93)</f>
        <v>1940</v>
      </c>
      <c r="L13" s="61">
        <f t="shared" si="4"/>
        <v>12.417589451449786</v>
      </c>
      <c r="M13" s="87"/>
      <c r="N13" s="86">
        <f>SUM(N15+N26+N34+N74+N60+N81+N93)</f>
        <v>320</v>
      </c>
      <c r="O13" s="61">
        <f t="shared" si="5"/>
        <v>2.0482621775587275</v>
      </c>
      <c r="P13" s="87"/>
      <c r="Q13" s="86">
        <f>SUM(Q15+Q26+Q34+Q74+Q60+Q81+Q93)</f>
        <v>161</v>
      </c>
      <c r="R13" s="42">
        <f t="shared" si="6"/>
        <v>1.0305319080842348</v>
      </c>
    </row>
    <row r="14" spans="1:19">
      <c r="A14" s="23"/>
      <c r="B14" s="66" t="str">
        <f t="shared" si="0"/>
        <v/>
      </c>
      <c r="E14" s="86"/>
      <c r="F14" s="61" t="str">
        <f t="shared" si="2"/>
        <v/>
      </c>
      <c r="G14" s="87"/>
      <c r="H14" s="86"/>
      <c r="I14" s="61" t="str">
        <f t="shared" si="3"/>
        <v/>
      </c>
      <c r="J14" s="61"/>
      <c r="K14" s="86"/>
      <c r="L14" s="61" t="str">
        <f t="shared" si="4"/>
        <v/>
      </c>
      <c r="M14" s="87"/>
      <c r="N14" s="86"/>
      <c r="O14" s="61" t="str">
        <f t="shared" si="5"/>
        <v/>
      </c>
      <c r="P14" s="87"/>
      <c r="Q14" s="86"/>
      <c r="R14" s="42"/>
    </row>
    <row r="15" spans="1:19">
      <c r="A15" s="23" t="s">
        <v>258</v>
      </c>
      <c r="B15" s="66">
        <f t="shared" si="0"/>
        <v>1374</v>
      </c>
      <c r="C15" s="60">
        <f>IF(A15&lt;&gt;0,B15/$B$11*100,"")</f>
        <v>5.5494971525505878</v>
      </c>
      <c r="E15" s="86">
        <f>SUM(E16+E21)</f>
        <v>427</v>
      </c>
      <c r="F15" s="61">
        <f t="shared" si="2"/>
        <v>31.077147016011647</v>
      </c>
      <c r="G15" s="87"/>
      <c r="H15" s="86">
        <f>SUM(H16+H21)</f>
        <v>653</v>
      </c>
      <c r="I15" s="61">
        <f t="shared" si="3"/>
        <v>47.525473071324598</v>
      </c>
      <c r="J15" s="61"/>
      <c r="K15" s="86">
        <f>SUM(K16+K21)</f>
        <v>222</v>
      </c>
      <c r="L15" s="61">
        <f t="shared" si="4"/>
        <v>16.157205240174672</v>
      </c>
      <c r="M15" s="87"/>
      <c r="N15" s="86">
        <f>SUM(N16+N21)</f>
        <v>53</v>
      </c>
      <c r="O15" s="61">
        <f t="shared" si="5"/>
        <v>3.8573508005822417</v>
      </c>
      <c r="P15" s="87"/>
      <c r="Q15" s="86">
        <f>SUM(Q16+Q21)</f>
        <v>19</v>
      </c>
      <c r="R15" s="42">
        <f t="shared" si="6"/>
        <v>1.3828238719068413</v>
      </c>
    </row>
    <row r="16" spans="1:19">
      <c r="A16" s="17" t="s">
        <v>259</v>
      </c>
      <c r="B16" s="66">
        <f t="shared" si="0"/>
        <v>417</v>
      </c>
      <c r="C16" s="60">
        <f t="shared" si="1"/>
        <v>1.6842360353810735</v>
      </c>
      <c r="E16" s="86">
        <f>SUM(E17:E19)</f>
        <v>93</v>
      </c>
      <c r="F16" s="61">
        <f t="shared" si="2"/>
        <v>22.302158273381295</v>
      </c>
      <c r="G16" s="87"/>
      <c r="H16" s="86">
        <f>SUM(H17:H19)</f>
        <v>208</v>
      </c>
      <c r="I16" s="61">
        <f t="shared" si="3"/>
        <v>49.880095923261393</v>
      </c>
      <c r="J16" s="61"/>
      <c r="K16" s="86">
        <f>SUM(K17:K19)</f>
        <v>85</v>
      </c>
      <c r="L16" s="61">
        <f t="shared" si="4"/>
        <v>20.38369304556355</v>
      </c>
      <c r="M16" s="87"/>
      <c r="N16" s="86">
        <f>SUM(N17:N19)</f>
        <v>23</v>
      </c>
      <c r="O16" s="61">
        <f t="shared" si="5"/>
        <v>5.5155875299760186</v>
      </c>
      <c r="P16" s="87"/>
      <c r="Q16" s="86">
        <f>SUM(Q17:Q19)</f>
        <v>8</v>
      </c>
      <c r="R16" s="42">
        <f t="shared" si="6"/>
        <v>1.9184652278177456</v>
      </c>
    </row>
    <row r="17" spans="1:18">
      <c r="A17" s="17" t="s">
        <v>260</v>
      </c>
      <c r="B17" s="66">
        <f>IF(A17&lt;&gt;0,E17+H17+K17+N17+Q17,"")</f>
        <v>64</v>
      </c>
      <c r="C17" s="60">
        <f t="shared" si="1"/>
        <v>0.25849186154529669</v>
      </c>
      <c r="E17" s="88">
        <v>20</v>
      </c>
      <c r="F17" s="61">
        <f t="shared" si="2"/>
        <v>31.25</v>
      </c>
      <c r="G17" s="89"/>
      <c r="H17" s="88">
        <v>23</v>
      </c>
      <c r="I17" s="61">
        <f t="shared" si="3"/>
        <v>35.9375</v>
      </c>
      <c r="J17" s="89"/>
      <c r="K17" s="88">
        <v>15</v>
      </c>
      <c r="L17" s="61">
        <f t="shared" si="4"/>
        <v>23.4375</v>
      </c>
      <c r="M17" s="89"/>
      <c r="N17" s="88">
        <v>6</v>
      </c>
      <c r="O17" s="61">
        <f t="shared" si="5"/>
        <v>9.375</v>
      </c>
      <c r="P17" s="89"/>
      <c r="Q17" s="88">
        <v>0</v>
      </c>
      <c r="R17" s="42">
        <f t="shared" si="6"/>
        <v>0</v>
      </c>
    </row>
    <row r="18" spans="1:18">
      <c r="A18" s="17" t="s">
        <v>262</v>
      </c>
      <c r="B18" s="66">
        <f>IF(A18&lt;&gt;0,E18+H18+K18+N18+Q18,"")</f>
        <v>101</v>
      </c>
      <c r="C18" s="60">
        <f t="shared" si="1"/>
        <v>0.40793246900117131</v>
      </c>
      <c r="E18" s="88">
        <v>17</v>
      </c>
      <c r="F18" s="61">
        <f t="shared" si="2"/>
        <v>16.831683168316832</v>
      </c>
      <c r="G18" s="89"/>
      <c r="H18" s="88">
        <v>56</v>
      </c>
      <c r="I18" s="61">
        <f t="shared" si="3"/>
        <v>55.445544554455452</v>
      </c>
      <c r="J18" s="89"/>
      <c r="K18" s="88">
        <v>24</v>
      </c>
      <c r="L18" s="61">
        <f t="shared" si="4"/>
        <v>23.762376237623762</v>
      </c>
      <c r="M18" s="89"/>
      <c r="N18" s="88">
        <v>4</v>
      </c>
      <c r="O18" s="61">
        <f t="shared" si="5"/>
        <v>3.9603960396039604</v>
      </c>
      <c r="P18" s="89"/>
      <c r="Q18" s="88">
        <v>0</v>
      </c>
      <c r="R18" s="42">
        <f t="shared" si="6"/>
        <v>0</v>
      </c>
    </row>
    <row r="19" spans="1:18">
      <c r="A19" s="17" t="s">
        <v>261</v>
      </c>
      <c r="B19" s="66">
        <f>IF(A19&lt;&gt;0,E19+H19+K19+N19+Q19,"")</f>
        <v>252</v>
      </c>
      <c r="C19" s="60">
        <f t="shared" si="1"/>
        <v>1.0178117048346056</v>
      </c>
      <c r="E19" s="88">
        <v>56</v>
      </c>
      <c r="F19" s="61">
        <f t="shared" si="2"/>
        <v>22.222222222222221</v>
      </c>
      <c r="G19" s="89"/>
      <c r="H19" s="88">
        <v>129</v>
      </c>
      <c r="I19" s="61">
        <f t="shared" si="3"/>
        <v>51.19047619047619</v>
      </c>
      <c r="J19" s="89"/>
      <c r="K19" s="88">
        <v>46</v>
      </c>
      <c r="L19" s="61">
        <f t="shared" si="4"/>
        <v>18.253968253968253</v>
      </c>
      <c r="M19" s="89"/>
      <c r="N19" s="88">
        <v>13</v>
      </c>
      <c r="O19" s="61">
        <f t="shared" si="5"/>
        <v>5.1587301587301582</v>
      </c>
      <c r="P19" s="89"/>
      <c r="Q19" s="88">
        <v>8</v>
      </c>
      <c r="R19" s="42">
        <f t="shared" si="6"/>
        <v>3.1746031746031744</v>
      </c>
    </row>
    <row r="20" spans="1:18">
      <c r="B20" s="66" t="str">
        <f t="shared" si="0"/>
        <v/>
      </c>
      <c r="C20" s="60" t="str">
        <f t="shared" si="1"/>
        <v/>
      </c>
      <c r="E20" s="86"/>
      <c r="F20" s="61" t="str">
        <f t="shared" si="2"/>
        <v/>
      </c>
      <c r="G20" s="87"/>
      <c r="H20" s="86"/>
      <c r="I20" s="61" t="str">
        <f t="shared" si="3"/>
        <v/>
      </c>
      <c r="J20" s="61"/>
      <c r="K20" s="86"/>
      <c r="L20" s="61" t="str">
        <f t="shared" si="4"/>
        <v/>
      </c>
      <c r="M20" s="87"/>
      <c r="N20" s="86"/>
      <c r="O20" s="61" t="str">
        <f t="shared" si="5"/>
        <v/>
      </c>
      <c r="P20" s="87"/>
      <c r="Q20" s="86"/>
      <c r="R20" s="42" t="str">
        <f t="shared" si="6"/>
        <v/>
      </c>
    </row>
    <row r="21" spans="1:18">
      <c r="A21" s="17" t="s">
        <v>263</v>
      </c>
      <c r="B21" s="66">
        <f t="shared" si="0"/>
        <v>957</v>
      </c>
      <c r="C21" s="60">
        <f t="shared" si="1"/>
        <v>3.8652611171695139</v>
      </c>
      <c r="E21" s="86">
        <f>SUM(E22:E24)</f>
        <v>334</v>
      </c>
      <c r="F21" s="61">
        <f t="shared" si="2"/>
        <v>34.900731452455588</v>
      </c>
      <c r="G21" s="87"/>
      <c r="H21" s="86">
        <f>SUM(H22:H24)</f>
        <v>445</v>
      </c>
      <c r="I21" s="61">
        <f t="shared" si="3"/>
        <v>46.499477533960295</v>
      </c>
      <c r="J21" s="61"/>
      <c r="K21" s="86">
        <f>SUM(K22:K24)</f>
        <v>137</v>
      </c>
      <c r="L21" s="61">
        <f t="shared" si="4"/>
        <v>14.315569487983282</v>
      </c>
      <c r="M21" s="87"/>
      <c r="N21" s="86">
        <f>SUM(N22:N24)</f>
        <v>30</v>
      </c>
      <c r="O21" s="61">
        <f t="shared" si="5"/>
        <v>3.1347962382445136</v>
      </c>
      <c r="P21" s="87"/>
      <c r="Q21" s="86">
        <f>SUM(Q22:Q24)</f>
        <v>11</v>
      </c>
      <c r="R21" s="42">
        <f t="shared" si="6"/>
        <v>1.1494252873563218</v>
      </c>
    </row>
    <row r="22" spans="1:18">
      <c r="A22" s="17" t="s">
        <v>264</v>
      </c>
      <c r="B22" s="66">
        <f>IF(A22&lt;&gt;0,E22+H22+K22+N22+Q22,"")</f>
        <v>327</v>
      </c>
      <c r="C22" s="60">
        <f t="shared" si="1"/>
        <v>1.3207318550830001</v>
      </c>
      <c r="E22" s="88">
        <v>94</v>
      </c>
      <c r="F22" s="61">
        <f t="shared" si="2"/>
        <v>28.74617737003058</v>
      </c>
      <c r="G22" s="89"/>
      <c r="H22" s="88">
        <v>155</v>
      </c>
      <c r="I22" s="61">
        <f t="shared" si="3"/>
        <v>47.400611620795111</v>
      </c>
      <c r="J22" s="89"/>
      <c r="K22" s="88">
        <v>58</v>
      </c>
      <c r="L22" s="61">
        <f t="shared" si="4"/>
        <v>17.737003058103976</v>
      </c>
      <c r="M22" s="89"/>
      <c r="N22" s="88">
        <v>14</v>
      </c>
      <c r="O22" s="61">
        <f t="shared" si="5"/>
        <v>4.281345565749235</v>
      </c>
      <c r="P22" s="89"/>
      <c r="Q22" s="88">
        <v>6</v>
      </c>
      <c r="R22" s="42">
        <f t="shared" si="6"/>
        <v>1.834862385321101</v>
      </c>
    </row>
    <row r="23" spans="1:18">
      <c r="A23" s="17" t="s">
        <v>265</v>
      </c>
      <c r="B23" s="66">
        <f>IF(A23&lt;&gt;0,E23+H23+K23+N23+Q23,"")</f>
        <v>92</v>
      </c>
      <c r="C23" s="60">
        <f t="shared" si="1"/>
        <v>0.37158205097136399</v>
      </c>
      <c r="E23" s="88">
        <v>23</v>
      </c>
      <c r="F23" s="61">
        <f t="shared" si="2"/>
        <v>25</v>
      </c>
      <c r="G23" s="89"/>
      <c r="H23" s="88">
        <v>36</v>
      </c>
      <c r="I23" s="61">
        <f t="shared" si="3"/>
        <v>39.130434782608695</v>
      </c>
      <c r="J23" s="89"/>
      <c r="K23" s="88">
        <v>24</v>
      </c>
      <c r="L23" s="61">
        <f t="shared" si="4"/>
        <v>26.086956521739129</v>
      </c>
      <c r="M23" s="89"/>
      <c r="N23" s="88">
        <v>6</v>
      </c>
      <c r="O23" s="61">
        <f t="shared" si="5"/>
        <v>6.5217391304347823</v>
      </c>
      <c r="P23" s="89"/>
      <c r="Q23" s="88">
        <v>3</v>
      </c>
      <c r="R23" s="42">
        <f t="shared" si="6"/>
        <v>3.2608695652173911</v>
      </c>
    </row>
    <row r="24" spans="1:18">
      <c r="A24" s="17" t="s">
        <v>266</v>
      </c>
      <c r="B24" s="66">
        <f>IF(A24&lt;&gt;0,E24+H24+K24+N24+Q24,"")</f>
        <v>538</v>
      </c>
      <c r="C24" s="60">
        <f t="shared" si="1"/>
        <v>2.17294721111515</v>
      </c>
      <c r="E24" s="88">
        <v>217</v>
      </c>
      <c r="F24" s="61">
        <f t="shared" si="2"/>
        <v>40.334572490706321</v>
      </c>
      <c r="G24" s="89"/>
      <c r="H24" s="88">
        <v>254</v>
      </c>
      <c r="I24" s="61">
        <f t="shared" si="3"/>
        <v>47.211895910780669</v>
      </c>
      <c r="J24" s="89"/>
      <c r="K24" s="88">
        <v>55</v>
      </c>
      <c r="L24" s="61">
        <f t="shared" si="4"/>
        <v>10.223048327137546</v>
      </c>
      <c r="M24" s="89"/>
      <c r="N24" s="88">
        <v>10</v>
      </c>
      <c r="O24" s="61">
        <f t="shared" si="5"/>
        <v>1.8587360594795539</v>
      </c>
      <c r="P24" s="89"/>
      <c r="Q24" s="88">
        <v>2</v>
      </c>
      <c r="R24" s="42">
        <f t="shared" si="6"/>
        <v>0.37174721189591076</v>
      </c>
    </row>
    <row r="25" spans="1:18">
      <c r="B25" s="66" t="str">
        <f t="shared" si="0"/>
        <v/>
      </c>
      <c r="C25" s="60" t="str">
        <f t="shared" si="1"/>
        <v/>
      </c>
      <c r="E25" s="86"/>
      <c r="F25" s="61" t="str">
        <f t="shared" si="2"/>
        <v/>
      </c>
      <c r="G25" s="87"/>
      <c r="H25" s="86"/>
      <c r="I25" s="61" t="str">
        <f t="shared" si="3"/>
        <v/>
      </c>
      <c r="J25" s="61"/>
      <c r="K25" s="86"/>
      <c r="L25" s="61" t="str">
        <f t="shared" si="4"/>
        <v/>
      </c>
      <c r="M25" s="87"/>
      <c r="N25" s="86"/>
      <c r="O25" s="61" t="str">
        <f t="shared" si="5"/>
        <v/>
      </c>
      <c r="P25" s="87"/>
      <c r="Q25" s="86"/>
      <c r="R25" s="42" t="str">
        <f t="shared" si="6"/>
        <v/>
      </c>
    </row>
    <row r="26" spans="1:18">
      <c r="A26" s="23" t="s">
        <v>267</v>
      </c>
      <c r="B26" s="66">
        <f t="shared" si="0"/>
        <v>1016</v>
      </c>
      <c r="C26" s="60">
        <f t="shared" si="1"/>
        <v>4.1035583020315851</v>
      </c>
      <c r="E26" s="86">
        <f>SUM(E27)</f>
        <v>352</v>
      </c>
      <c r="F26" s="61">
        <f t="shared" si="2"/>
        <v>34.645669291338585</v>
      </c>
      <c r="G26" s="87"/>
      <c r="H26" s="86">
        <f>SUM(H27)</f>
        <v>513</v>
      </c>
      <c r="I26" s="61">
        <f t="shared" si="3"/>
        <v>50.49212598425197</v>
      </c>
      <c r="J26" s="61"/>
      <c r="K26" s="86">
        <f>SUM(K27)</f>
        <v>131</v>
      </c>
      <c r="L26" s="61">
        <f t="shared" si="4"/>
        <v>12.893700787401574</v>
      </c>
      <c r="M26" s="87"/>
      <c r="N26" s="86">
        <f>SUM(N27)</f>
        <v>12</v>
      </c>
      <c r="O26" s="61">
        <f t="shared" si="5"/>
        <v>1.1811023622047243</v>
      </c>
      <c r="P26" s="87"/>
      <c r="Q26" s="86">
        <f>SUM(Q27)</f>
        <v>8</v>
      </c>
      <c r="R26" s="42">
        <f t="shared" si="6"/>
        <v>0.78740157480314954</v>
      </c>
    </row>
    <row r="27" spans="1:18">
      <c r="A27" s="17" t="s">
        <v>268</v>
      </c>
      <c r="B27" s="66">
        <f>IF(A27&lt;&gt;0,E27+H27+K27+N27+Q27,"")</f>
        <v>1016</v>
      </c>
      <c r="C27" s="60">
        <f t="shared" si="1"/>
        <v>4.1035583020315851</v>
      </c>
      <c r="E27" s="86">
        <f>SUM(E28:E32)</f>
        <v>352</v>
      </c>
      <c r="F27" s="61">
        <f t="shared" si="2"/>
        <v>34.645669291338585</v>
      </c>
      <c r="G27" s="87"/>
      <c r="H27" s="86">
        <f>SUM(H28:H32)</f>
        <v>513</v>
      </c>
      <c r="I27" s="61">
        <f t="shared" si="3"/>
        <v>50.49212598425197</v>
      </c>
      <c r="J27" s="61"/>
      <c r="K27" s="86">
        <f>SUM(K28:K32)</f>
        <v>131</v>
      </c>
      <c r="L27" s="61">
        <f t="shared" si="4"/>
        <v>12.893700787401574</v>
      </c>
      <c r="M27" s="87"/>
      <c r="N27" s="86">
        <f>SUM(N28:N32)</f>
        <v>12</v>
      </c>
      <c r="O27" s="61">
        <f t="shared" si="5"/>
        <v>1.1811023622047243</v>
      </c>
      <c r="P27" s="87"/>
      <c r="Q27" s="86">
        <f>SUM(Q28:Q32)</f>
        <v>8</v>
      </c>
      <c r="R27" s="42">
        <f t="shared" si="6"/>
        <v>0.78740157480314954</v>
      </c>
    </row>
    <row r="28" spans="1:18">
      <c r="A28" s="17" t="s">
        <v>269</v>
      </c>
      <c r="B28" s="66">
        <f t="shared" si="0"/>
        <v>132</v>
      </c>
      <c r="C28" s="60">
        <f t="shared" si="1"/>
        <v>0.5331394644371743</v>
      </c>
      <c r="E28" s="88">
        <v>38</v>
      </c>
      <c r="F28" s="61">
        <f t="shared" si="2"/>
        <v>28.787878787878789</v>
      </c>
      <c r="G28" s="89"/>
      <c r="H28" s="88">
        <v>68</v>
      </c>
      <c r="I28" s="61">
        <f t="shared" si="3"/>
        <v>51.515151515151516</v>
      </c>
      <c r="J28" s="89"/>
      <c r="K28" s="88">
        <v>24</v>
      </c>
      <c r="L28" s="61">
        <f t="shared" si="4"/>
        <v>18.181818181818183</v>
      </c>
      <c r="M28" s="89"/>
      <c r="N28" s="88">
        <v>1</v>
      </c>
      <c r="O28" s="61">
        <f t="shared" si="5"/>
        <v>0.75757575757575757</v>
      </c>
      <c r="P28" s="89"/>
      <c r="Q28" s="88">
        <v>1</v>
      </c>
      <c r="R28" s="42">
        <f t="shared" si="6"/>
        <v>0.75757575757575757</v>
      </c>
    </row>
    <row r="29" spans="1:18">
      <c r="A29" s="17" t="s">
        <v>270</v>
      </c>
      <c r="B29" s="66">
        <f t="shared" si="0"/>
        <v>230</v>
      </c>
      <c r="C29" s="60">
        <f t="shared" si="1"/>
        <v>0.92895512742840991</v>
      </c>
      <c r="E29" s="88">
        <v>90</v>
      </c>
      <c r="F29" s="61">
        <f t="shared" si="2"/>
        <v>39.130434782608695</v>
      </c>
      <c r="G29" s="89"/>
      <c r="H29" s="88">
        <v>97</v>
      </c>
      <c r="I29" s="61">
        <f t="shared" si="3"/>
        <v>42.173913043478265</v>
      </c>
      <c r="J29" s="89"/>
      <c r="K29" s="88">
        <v>38</v>
      </c>
      <c r="L29" s="61">
        <f t="shared" si="4"/>
        <v>16.521739130434781</v>
      </c>
      <c r="M29" s="89"/>
      <c r="N29" s="88">
        <v>3</v>
      </c>
      <c r="O29" s="61">
        <f t="shared" si="5"/>
        <v>1.3043478260869565</v>
      </c>
      <c r="P29" s="89"/>
      <c r="Q29" s="88">
        <v>2</v>
      </c>
      <c r="R29" s="42">
        <f t="shared" si="6"/>
        <v>0.86956521739130432</v>
      </c>
    </row>
    <row r="30" spans="1:18">
      <c r="A30" s="17" t="s">
        <v>271</v>
      </c>
      <c r="B30" s="66">
        <f t="shared" si="0"/>
        <v>142</v>
      </c>
      <c r="C30" s="60">
        <f t="shared" si="1"/>
        <v>0.57352881780362697</v>
      </c>
      <c r="E30" s="88">
        <v>35</v>
      </c>
      <c r="F30" s="61">
        <f t="shared" si="2"/>
        <v>24.647887323943664</v>
      </c>
      <c r="G30" s="89"/>
      <c r="H30" s="88">
        <v>87</v>
      </c>
      <c r="I30" s="61">
        <f t="shared" si="3"/>
        <v>61.267605633802816</v>
      </c>
      <c r="J30" s="89"/>
      <c r="K30" s="88">
        <v>17</v>
      </c>
      <c r="L30" s="61">
        <f t="shared" si="4"/>
        <v>11.971830985915492</v>
      </c>
      <c r="M30" s="89"/>
      <c r="N30" s="88">
        <v>2</v>
      </c>
      <c r="O30" s="61">
        <f t="shared" si="5"/>
        <v>1.4084507042253522</v>
      </c>
      <c r="P30" s="89"/>
      <c r="Q30" s="88">
        <v>1</v>
      </c>
      <c r="R30" s="42">
        <f t="shared" si="6"/>
        <v>0.70422535211267612</v>
      </c>
    </row>
    <row r="31" spans="1:18">
      <c r="A31" s="17" t="s">
        <v>272</v>
      </c>
      <c r="B31" s="66">
        <f t="shared" si="0"/>
        <v>284</v>
      </c>
      <c r="C31" s="60">
        <f t="shared" si="1"/>
        <v>1.1470576356072539</v>
      </c>
      <c r="E31" s="88">
        <v>105</v>
      </c>
      <c r="F31" s="61">
        <f t="shared" si="2"/>
        <v>36.971830985915496</v>
      </c>
      <c r="G31" s="89"/>
      <c r="H31" s="88">
        <v>143</v>
      </c>
      <c r="I31" s="61">
        <f t="shared" si="3"/>
        <v>50.352112676056336</v>
      </c>
      <c r="J31" s="89"/>
      <c r="K31" s="88">
        <v>28</v>
      </c>
      <c r="L31" s="61">
        <f t="shared" si="4"/>
        <v>9.8591549295774641</v>
      </c>
      <c r="M31" s="89"/>
      <c r="N31" s="88">
        <v>4</v>
      </c>
      <c r="O31" s="61">
        <f t="shared" si="5"/>
        <v>1.4084507042253522</v>
      </c>
      <c r="P31" s="89"/>
      <c r="Q31" s="88">
        <v>4</v>
      </c>
      <c r="R31" s="42">
        <f t="shared" si="6"/>
        <v>1.4084507042253522</v>
      </c>
    </row>
    <row r="32" spans="1:18">
      <c r="A32" s="17" t="s">
        <v>273</v>
      </c>
      <c r="B32" s="66">
        <f t="shared" si="0"/>
        <v>228</v>
      </c>
      <c r="C32" s="60">
        <f t="shared" si="1"/>
        <v>0.92087725675511944</v>
      </c>
      <c r="E32" s="88">
        <v>84</v>
      </c>
      <c r="F32" s="61">
        <f t="shared" si="2"/>
        <v>36.84210526315789</v>
      </c>
      <c r="G32" s="89"/>
      <c r="H32" s="88">
        <v>118</v>
      </c>
      <c r="I32" s="61">
        <f t="shared" si="3"/>
        <v>51.754385964912288</v>
      </c>
      <c r="J32" s="89"/>
      <c r="K32" s="88">
        <v>24</v>
      </c>
      <c r="L32" s="61">
        <f t="shared" si="4"/>
        <v>10.526315789473683</v>
      </c>
      <c r="M32" s="89"/>
      <c r="N32" s="88">
        <v>2</v>
      </c>
      <c r="O32" s="61">
        <f t="shared" si="5"/>
        <v>0.8771929824561403</v>
      </c>
      <c r="P32" s="89"/>
      <c r="Q32" s="88">
        <v>0</v>
      </c>
      <c r="R32" s="42">
        <f t="shared" si="6"/>
        <v>0</v>
      </c>
    </row>
    <row r="33" spans="1:18">
      <c r="B33" s="66" t="str">
        <f t="shared" si="0"/>
        <v/>
      </c>
      <c r="C33" s="60" t="str">
        <f t="shared" si="1"/>
        <v/>
      </c>
      <c r="E33" s="86"/>
      <c r="F33" s="61" t="str">
        <f t="shared" si="2"/>
        <v/>
      </c>
      <c r="G33" s="87"/>
      <c r="H33" s="86"/>
      <c r="I33" s="61" t="str">
        <f t="shared" si="3"/>
        <v/>
      </c>
      <c r="J33" s="61"/>
      <c r="K33" s="86"/>
      <c r="L33" s="61" t="str">
        <f t="shared" si="4"/>
        <v/>
      </c>
      <c r="M33" s="87"/>
      <c r="N33" s="86"/>
      <c r="O33" s="61" t="str">
        <f t="shared" si="5"/>
        <v/>
      </c>
      <c r="P33" s="87"/>
      <c r="Q33" s="86"/>
      <c r="R33" s="42" t="str">
        <f t="shared" si="6"/>
        <v/>
      </c>
    </row>
    <row r="34" spans="1:18">
      <c r="A34" s="23" t="s">
        <v>274</v>
      </c>
      <c r="B34" s="66">
        <f t="shared" si="0"/>
        <v>6988</v>
      </c>
      <c r="C34" s="60">
        <f t="shared" si="1"/>
        <v>28.224080132477081</v>
      </c>
      <c r="E34" s="86">
        <f>SUM(E35+E41+E51+E53)</f>
        <v>2317</v>
      </c>
      <c r="F34" s="61">
        <f t="shared" si="2"/>
        <v>33.156840297653119</v>
      </c>
      <c r="G34" s="87"/>
      <c r="H34" s="86">
        <f>SUM(H35+H41+H51+H53)</f>
        <v>3506</v>
      </c>
      <c r="I34" s="61">
        <f t="shared" si="3"/>
        <v>50.171722953634799</v>
      </c>
      <c r="J34" s="61"/>
      <c r="K34" s="86">
        <f>SUM(K35+K41+K51+K53)</f>
        <v>892</v>
      </c>
      <c r="L34" s="61">
        <f t="shared" si="4"/>
        <v>12.764739553520322</v>
      </c>
      <c r="M34" s="87"/>
      <c r="N34" s="86">
        <f>SUM(N35+N41+N51+N53)</f>
        <v>163</v>
      </c>
      <c r="O34" s="61">
        <f t="shared" si="5"/>
        <v>2.3325701202060674</v>
      </c>
      <c r="P34" s="87"/>
      <c r="Q34" s="86">
        <f>SUM(Q35+Q41+Q51+Q53)</f>
        <v>110</v>
      </c>
      <c r="R34" s="42">
        <f t="shared" si="6"/>
        <v>1.5741270749856897</v>
      </c>
    </row>
    <row r="35" spans="1:18">
      <c r="A35" s="17" t="s">
        <v>395</v>
      </c>
      <c r="B35" s="66">
        <f t="shared" si="0"/>
        <v>2459</v>
      </c>
      <c r="C35" s="60">
        <f t="shared" si="1"/>
        <v>9.9317419928106965</v>
      </c>
      <c r="E35" s="86">
        <f>SUM(E36:E39)</f>
        <v>902</v>
      </c>
      <c r="F35" s="61">
        <f t="shared" si="2"/>
        <v>36.681577877185852</v>
      </c>
      <c r="G35" s="87"/>
      <c r="H35" s="86">
        <f>SUM(H36:H39)</f>
        <v>1304</v>
      </c>
      <c r="I35" s="61">
        <f t="shared" si="3"/>
        <v>53.029686864579098</v>
      </c>
      <c r="J35" s="61"/>
      <c r="K35" s="86">
        <f>SUM(K36:K39)</f>
        <v>203</v>
      </c>
      <c r="L35" s="61">
        <f t="shared" si="4"/>
        <v>8.2553883692557957</v>
      </c>
      <c r="M35" s="87"/>
      <c r="N35" s="86">
        <f>SUM(N36:N39)</f>
        <v>33</v>
      </c>
      <c r="O35" s="61">
        <f t="shared" si="5"/>
        <v>1.3420089467263114</v>
      </c>
      <c r="P35" s="87"/>
      <c r="Q35" s="86">
        <f>SUM(Q36:Q39)</f>
        <v>17</v>
      </c>
      <c r="R35" s="42">
        <f t="shared" si="6"/>
        <v>0.69133794225294831</v>
      </c>
    </row>
    <row r="36" spans="1:18">
      <c r="A36" s="17" t="s">
        <v>276</v>
      </c>
      <c r="B36" s="66">
        <f t="shared" si="0"/>
        <v>1299</v>
      </c>
      <c r="C36" s="60">
        <f t="shared" si="1"/>
        <v>5.2465770023021934</v>
      </c>
      <c r="E36" s="88">
        <v>475</v>
      </c>
      <c r="F36" s="61">
        <f t="shared" si="2"/>
        <v>36.566589684372595</v>
      </c>
      <c r="G36" s="89"/>
      <c r="H36" s="88">
        <v>698</v>
      </c>
      <c r="I36" s="61">
        <f t="shared" si="3"/>
        <v>53.733641262509622</v>
      </c>
      <c r="J36" s="89"/>
      <c r="K36" s="88">
        <v>98</v>
      </c>
      <c r="L36" s="61">
        <f t="shared" si="4"/>
        <v>7.5442648190916088</v>
      </c>
      <c r="M36" s="89"/>
      <c r="N36" s="88">
        <v>21</v>
      </c>
      <c r="O36" s="61">
        <f t="shared" si="5"/>
        <v>1.6166281755196306</v>
      </c>
      <c r="P36" s="89"/>
      <c r="Q36" s="88">
        <v>7</v>
      </c>
      <c r="R36" s="42">
        <f t="shared" si="6"/>
        <v>0.53887605850654352</v>
      </c>
    </row>
    <row r="37" spans="1:18">
      <c r="A37" s="17" t="s">
        <v>277</v>
      </c>
      <c r="B37" s="66">
        <f t="shared" si="0"/>
        <v>716</v>
      </c>
      <c r="C37" s="60">
        <f t="shared" si="1"/>
        <v>2.8918777010380063</v>
      </c>
      <c r="E37" s="88">
        <v>264</v>
      </c>
      <c r="F37" s="61">
        <f t="shared" si="2"/>
        <v>36.871508379888269</v>
      </c>
      <c r="G37" s="89"/>
      <c r="H37" s="88">
        <v>370</v>
      </c>
      <c r="I37" s="61">
        <f t="shared" si="3"/>
        <v>51.675977653631286</v>
      </c>
      <c r="J37" s="89"/>
      <c r="K37" s="88">
        <v>69</v>
      </c>
      <c r="L37" s="61">
        <f t="shared" si="4"/>
        <v>9.6368715083798886</v>
      </c>
      <c r="M37" s="89"/>
      <c r="N37" s="88">
        <v>5</v>
      </c>
      <c r="O37" s="61">
        <f t="shared" si="5"/>
        <v>0.6983240223463687</v>
      </c>
      <c r="P37" s="89"/>
      <c r="Q37" s="88">
        <v>8</v>
      </c>
      <c r="R37" s="42">
        <f t="shared" si="6"/>
        <v>1.1173184357541899</v>
      </c>
    </row>
    <row r="38" spans="1:18">
      <c r="A38" s="17" t="s">
        <v>278</v>
      </c>
      <c r="B38" s="66">
        <f t="shared" si="0"/>
        <v>213</v>
      </c>
      <c r="C38" s="60">
        <f t="shared" si="1"/>
        <v>0.86029322670544051</v>
      </c>
      <c r="E38" s="88">
        <v>94</v>
      </c>
      <c r="F38" s="61">
        <f t="shared" si="2"/>
        <v>44.131455399061032</v>
      </c>
      <c r="G38" s="89"/>
      <c r="H38" s="88">
        <v>103</v>
      </c>
      <c r="I38" s="61">
        <f t="shared" si="3"/>
        <v>48.356807511737088</v>
      </c>
      <c r="J38" s="89"/>
      <c r="K38" s="88">
        <v>13</v>
      </c>
      <c r="L38" s="61">
        <f t="shared" si="4"/>
        <v>6.103286384976526</v>
      </c>
      <c r="M38" s="89"/>
      <c r="N38" s="88">
        <v>3</v>
      </c>
      <c r="O38" s="61">
        <f t="shared" si="5"/>
        <v>1.4084507042253522</v>
      </c>
      <c r="P38" s="89"/>
      <c r="Q38" s="88">
        <v>0</v>
      </c>
      <c r="R38" s="42">
        <f t="shared" si="6"/>
        <v>0</v>
      </c>
    </row>
    <row r="39" spans="1:18">
      <c r="A39" s="17" t="s">
        <v>279</v>
      </c>
      <c r="B39" s="66">
        <f t="shared" si="0"/>
        <v>231</v>
      </c>
      <c r="C39" s="60">
        <f t="shared" si="1"/>
        <v>0.93299406276505514</v>
      </c>
      <c r="E39" s="88">
        <v>69</v>
      </c>
      <c r="F39" s="61">
        <f t="shared" si="2"/>
        <v>29.870129870129869</v>
      </c>
      <c r="G39" s="89"/>
      <c r="H39" s="88">
        <v>133</v>
      </c>
      <c r="I39" s="61">
        <f t="shared" si="3"/>
        <v>57.575757575757578</v>
      </c>
      <c r="J39" s="89"/>
      <c r="K39" s="88">
        <v>23</v>
      </c>
      <c r="L39" s="61">
        <f t="shared" si="4"/>
        <v>9.9567099567099575</v>
      </c>
      <c r="M39" s="89"/>
      <c r="N39" s="88">
        <v>4</v>
      </c>
      <c r="O39" s="61">
        <f t="shared" si="5"/>
        <v>1.7316017316017316</v>
      </c>
      <c r="P39" s="89"/>
      <c r="Q39" s="88">
        <v>2</v>
      </c>
      <c r="R39" s="42">
        <f t="shared" si="6"/>
        <v>0.86580086580086579</v>
      </c>
    </row>
    <row r="40" spans="1:18">
      <c r="B40" s="66" t="str">
        <f t="shared" si="0"/>
        <v/>
      </c>
      <c r="C40" s="60" t="str">
        <f t="shared" si="1"/>
        <v/>
      </c>
      <c r="E40" s="86"/>
      <c r="F40" s="61" t="str">
        <f t="shared" si="2"/>
        <v/>
      </c>
      <c r="G40" s="87"/>
      <c r="H40" s="86"/>
      <c r="I40" s="61" t="str">
        <f t="shared" si="3"/>
        <v/>
      </c>
      <c r="J40" s="61"/>
      <c r="K40" s="86"/>
      <c r="L40" s="61" t="str">
        <f t="shared" si="4"/>
        <v/>
      </c>
      <c r="M40" s="87"/>
      <c r="N40" s="86"/>
      <c r="O40" s="61" t="str">
        <f t="shared" si="5"/>
        <v/>
      </c>
      <c r="P40" s="87"/>
      <c r="Q40" s="86"/>
      <c r="R40" s="42" t="str">
        <f t="shared" si="6"/>
        <v/>
      </c>
    </row>
    <row r="41" spans="1:18">
      <c r="A41" s="17" t="s">
        <v>280</v>
      </c>
      <c r="B41" s="66">
        <f t="shared" si="0"/>
        <v>2036</v>
      </c>
      <c r="C41" s="60">
        <f t="shared" si="1"/>
        <v>8.2232723454097503</v>
      </c>
      <c r="E41" s="86">
        <f>SUM(E42:E49)</f>
        <v>714</v>
      </c>
      <c r="F41" s="61">
        <f t="shared" si="2"/>
        <v>35.06876227897839</v>
      </c>
      <c r="G41" s="87"/>
      <c r="H41" s="86">
        <f>SUM(H42:H49)</f>
        <v>968</v>
      </c>
      <c r="I41" s="61">
        <f t="shared" si="3"/>
        <v>47.544204322200393</v>
      </c>
      <c r="J41" s="61"/>
      <c r="K41" s="86">
        <f>SUM(K42:K49)</f>
        <v>268</v>
      </c>
      <c r="L41" s="61">
        <f t="shared" si="4"/>
        <v>13.163064833005894</v>
      </c>
      <c r="M41" s="87"/>
      <c r="N41" s="86">
        <f>SUM(N42:N49)</f>
        <v>50</v>
      </c>
      <c r="O41" s="61">
        <f t="shared" si="5"/>
        <v>2.4557956777996068</v>
      </c>
      <c r="P41" s="87"/>
      <c r="Q41" s="86">
        <f>SUM(Q42:Q49)</f>
        <v>36</v>
      </c>
      <c r="R41" s="42">
        <f t="shared" si="6"/>
        <v>1.768172888015717</v>
      </c>
    </row>
    <row r="42" spans="1:18">
      <c r="A42" s="17" t="s">
        <v>396</v>
      </c>
      <c r="B42" s="66">
        <f t="shared" si="0"/>
        <v>197</v>
      </c>
      <c r="C42" s="60">
        <f t="shared" si="1"/>
        <v>0.79567026131911622</v>
      </c>
      <c r="E42" s="88">
        <v>75</v>
      </c>
      <c r="F42" s="61">
        <f t="shared" si="2"/>
        <v>38.07106598984771</v>
      </c>
      <c r="G42" s="89"/>
      <c r="H42" s="88">
        <v>93</v>
      </c>
      <c r="I42" s="61">
        <f t="shared" si="3"/>
        <v>47.208121827411169</v>
      </c>
      <c r="J42" s="89"/>
      <c r="K42" s="88">
        <v>22</v>
      </c>
      <c r="L42" s="61">
        <f t="shared" si="4"/>
        <v>11.167512690355331</v>
      </c>
      <c r="M42" s="89"/>
      <c r="N42" s="88">
        <v>6</v>
      </c>
      <c r="O42" s="61">
        <f t="shared" si="5"/>
        <v>3.0456852791878175</v>
      </c>
      <c r="P42" s="89"/>
      <c r="Q42" s="88">
        <v>1</v>
      </c>
      <c r="R42" s="42">
        <f t="shared" si="6"/>
        <v>0.50761421319796951</v>
      </c>
    </row>
    <row r="43" spans="1:18">
      <c r="A43" s="19" t="s">
        <v>281</v>
      </c>
      <c r="B43" s="66">
        <f t="shared" si="0"/>
        <v>242</v>
      </c>
      <c r="C43" s="60">
        <f t="shared" si="1"/>
        <v>0.97742235146815304</v>
      </c>
      <c r="E43" s="88">
        <v>84</v>
      </c>
      <c r="F43" s="61">
        <f t="shared" si="2"/>
        <v>34.710743801652896</v>
      </c>
      <c r="G43" s="89"/>
      <c r="H43" s="88">
        <v>101</v>
      </c>
      <c r="I43" s="61">
        <f t="shared" si="3"/>
        <v>41.735537190082646</v>
      </c>
      <c r="J43" s="89"/>
      <c r="K43" s="88">
        <v>41</v>
      </c>
      <c r="L43" s="61">
        <f t="shared" si="4"/>
        <v>16.942148760330578</v>
      </c>
      <c r="M43" s="89"/>
      <c r="N43" s="88">
        <v>9</v>
      </c>
      <c r="O43" s="61">
        <f t="shared" si="5"/>
        <v>3.71900826446281</v>
      </c>
      <c r="P43" s="89"/>
      <c r="Q43" s="88">
        <v>7</v>
      </c>
      <c r="R43" s="42">
        <f t="shared" si="6"/>
        <v>2.8925619834710745</v>
      </c>
    </row>
    <row r="44" spans="1:18">
      <c r="A44" s="17" t="s">
        <v>283</v>
      </c>
      <c r="B44" s="66">
        <f t="shared" si="0"/>
        <v>133</v>
      </c>
      <c r="C44" s="60">
        <f t="shared" si="1"/>
        <v>0.53717839977381965</v>
      </c>
      <c r="E44" s="88">
        <v>51</v>
      </c>
      <c r="F44" s="61">
        <f t="shared" si="2"/>
        <v>38.345864661654133</v>
      </c>
      <c r="G44" s="89"/>
      <c r="H44" s="88">
        <v>76</v>
      </c>
      <c r="I44" s="61">
        <f t="shared" si="3"/>
        <v>57.142857142857139</v>
      </c>
      <c r="J44" s="89"/>
      <c r="K44" s="88">
        <v>5</v>
      </c>
      <c r="L44" s="61">
        <f t="shared" si="4"/>
        <v>3.7593984962406015</v>
      </c>
      <c r="M44" s="89"/>
      <c r="N44" s="88">
        <v>0</v>
      </c>
      <c r="O44" s="61">
        <f t="shared" si="5"/>
        <v>0</v>
      </c>
      <c r="P44" s="89"/>
      <c r="Q44" s="88">
        <v>1</v>
      </c>
      <c r="R44" s="42">
        <f t="shared" si="6"/>
        <v>0.75187969924812026</v>
      </c>
    </row>
    <row r="45" spans="1:18">
      <c r="A45" s="17" t="s">
        <v>284</v>
      </c>
      <c r="B45" s="66">
        <f t="shared" si="0"/>
        <v>355</v>
      </c>
      <c r="C45" s="60">
        <f t="shared" si="1"/>
        <v>1.4338220445090675</v>
      </c>
      <c r="E45" s="88">
        <v>136</v>
      </c>
      <c r="F45" s="61">
        <f t="shared" si="2"/>
        <v>38.309859154929576</v>
      </c>
      <c r="G45" s="89"/>
      <c r="H45" s="88">
        <v>181</v>
      </c>
      <c r="I45" s="61">
        <f t="shared" si="3"/>
        <v>50.985915492957744</v>
      </c>
      <c r="J45" s="89"/>
      <c r="K45" s="88">
        <v>31</v>
      </c>
      <c r="L45" s="61">
        <f t="shared" si="4"/>
        <v>8.7323943661971821</v>
      </c>
      <c r="M45" s="89"/>
      <c r="N45" s="88">
        <v>5</v>
      </c>
      <c r="O45" s="61">
        <f t="shared" si="5"/>
        <v>1.4084507042253522</v>
      </c>
      <c r="P45" s="89"/>
      <c r="Q45" s="88">
        <v>2</v>
      </c>
      <c r="R45" s="42">
        <f t="shared" si="6"/>
        <v>0.56338028169014087</v>
      </c>
    </row>
    <row r="46" spans="1:18">
      <c r="A46" s="17" t="s">
        <v>285</v>
      </c>
      <c r="B46" s="66">
        <f t="shared" si="0"/>
        <v>199</v>
      </c>
      <c r="C46" s="60">
        <f t="shared" si="1"/>
        <v>0.80374813199240669</v>
      </c>
      <c r="E46" s="88">
        <v>64</v>
      </c>
      <c r="F46" s="61">
        <f t="shared" si="2"/>
        <v>32.1608040201005</v>
      </c>
      <c r="G46" s="89"/>
      <c r="H46" s="88">
        <v>94</v>
      </c>
      <c r="I46" s="61">
        <f t="shared" si="3"/>
        <v>47.236180904522612</v>
      </c>
      <c r="J46" s="89"/>
      <c r="K46" s="88">
        <v>35</v>
      </c>
      <c r="L46" s="61">
        <f t="shared" si="4"/>
        <v>17.587939698492463</v>
      </c>
      <c r="M46" s="89"/>
      <c r="N46" s="88">
        <v>4</v>
      </c>
      <c r="O46" s="61">
        <f t="shared" si="5"/>
        <v>2.0100502512562812</v>
      </c>
      <c r="P46" s="89"/>
      <c r="Q46" s="88">
        <v>2</v>
      </c>
      <c r="R46" s="42">
        <f t="shared" si="6"/>
        <v>1.0050251256281406</v>
      </c>
    </row>
    <row r="47" spans="1:18">
      <c r="A47" s="17" t="s">
        <v>286</v>
      </c>
      <c r="B47" s="66">
        <f t="shared" si="0"/>
        <v>408</v>
      </c>
      <c r="C47" s="60">
        <f>IF(A47&lt;&gt;0,B47/$B$11*100,"")</f>
        <v>1.6478856173512662</v>
      </c>
      <c r="E47" s="88">
        <v>127</v>
      </c>
      <c r="F47" s="61">
        <f t="shared" si="2"/>
        <v>31.127450980392158</v>
      </c>
      <c r="G47" s="89"/>
      <c r="H47" s="88">
        <v>178</v>
      </c>
      <c r="I47" s="61">
        <f t="shared" si="3"/>
        <v>43.627450980392155</v>
      </c>
      <c r="J47" s="89"/>
      <c r="K47" s="88">
        <v>73</v>
      </c>
      <c r="L47" s="61">
        <f t="shared" si="4"/>
        <v>17.892156862745097</v>
      </c>
      <c r="M47" s="89"/>
      <c r="N47" s="88">
        <v>17</v>
      </c>
      <c r="O47" s="61">
        <f t="shared" si="5"/>
        <v>4.1666666666666661</v>
      </c>
      <c r="P47" s="89"/>
      <c r="Q47" s="88">
        <v>13</v>
      </c>
      <c r="R47" s="42">
        <f>IF(A47&lt;&gt;0,Q47/B47*100,"")</f>
        <v>3.1862745098039214</v>
      </c>
    </row>
    <row r="48" spans="1:18">
      <c r="A48" s="17" t="s">
        <v>287</v>
      </c>
      <c r="B48" s="66">
        <f t="shared" si="0"/>
        <v>176</v>
      </c>
      <c r="C48" s="60">
        <f t="shared" si="1"/>
        <v>0.71085261924956578</v>
      </c>
      <c r="E48" s="88">
        <v>70</v>
      </c>
      <c r="F48" s="61">
        <f t="shared" si="2"/>
        <v>39.772727272727273</v>
      </c>
      <c r="G48" s="89"/>
      <c r="H48" s="88">
        <v>76</v>
      </c>
      <c r="I48" s="61">
        <f t="shared" si="3"/>
        <v>43.18181818181818</v>
      </c>
      <c r="J48" s="89"/>
      <c r="K48" s="88">
        <v>23</v>
      </c>
      <c r="L48" s="61">
        <f t="shared" si="4"/>
        <v>13.068181818181818</v>
      </c>
      <c r="M48" s="89"/>
      <c r="N48" s="88">
        <v>2</v>
      </c>
      <c r="O48" s="61">
        <f t="shared" si="5"/>
        <v>1.1363636363636365</v>
      </c>
      <c r="P48" s="89"/>
      <c r="Q48" s="88">
        <v>5</v>
      </c>
      <c r="R48" s="42">
        <f t="shared" si="6"/>
        <v>2.8409090909090908</v>
      </c>
    </row>
    <row r="49" spans="1:18">
      <c r="A49" s="17" t="s">
        <v>288</v>
      </c>
      <c r="B49" s="66">
        <f t="shared" si="0"/>
        <v>326</v>
      </c>
      <c r="C49" s="60">
        <f t="shared" si="1"/>
        <v>1.3166929197463548</v>
      </c>
      <c r="E49" s="88">
        <v>107</v>
      </c>
      <c r="F49" s="61">
        <f t="shared" si="2"/>
        <v>32.822085889570552</v>
      </c>
      <c r="G49" s="89"/>
      <c r="H49" s="88">
        <v>169</v>
      </c>
      <c r="I49" s="61">
        <f t="shared" si="3"/>
        <v>51.840490797546011</v>
      </c>
      <c r="J49" s="89"/>
      <c r="K49" s="88">
        <v>38</v>
      </c>
      <c r="L49" s="61">
        <f t="shared" si="4"/>
        <v>11.656441717791409</v>
      </c>
      <c r="M49" s="89"/>
      <c r="N49" s="88">
        <v>7</v>
      </c>
      <c r="O49" s="61">
        <f t="shared" si="5"/>
        <v>2.147239263803681</v>
      </c>
      <c r="P49" s="89"/>
      <c r="Q49" s="88">
        <v>5</v>
      </c>
      <c r="R49" s="42">
        <f t="shared" si="6"/>
        <v>1.5337423312883436</v>
      </c>
    </row>
    <row r="50" spans="1:18">
      <c r="B50" s="66" t="str">
        <f t="shared" si="0"/>
        <v/>
      </c>
      <c r="C50" s="60" t="str">
        <f t="shared" si="1"/>
        <v/>
      </c>
      <c r="E50" s="90"/>
      <c r="F50" s="61" t="str">
        <f t="shared" si="2"/>
        <v/>
      </c>
      <c r="G50" s="90"/>
      <c r="H50" s="90"/>
      <c r="I50" s="61" t="str">
        <f t="shared" si="3"/>
        <v/>
      </c>
      <c r="J50" s="90"/>
      <c r="K50" s="90"/>
      <c r="L50" s="61" t="str">
        <f t="shared" si="4"/>
        <v/>
      </c>
      <c r="M50" s="90"/>
      <c r="N50" s="90"/>
      <c r="O50" s="61" t="str">
        <f t="shared" si="5"/>
        <v/>
      </c>
      <c r="P50" s="90"/>
      <c r="Q50" s="90"/>
      <c r="R50" s="42" t="str">
        <f t="shared" si="6"/>
        <v/>
      </c>
    </row>
    <row r="51" spans="1:18">
      <c r="A51" s="17" t="s">
        <v>289</v>
      </c>
      <c r="B51" s="66">
        <f t="shared" si="0"/>
        <v>333</v>
      </c>
      <c r="C51" s="60">
        <f t="shared" si="1"/>
        <v>1.3449654671028717</v>
      </c>
      <c r="E51" s="91">
        <v>84</v>
      </c>
      <c r="F51" s="61">
        <f t="shared" si="2"/>
        <v>25.225225225225223</v>
      </c>
      <c r="G51" s="92"/>
      <c r="H51" s="91">
        <v>186</v>
      </c>
      <c r="I51" s="61">
        <f t="shared" si="3"/>
        <v>55.85585585585585</v>
      </c>
      <c r="J51" s="92"/>
      <c r="K51" s="91">
        <v>48</v>
      </c>
      <c r="L51" s="61">
        <f t="shared" si="4"/>
        <v>14.414414414414415</v>
      </c>
      <c r="M51" s="92"/>
      <c r="N51" s="91">
        <v>10</v>
      </c>
      <c r="O51" s="61">
        <f t="shared" si="5"/>
        <v>3.0030030030030028</v>
      </c>
      <c r="P51" s="92"/>
      <c r="Q51" s="91">
        <v>5</v>
      </c>
      <c r="R51" s="42">
        <f t="shared" si="6"/>
        <v>1.5015015015015014</v>
      </c>
    </row>
    <row r="52" spans="1:18">
      <c r="B52" s="66" t="str">
        <f t="shared" si="0"/>
        <v/>
      </c>
      <c r="C52" s="60" t="str">
        <f t="shared" si="1"/>
        <v/>
      </c>
      <c r="E52" s="86"/>
      <c r="F52" s="61" t="str">
        <f t="shared" si="2"/>
        <v/>
      </c>
      <c r="G52" s="87"/>
      <c r="H52" s="86"/>
      <c r="I52" s="61" t="str">
        <f t="shared" si="3"/>
        <v/>
      </c>
      <c r="J52" s="61"/>
      <c r="K52" s="86"/>
      <c r="L52" s="61" t="str">
        <f t="shared" si="4"/>
        <v/>
      </c>
      <c r="M52" s="87"/>
      <c r="N52" s="86"/>
      <c r="O52" s="61" t="str">
        <f t="shared" si="5"/>
        <v/>
      </c>
      <c r="P52" s="87"/>
      <c r="Q52" s="86"/>
      <c r="R52" s="42" t="str">
        <f t="shared" si="6"/>
        <v/>
      </c>
    </row>
    <row r="53" spans="1:18">
      <c r="A53" s="17" t="s">
        <v>290</v>
      </c>
      <c r="B53" s="66">
        <f t="shared" si="0"/>
        <v>2160</v>
      </c>
      <c r="C53" s="60">
        <f t="shared" si="1"/>
        <v>8.7241003271537618</v>
      </c>
      <c r="E53" s="86">
        <f>SUM(E54:E58)</f>
        <v>617</v>
      </c>
      <c r="F53" s="61">
        <f t="shared" si="2"/>
        <v>28.564814814814817</v>
      </c>
      <c r="G53" s="87"/>
      <c r="H53" s="86">
        <f>SUM(H54:H58)</f>
        <v>1048</v>
      </c>
      <c r="I53" s="61">
        <f t="shared" si="3"/>
        <v>48.518518518518519</v>
      </c>
      <c r="J53" s="61"/>
      <c r="K53" s="86">
        <f>SUM(K54:K58)</f>
        <v>373</v>
      </c>
      <c r="L53" s="61">
        <f t="shared" si="4"/>
        <v>17.268518518518519</v>
      </c>
      <c r="M53" s="87"/>
      <c r="N53" s="86">
        <f>SUM(N54:N58)</f>
        <v>70</v>
      </c>
      <c r="O53" s="61">
        <f t="shared" si="5"/>
        <v>3.2407407407407405</v>
      </c>
      <c r="P53" s="87"/>
      <c r="Q53" s="86">
        <f>SUM(Q54:Q58)</f>
        <v>52</v>
      </c>
      <c r="R53" s="42">
        <f t="shared" si="6"/>
        <v>2.4074074074074074</v>
      </c>
    </row>
    <row r="54" spans="1:18">
      <c r="A54" s="17" t="s">
        <v>291</v>
      </c>
      <c r="B54" s="66">
        <f t="shared" si="0"/>
        <v>76</v>
      </c>
      <c r="C54" s="60">
        <f t="shared" si="1"/>
        <v>0.30695908558503981</v>
      </c>
      <c r="E54" s="88">
        <v>0</v>
      </c>
      <c r="F54" s="61">
        <f t="shared" si="2"/>
        <v>0</v>
      </c>
      <c r="G54" s="89"/>
      <c r="H54" s="88">
        <v>24</v>
      </c>
      <c r="I54" s="61">
        <f t="shared" si="3"/>
        <v>31.578947368421051</v>
      </c>
      <c r="J54" s="89"/>
      <c r="K54" s="88">
        <v>36</v>
      </c>
      <c r="L54" s="61">
        <f t="shared" si="4"/>
        <v>47.368421052631575</v>
      </c>
      <c r="M54" s="89"/>
      <c r="N54" s="88">
        <v>12</v>
      </c>
      <c r="O54" s="61">
        <f t="shared" si="5"/>
        <v>15.789473684210526</v>
      </c>
      <c r="P54" s="89"/>
      <c r="Q54" s="88">
        <v>4</v>
      </c>
      <c r="R54" s="42">
        <f t="shared" si="6"/>
        <v>5.2631578947368416</v>
      </c>
    </row>
    <row r="55" spans="1:18">
      <c r="A55" s="17" t="s">
        <v>292</v>
      </c>
      <c r="B55" s="66">
        <f t="shared" si="0"/>
        <v>1366</v>
      </c>
      <c r="C55" s="60">
        <f t="shared" si="1"/>
        <v>5.517185669857426</v>
      </c>
      <c r="E55" s="88">
        <v>409</v>
      </c>
      <c r="F55" s="61">
        <f t="shared" si="2"/>
        <v>29.941434846266475</v>
      </c>
      <c r="G55" s="89"/>
      <c r="H55" s="88">
        <v>673</v>
      </c>
      <c r="I55" s="61">
        <f t="shared" si="3"/>
        <v>49.267935578330899</v>
      </c>
      <c r="J55" s="89"/>
      <c r="K55" s="88">
        <v>216</v>
      </c>
      <c r="L55" s="61">
        <f t="shared" si="4"/>
        <v>15.812591508052709</v>
      </c>
      <c r="M55" s="89"/>
      <c r="N55" s="88">
        <v>39</v>
      </c>
      <c r="O55" s="61">
        <f t="shared" si="5"/>
        <v>2.8550512445095171</v>
      </c>
      <c r="P55" s="89"/>
      <c r="Q55" s="88">
        <v>29</v>
      </c>
      <c r="R55" s="42">
        <f t="shared" si="6"/>
        <v>2.1229868228404101</v>
      </c>
    </row>
    <row r="56" spans="1:18">
      <c r="A56" s="17" t="s">
        <v>293</v>
      </c>
      <c r="B56" s="66">
        <f t="shared" si="0"/>
        <v>229</v>
      </c>
      <c r="C56" s="60">
        <f t="shared" si="1"/>
        <v>0.92491619209176468</v>
      </c>
      <c r="E56" s="88">
        <v>75</v>
      </c>
      <c r="F56" s="61">
        <f t="shared" si="2"/>
        <v>32.751091703056765</v>
      </c>
      <c r="G56" s="89"/>
      <c r="H56" s="88">
        <v>112</v>
      </c>
      <c r="I56" s="61">
        <f t="shared" si="3"/>
        <v>48.908296943231441</v>
      </c>
      <c r="J56" s="89"/>
      <c r="K56" s="88">
        <v>35</v>
      </c>
      <c r="L56" s="61">
        <f t="shared" si="4"/>
        <v>15.283842794759824</v>
      </c>
      <c r="M56" s="89"/>
      <c r="N56" s="88">
        <v>4</v>
      </c>
      <c r="O56" s="61">
        <f t="shared" si="5"/>
        <v>1.7467248908296942</v>
      </c>
      <c r="P56" s="89"/>
      <c r="Q56" s="88">
        <v>3</v>
      </c>
      <c r="R56" s="42">
        <f t="shared" si="6"/>
        <v>1.3100436681222707</v>
      </c>
    </row>
    <row r="57" spans="1:18">
      <c r="A57" s="17" t="s">
        <v>294</v>
      </c>
      <c r="B57" s="66">
        <f t="shared" si="0"/>
        <v>346</v>
      </c>
      <c r="C57" s="60">
        <f t="shared" si="1"/>
        <v>1.3974716264792602</v>
      </c>
      <c r="E57" s="88">
        <v>99</v>
      </c>
      <c r="F57" s="61">
        <f t="shared" si="2"/>
        <v>28.612716763005778</v>
      </c>
      <c r="G57" s="89"/>
      <c r="H57" s="88">
        <v>155</v>
      </c>
      <c r="I57" s="61">
        <f t="shared" si="3"/>
        <v>44.797687861271676</v>
      </c>
      <c r="J57" s="89"/>
      <c r="K57" s="88">
        <v>65</v>
      </c>
      <c r="L57" s="61">
        <f t="shared" si="4"/>
        <v>18.786127167630056</v>
      </c>
      <c r="M57" s="89"/>
      <c r="N57" s="88">
        <v>14</v>
      </c>
      <c r="O57" s="61">
        <f t="shared" si="5"/>
        <v>4.0462427745664744</v>
      </c>
      <c r="P57" s="89"/>
      <c r="Q57" s="88">
        <v>13</v>
      </c>
      <c r="R57" s="42">
        <f t="shared" si="6"/>
        <v>3.7572254335260116</v>
      </c>
    </row>
    <row r="58" spans="1:18">
      <c r="A58" s="17" t="s">
        <v>295</v>
      </c>
      <c r="B58" s="66">
        <f t="shared" si="0"/>
        <v>143</v>
      </c>
      <c r="C58" s="60">
        <f t="shared" si="1"/>
        <v>0.5775677531402722</v>
      </c>
      <c r="E58" s="88">
        <v>34</v>
      </c>
      <c r="F58" s="61">
        <f t="shared" si="2"/>
        <v>23.776223776223777</v>
      </c>
      <c r="G58" s="89"/>
      <c r="H58" s="88">
        <v>84</v>
      </c>
      <c r="I58" s="61">
        <f t="shared" si="3"/>
        <v>58.74125874125874</v>
      </c>
      <c r="J58" s="89"/>
      <c r="K58" s="88">
        <v>21</v>
      </c>
      <c r="L58" s="61">
        <f t="shared" si="4"/>
        <v>14.685314685314685</v>
      </c>
      <c r="M58" s="89"/>
      <c r="N58" s="88">
        <v>1</v>
      </c>
      <c r="O58" s="61">
        <f t="shared" si="5"/>
        <v>0.69930069930069927</v>
      </c>
      <c r="P58" s="89"/>
      <c r="Q58" s="88">
        <v>3</v>
      </c>
      <c r="R58" s="42">
        <f t="shared" si="6"/>
        <v>2.0979020979020979</v>
      </c>
    </row>
    <row r="59" spans="1:18">
      <c r="B59" s="66" t="str">
        <f t="shared" si="0"/>
        <v/>
      </c>
      <c r="C59" s="60" t="str">
        <f t="shared" si="1"/>
        <v/>
      </c>
      <c r="E59" s="86"/>
      <c r="F59" s="61" t="str">
        <f t="shared" si="2"/>
        <v/>
      </c>
      <c r="G59" s="87"/>
      <c r="H59" s="86"/>
      <c r="I59" s="61" t="str">
        <f t="shared" si="3"/>
        <v/>
      </c>
      <c r="J59" s="87"/>
      <c r="K59" s="86"/>
      <c r="L59" s="61" t="str">
        <f t="shared" si="4"/>
        <v/>
      </c>
      <c r="M59" s="87"/>
      <c r="N59" s="86"/>
      <c r="O59" s="61" t="str">
        <f t="shared" si="5"/>
        <v/>
      </c>
      <c r="P59" s="87"/>
      <c r="Q59" s="86"/>
      <c r="R59" s="42" t="str">
        <f t="shared" si="6"/>
        <v/>
      </c>
    </row>
    <row r="60" spans="1:18">
      <c r="A60" s="23" t="s">
        <v>296</v>
      </c>
      <c r="B60" s="66">
        <f t="shared" si="0"/>
        <v>2004</v>
      </c>
      <c r="C60" s="60">
        <f t="shared" si="1"/>
        <v>8.094026414637101</v>
      </c>
      <c r="E60" s="86">
        <f>SUM(E61+E63+E70+E72)</f>
        <v>670</v>
      </c>
      <c r="F60" s="61">
        <f t="shared" si="2"/>
        <v>33.433133732534934</v>
      </c>
      <c r="G60" s="87"/>
      <c r="H60" s="86">
        <f>SUM(H61+H63+H70+H72)</f>
        <v>1065</v>
      </c>
      <c r="I60" s="61">
        <f t="shared" si="3"/>
        <v>53.143712574850298</v>
      </c>
      <c r="J60" s="61"/>
      <c r="K60" s="86">
        <f>SUM(K61+K63+K70+K72)</f>
        <v>229</v>
      </c>
      <c r="L60" s="61">
        <f t="shared" si="4"/>
        <v>11.427145708582835</v>
      </c>
      <c r="M60" s="87"/>
      <c r="N60" s="86">
        <f>SUM(N61+N63+N70+N72)</f>
        <v>31</v>
      </c>
      <c r="O60" s="61">
        <f t="shared" si="5"/>
        <v>1.5469061876247505</v>
      </c>
      <c r="P60" s="87"/>
      <c r="Q60" s="86">
        <f>SUM(Q61+Q63+Q70+Q72)</f>
        <v>9</v>
      </c>
      <c r="R60" s="42">
        <f t="shared" si="6"/>
        <v>0.44910179640718562</v>
      </c>
    </row>
    <row r="61" spans="1:18">
      <c r="A61" s="17" t="s">
        <v>297</v>
      </c>
      <c r="B61" s="66">
        <f t="shared" si="0"/>
        <v>298</v>
      </c>
      <c r="C61" s="60">
        <f t="shared" si="1"/>
        <v>1.2036027303202876</v>
      </c>
      <c r="E61" s="91">
        <v>97</v>
      </c>
      <c r="F61" s="61">
        <f t="shared" si="2"/>
        <v>32.550335570469798</v>
      </c>
      <c r="G61" s="92"/>
      <c r="H61" s="91">
        <v>170</v>
      </c>
      <c r="I61" s="61">
        <f t="shared" si="3"/>
        <v>57.04697986577181</v>
      </c>
      <c r="J61" s="92"/>
      <c r="K61" s="91">
        <v>24</v>
      </c>
      <c r="L61" s="61">
        <f t="shared" si="4"/>
        <v>8.0536912751677843</v>
      </c>
      <c r="M61" s="92"/>
      <c r="N61" s="91">
        <v>6</v>
      </c>
      <c r="O61" s="61">
        <f t="shared" si="5"/>
        <v>2.0134228187919461</v>
      </c>
      <c r="P61" s="92"/>
      <c r="Q61" s="91">
        <v>1</v>
      </c>
      <c r="R61" s="42">
        <f t="shared" si="6"/>
        <v>0.33557046979865773</v>
      </c>
    </row>
    <row r="62" spans="1:18">
      <c r="B62" s="66" t="str">
        <f t="shared" si="0"/>
        <v/>
      </c>
      <c r="C62" s="60" t="str">
        <f t="shared" si="1"/>
        <v/>
      </c>
      <c r="E62" s="86"/>
      <c r="F62" s="61" t="str">
        <f t="shared" si="2"/>
        <v/>
      </c>
      <c r="G62" s="87"/>
      <c r="H62" s="86"/>
      <c r="I62" s="61" t="str">
        <f t="shared" si="3"/>
        <v/>
      </c>
      <c r="J62" s="61"/>
      <c r="K62" s="86"/>
      <c r="L62" s="61" t="str">
        <f t="shared" si="4"/>
        <v/>
      </c>
      <c r="M62" s="87"/>
      <c r="N62" s="86"/>
      <c r="O62" s="61" t="str">
        <f t="shared" si="5"/>
        <v/>
      </c>
      <c r="P62" s="87"/>
      <c r="Q62" s="86"/>
      <c r="R62" s="42" t="str">
        <f t="shared" si="6"/>
        <v/>
      </c>
    </row>
    <row r="63" spans="1:18">
      <c r="A63" s="17" t="s">
        <v>298</v>
      </c>
      <c r="B63" s="66">
        <f t="shared" si="0"/>
        <v>1237</v>
      </c>
      <c r="C63" s="60">
        <f t="shared" si="1"/>
        <v>4.9961630114301876</v>
      </c>
      <c r="E63" s="86">
        <f>SUM(E64:E68)</f>
        <v>424</v>
      </c>
      <c r="F63" s="61">
        <f t="shared" si="2"/>
        <v>34.276475343573161</v>
      </c>
      <c r="G63" s="87"/>
      <c r="H63" s="86">
        <f>SUM(H64:H68)</f>
        <v>658</v>
      </c>
      <c r="I63" s="61">
        <f t="shared" si="3"/>
        <v>53.193209377526273</v>
      </c>
      <c r="J63" s="61"/>
      <c r="K63" s="86">
        <f>SUM(K64:K68)</f>
        <v>136</v>
      </c>
      <c r="L63" s="61">
        <f t="shared" si="4"/>
        <v>10.994341147938561</v>
      </c>
      <c r="M63" s="87"/>
      <c r="N63" s="86">
        <f>SUM(N64:N68)</f>
        <v>13</v>
      </c>
      <c r="O63" s="61">
        <f t="shared" si="5"/>
        <v>1.0509296685529508</v>
      </c>
      <c r="P63" s="87"/>
      <c r="Q63" s="86">
        <f>SUM(Q64:Q68)</f>
        <v>6</v>
      </c>
      <c r="R63" s="42">
        <f t="shared" si="6"/>
        <v>0.48504446240905419</v>
      </c>
    </row>
    <row r="64" spans="1:18">
      <c r="A64" s="17" t="s">
        <v>299</v>
      </c>
      <c r="B64" s="66">
        <f t="shared" si="0"/>
        <v>264</v>
      </c>
      <c r="C64" s="60">
        <f t="shared" si="1"/>
        <v>1.0662789288743486</v>
      </c>
      <c r="E64" s="88">
        <v>62</v>
      </c>
      <c r="F64" s="61">
        <f t="shared" si="2"/>
        <v>23.484848484848484</v>
      </c>
      <c r="G64" s="89"/>
      <c r="H64" s="88">
        <v>155</v>
      </c>
      <c r="I64" s="61">
        <f t="shared" si="3"/>
        <v>58.712121212121218</v>
      </c>
      <c r="J64" s="89"/>
      <c r="K64" s="88">
        <v>41</v>
      </c>
      <c r="L64" s="61">
        <f t="shared" si="4"/>
        <v>15.530303030303031</v>
      </c>
      <c r="M64" s="89"/>
      <c r="N64" s="88">
        <v>4</v>
      </c>
      <c r="O64" s="61">
        <f t="shared" si="5"/>
        <v>1.5151515151515151</v>
      </c>
      <c r="P64" s="89"/>
      <c r="Q64" s="88">
        <v>2</v>
      </c>
      <c r="R64" s="42">
        <f t="shared" si="6"/>
        <v>0.75757575757575757</v>
      </c>
    </row>
    <row r="65" spans="1:18">
      <c r="A65" s="17" t="s">
        <v>300</v>
      </c>
      <c r="B65" s="66">
        <f t="shared" si="0"/>
        <v>332</v>
      </c>
      <c r="C65" s="60">
        <f t="shared" si="1"/>
        <v>1.3409265317662264</v>
      </c>
      <c r="E65" s="88">
        <v>122</v>
      </c>
      <c r="F65" s="61">
        <f t="shared" si="2"/>
        <v>36.746987951807228</v>
      </c>
      <c r="G65" s="89"/>
      <c r="H65" s="88">
        <v>183</v>
      </c>
      <c r="I65" s="61">
        <f t="shared" si="3"/>
        <v>55.120481927710841</v>
      </c>
      <c r="J65" s="89"/>
      <c r="K65" s="88">
        <v>24</v>
      </c>
      <c r="L65" s="61">
        <f t="shared" si="4"/>
        <v>7.2289156626506017</v>
      </c>
      <c r="M65" s="89"/>
      <c r="N65" s="88">
        <v>2</v>
      </c>
      <c r="O65" s="61">
        <f t="shared" si="5"/>
        <v>0.60240963855421692</v>
      </c>
      <c r="P65" s="89"/>
      <c r="Q65" s="88">
        <v>1</v>
      </c>
      <c r="R65" s="42">
        <f t="shared" si="6"/>
        <v>0.30120481927710846</v>
      </c>
    </row>
    <row r="66" spans="1:18">
      <c r="A66" s="17" t="s">
        <v>301</v>
      </c>
      <c r="B66" s="66">
        <f t="shared" si="0"/>
        <v>139</v>
      </c>
      <c r="C66" s="60">
        <f t="shared" si="1"/>
        <v>0.56141201179369127</v>
      </c>
      <c r="E66" s="88">
        <v>52</v>
      </c>
      <c r="F66" s="61">
        <f t="shared" si="2"/>
        <v>37.410071942446045</v>
      </c>
      <c r="G66" s="89"/>
      <c r="H66" s="88">
        <v>73</v>
      </c>
      <c r="I66" s="61">
        <f t="shared" si="3"/>
        <v>52.517985611510788</v>
      </c>
      <c r="J66" s="89"/>
      <c r="K66" s="88">
        <v>12</v>
      </c>
      <c r="L66" s="61">
        <f t="shared" si="4"/>
        <v>8.6330935251798557</v>
      </c>
      <c r="M66" s="89"/>
      <c r="N66" s="88">
        <v>1</v>
      </c>
      <c r="O66" s="61">
        <f t="shared" si="5"/>
        <v>0.71942446043165476</v>
      </c>
      <c r="P66" s="89"/>
      <c r="Q66" s="88">
        <v>1</v>
      </c>
      <c r="R66" s="42">
        <f t="shared" si="6"/>
        <v>0.71942446043165476</v>
      </c>
    </row>
    <row r="67" spans="1:18">
      <c r="A67" s="17" t="s">
        <v>397</v>
      </c>
      <c r="B67" s="66">
        <f t="shared" si="0"/>
        <v>90</v>
      </c>
      <c r="C67" s="60">
        <f t="shared" si="1"/>
        <v>0.36350418029807341</v>
      </c>
      <c r="E67" s="88">
        <v>33</v>
      </c>
      <c r="F67" s="61">
        <f t="shared" si="2"/>
        <v>36.666666666666664</v>
      </c>
      <c r="G67" s="89"/>
      <c r="H67" s="88">
        <v>41</v>
      </c>
      <c r="I67" s="61">
        <f t="shared" si="3"/>
        <v>45.555555555555557</v>
      </c>
      <c r="J67" s="89"/>
      <c r="K67" s="88">
        <v>13</v>
      </c>
      <c r="L67" s="61">
        <f t="shared" si="4"/>
        <v>14.444444444444443</v>
      </c>
      <c r="M67" s="89"/>
      <c r="N67" s="88">
        <v>2</v>
      </c>
      <c r="O67" s="61">
        <f t="shared" si="5"/>
        <v>2.2222222222222223</v>
      </c>
      <c r="P67" s="89"/>
      <c r="Q67" s="88">
        <v>1</v>
      </c>
      <c r="R67" s="42">
        <f t="shared" si="6"/>
        <v>1.1111111111111112</v>
      </c>
    </row>
    <row r="68" spans="1:18">
      <c r="A68" s="17" t="s">
        <v>303</v>
      </c>
      <c r="B68" s="66">
        <f t="shared" si="0"/>
        <v>412</v>
      </c>
      <c r="C68" s="60">
        <f>IF(A68&lt;&gt;0,B68/$B$11*100,"")</f>
        <v>1.6640413586978473</v>
      </c>
      <c r="E68" s="88">
        <v>155</v>
      </c>
      <c r="F68" s="61">
        <f t="shared" si="2"/>
        <v>37.621359223300971</v>
      </c>
      <c r="G68" s="89"/>
      <c r="H68" s="88">
        <v>206</v>
      </c>
      <c r="I68" s="61">
        <f t="shared" si="3"/>
        <v>50</v>
      </c>
      <c r="J68" s="89"/>
      <c r="K68" s="88">
        <v>46</v>
      </c>
      <c r="L68" s="61">
        <f t="shared" si="4"/>
        <v>11.165048543689322</v>
      </c>
      <c r="M68" s="89"/>
      <c r="N68" s="88">
        <v>4</v>
      </c>
      <c r="O68" s="61">
        <f t="shared" si="5"/>
        <v>0.97087378640776689</v>
      </c>
      <c r="P68" s="89"/>
      <c r="Q68" s="88">
        <v>1</v>
      </c>
      <c r="R68" s="42">
        <f>IF(A68&lt;&gt;0,Q68/B68*100,"")</f>
        <v>0.24271844660194172</v>
      </c>
    </row>
    <row r="69" spans="1:18">
      <c r="B69" s="66" t="str">
        <f t="shared" si="0"/>
        <v/>
      </c>
      <c r="C69" s="60" t="str">
        <f t="shared" si="1"/>
        <v/>
      </c>
      <c r="E69" s="90"/>
      <c r="F69" s="61" t="str">
        <f t="shared" si="2"/>
        <v/>
      </c>
      <c r="G69" s="90"/>
      <c r="H69" s="90"/>
      <c r="I69" s="61" t="str">
        <f t="shared" si="3"/>
        <v/>
      </c>
      <c r="J69" s="90"/>
      <c r="K69" s="90"/>
      <c r="L69" s="61" t="str">
        <f t="shared" si="4"/>
        <v/>
      </c>
      <c r="M69" s="90"/>
      <c r="N69" s="90"/>
      <c r="O69" s="61" t="str">
        <f t="shared" si="5"/>
        <v/>
      </c>
      <c r="P69" s="90"/>
      <c r="Q69" s="90"/>
      <c r="R69" s="42" t="str">
        <f t="shared" si="6"/>
        <v/>
      </c>
    </row>
    <row r="70" spans="1:18">
      <c r="A70" s="17" t="s">
        <v>304</v>
      </c>
      <c r="B70" s="66">
        <f t="shared" si="0"/>
        <v>186</v>
      </c>
      <c r="C70" s="60">
        <f t="shared" si="1"/>
        <v>0.75124197261601844</v>
      </c>
      <c r="E70" s="91">
        <v>74</v>
      </c>
      <c r="F70" s="61">
        <f t="shared" si="2"/>
        <v>39.784946236559136</v>
      </c>
      <c r="G70" s="92"/>
      <c r="H70" s="91">
        <v>98</v>
      </c>
      <c r="I70" s="61">
        <f t="shared" si="3"/>
        <v>52.688172043010752</v>
      </c>
      <c r="J70" s="92"/>
      <c r="K70" s="91">
        <v>11</v>
      </c>
      <c r="L70" s="61">
        <f t="shared" si="4"/>
        <v>5.913978494623656</v>
      </c>
      <c r="M70" s="92"/>
      <c r="N70" s="91">
        <v>2</v>
      </c>
      <c r="O70" s="61">
        <f t="shared" si="5"/>
        <v>1.0752688172043012</v>
      </c>
      <c r="P70" s="92"/>
      <c r="Q70" s="91">
        <v>1</v>
      </c>
      <c r="R70" s="42">
        <f t="shared" si="6"/>
        <v>0.53763440860215062</v>
      </c>
    </row>
    <row r="71" spans="1:18">
      <c r="B71" s="66" t="str">
        <f t="shared" si="0"/>
        <v/>
      </c>
      <c r="C71" s="60" t="str">
        <f t="shared" si="1"/>
        <v/>
      </c>
      <c r="E71" s="91"/>
      <c r="F71" s="61" t="str">
        <f t="shared" si="2"/>
        <v/>
      </c>
      <c r="G71" s="92"/>
      <c r="H71" s="91"/>
      <c r="I71" s="61" t="str">
        <f t="shared" si="3"/>
        <v/>
      </c>
      <c r="J71" s="92"/>
      <c r="K71" s="91"/>
      <c r="L71" s="61" t="str">
        <f t="shared" si="4"/>
        <v/>
      </c>
      <c r="M71" s="92"/>
      <c r="N71" s="91"/>
      <c r="O71" s="61" t="str">
        <f t="shared" si="5"/>
        <v/>
      </c>
      <c r="P71" s="92"/>
      <c r="Q71" s="91"/>
      <c r="R71" s="42" t="str">
        <f t="shared" si="6"/>
        <v/>
      </c>
    </row>
    <row r="72" spans="1:18">
      <c r="A72" s="17" t="s">
        <v>305</v>
      </c>
      <c r="B72" s="66">
        <f t="shared" si="0"/>
        <v>283</v>
      </c>
      <c r="C72" s="60">
        <f t="shared" si="1"/>
        <v>1.1430187002706087</v>
      </c>
      <c r="E72" s="91">
        <v>75</v>
      </c>
      <c r="F72" s="61">
        <f t="shared" si="2"/>
        <v>26.501766784452297</v>
      </c>
      <c r="G72" s="92"/>
      <c r="H72" s="91">
        <v>139</v>
      </c>
      <c r="I72" s="61">
        <f t="shared" si="3"/>
        <v>49.116607773851591</v>
      </c>
      <c r="J72" s="92"/>
      <c r="K72" s="91">
        <v>58</v>
      </c>
      <c r="L72" s="61">
        <f t="shared" si="4"/>
        <v>20.49469964664311</v>
      </c>
      <c r="M72" s="92"/>
      <c r="N72" s="91">
        <v>10</v>
      </c>
      <c r="O72" s="61">
        <f t="shared" si="5"/>
        <v>3.5335689045936398</v>
      </c>
      <c r="P72" s="92"/>
      <c r="Q72" s="91">
        <v>1</v>
      </c>
      <c r="R72" s="42">
        <f t="shared" si="6"/>
        <v>0.35335689045936397</v>
      </c>
    </row>
    <row r="73" spans="1:18">
      <c r="B73" s="66" t="str">
        <f t="shared" si="0"/>
        <v/>
      </c>
      <c r="C73" s="60" t="str">
        <f t="shared" si="1"/>
        <v/>
      </c>
      <c r="E73" s="86"/>
      <c r="F73" s="61" t="str">
        <f t="shared" si="2"/>
        <v/>
      </c>
      <c r="G73" s="87"/>
      <c r="H73" s="86"/>
      <c r="I73" s="61" t="str">
        <f t="shared" si="3"/>
        <v/>
      </c>
      <c r="J73" s="87"/>
      <c r="K73" s="86"/>
      <c r="L73" s="61" t="str">
        <f t="shared" si="4"/>
        <v/>
      </c>
      <c r="M73" s="87"/>
      <c r="N73" s="86"/>
      <c r="O73" s="61" t="str">
        <f t="shared" si="5"/>
        <v/>
      </c>
      <c r="P73" s="87"/>
      <c r="Q73" s="86"/>
      <c r="R73" s="42"/>
    </row>
    <row r="74" spans="1:18">
      <c r="A74" s="23" t="s">
        <v>306</v>
      </c>
      <c r="B74" s="66">
        <f t="shared" si="0"/>
        <v>796</v>
      </c>
      <c r="C74" s="60">
        <f t="shared" si="1"/>
        <v>3.2149925279696268</v>
      </c>
      <c r="E74" s="86">
        <f>SUM(E75)</f>
        <v>253</v>
      </c>
      <c r="F74" s="61">
        <f t="shared" si="2"/>
        <v>31.78391959798995</v>
      </c>
      <c r="G74" s="87"/>
      <c r="H74" s="86">
        <f>SUM(H75)</f>
        <v>405</v>
      </c>
      <c r="I74" s="61">
        <f t="shared" si="3"/>
        <v>50.879396984924618</v>
      </c>
      <c r="J74" s="61"/>
      <c r="K74" s="86">
        <f>SUM(K75)</f>
        <v>118</v>
      </c>
      <c r="L74" s="61">
        <f t="shared" si="4"/>
        <v>14.824120603015075</v>
      </c>
      <c r="M74" s="87"/>
      <c r="N74" s="86">
        <f>SUM(N75)</f>
        <v>16</v>
      </c>
      <c r="O74" s="61">
        <f t="shared" si="5"/>
        <v>2.0100502512562812</v>
      </c>
      <c r="P74" s="87"/>
      <c r="Q74" s="86">
        <f>SUM(Q75)</f>
        <v>4</v>
      </c>
      <c r="R74" s="42">
        <f t="shared" si="6"/>
        <v>0.50251256281407031</v>
      </c>
    </row>
    <row r="75" spans="1:18">
      <c r="A75" s="17" t="s">
        <v>307</v>
      </c>
      <c r="B75" s="66">
        <f t="shared" si="0"/>
        <v>796</v>
      </c>
      <c r="C75" s="60">
        <f t="shared" si="1"/>
        <v>3.2149925279696268</v>
      </c>
      <c r="E75" s="86">
        <f>SUM(E76:E79)</f>
        <v>253</v>
      </c>
      <c r="F75" s="61">
        <f t="shared" si="2"/>
        <v>31.78391959798995</v>
      </c>
      <c r="G75" s="87"/>
      <c r="H75" s="86">
        <f>SUM(H76:H79)</f>
        <v>405</v>
      </c>
      <c r="I75" s="61">
        <f t="shared" si="3"/>
        <v>50.879396984924618</v>
      </c>
      <c r="J75" s="61"/>
      <c r="K75" s="86">
        <f>SUM(K76:K79)</f>
        <v>118</v>
      </c>
      <c r="L75" s="61">
        <f t="shared" si="4"/>
        <v>14.824120603015075</v>
      </c>
      <c r="M75" s="87"/>
      <c r="N75" s="86">
        <f>SUM(N76:N79)</f>
        <v>16</v>
      </c>
      <c r="O75" s="61">
        <f t="shared" si="5"/>
        <v>2.0100502512562812</v>
      </c>
      <c r="P75" s="87"/>
      <c r="Q75" s="86">
        <f>SUM(Q76:Q79)</f>
        <v>4</v>
      </c>
      <c r="R75" s="42">
        <f t="shared" si="6"/>
        <v>0.50251256281407031</v>
      </c>
    </row>
    <row r="76" spans="1:18">
      <c r="A76" s="17" t="s">
        <v>309</v>
      </c>
      <c r="B76" s="66">
        <f t="shared" ref="B76:B101" si="7">IF(A76&lt;&gt;0,E76+H76+K76+N76+Q76,"")</f>
        <v>241</v>
      </c>
      <c r="C76" s="60">
        <f t="shared" ref="C76:C101" si="8">IF(A76&lt;&gt;0,B76/$B$11*100,"")</f>
        <v>0.97338341613150781</v>
      </c>
      <c r="E76" s="88">
        <v>86</v>
      </c>
      <c r="F76" s="61">
        <f t="shared" ref="F76:F101" si="9">IF(A76&lt;&gt;0,E76/B76*100,"")</f>
        <v>35.684647302904565</v>
      </c>
      <c r="G76" s="89"/>
      <c r="H76" s="88">
        <v>118</v>
      </c>
      <c r="I76" s="61">
        <f t="shared" ref="I76:I101" si="10">IF(A76&lt;&gt;0,H76/B76*100,"")</f>
        <v>48.962655601659748</v>
      </c>
      <c r="J76" s="89"/>
      <c r="K76" s="88">
        <v>32</v>
      </c>
      <c r="L76" s="61">
        <f t="shared" ref="L76:L101" si="11">IF(A76&lt;&gt;0,K76/B76*100,"")</f>
        <v>13.278008298755188</v>
      </c>
      <c r="M76" s="89"/>
      <c r="N76" s="88">
        <v>4</v>
      </c>
      <c r="O76" s="61">
        <f t="shared" ref="O76:O101" si="12">IF(A76&lt;&gt;0,N76/B76*100,"")</f>
        <v>1.6597510373443984</v>
      </c>
      <c r="P76" s="89"/>
      <c r="Q76" s="88">
        <v>1</v>
      </c>
      <c r="R76" s="42">
        <f>IF(A76&lt;&gt;0,Q76/B76*100,"")</f>
        <v>0.41493775933609961</v>
      </c>
    </row>
    <row r="77" spans="1:18">
      <c r="A77" s="17" t="s">
        <v>310</v>
      </c>
      <c r="B77" s="66">
        <f t="shared" si="7"/>
        <v>267</v>
      </c>
      <c r="C77" s="60">
        <f t="shared" si="8"/>
        <v>1.0783957348842845</v>
      </c>
      <c r="E77" s="88">
        <v>77</v>
      </c>
      <c r="F77" s="61">
        <f t="shared" si="9"/>
        <v>28.838951310861422</v>
      </c>
      <c r="G77" s="89"/>
      <c r="H77" s="88">
        <v>133</v>
      </c>
      <c r="I77" s="61">
        <f t="shared" si="10"/>
        <v>49.812734082397</v>
      </c>
      <c r="J77" s="89"/>
      <c r="K77" s="88">
        <v>48</v>
      </c>
      <c r="L77" s="61">
        <f t="shared" si="11"/>
        <v>17.977528089887642</v>
      </c>
      <c r="M77" s="89"/>
      <c r="N77" s="88">
        <v>7</v>
      </c>
      <c r="O77" s="61">
        <f t="shared" si="12"/>
        <v>2.6217228464419478</v>
      </c>
      <c r="P77" s="89"/>
      <c r="Q77" s="88">
        <v>2</v>
      </c>
      <c r="R77" s="42">
        <f>IF(A77&lt;&gt;0,Q77/B77*100,"")</f>
        <v>0.74906367041198507</v>
      </c>
    </row>
    <row r="78" spans="1:18">
      <c r="A78" s="17" t="s">
        <v>398</v>
      </c>
      <c r="B78" s="66">
        <f t="shared" si="7"/>
        <v>208</v>
      </c>
      <c r="C78" s="60">
        <f t="shared" si="8"/>
        <v>0.84009855002221412</v>
      </c>
      <c r="E78" s="88">
        <v>66</v>
      </c>
      <c r="F78" s="61">
        <f t="shared" si="9"/>
        <v>31.73076923076923</v>
      </c>
      <c r="G78" s="89"/>
      <c r="H78" s="88">
        <v>105</v>
      </c>
      <c r="I78" s="61">
        <f t="shared" si="10"/>
        <v>50.480769230769226</v>
      </c>
      <c r="J78" s="89"/>
      <c r="K78" s="88">
        <v>32</v>
      </c>
      <c r="L78" s="61">
        <f t="shared" si="11"/>
        <v>15.384615384615385</v>
      </c>
      <c r="M78" s="89"/>
      <c r="N78" s="88">
        <v>4</v>
      </c>
      <c r="O78" s="61">
        <f t="shared" si="12"/>
        <v>1.9230769230769231</v>
      </c>
      <c r="P78" s="89"/>
      <c r="Q78" s="88">
        <v>1</v>
      </c>
      <c r="R78" s="42">
        <f t="shared" ref="R78:R96" si="13">IF(A78&lt;&gt;0,Q78/B78*100,"")</f>
        <v>0.48076923076923078</v>
      </c>
    </row>
    <row r="79" spans="1:18">
      <c r="A79" s="17" t="s">
        <v>399</v>
      </c>
      <c r="B79" s="66">
        <f t="shared" si="7"/>
        <v>80</v>
      </c>
      <c r="C79" s="60">
        <f t="shared" si="8"/>
        <v>0.32311482693162086</v>
      </c>
      <c r="E79" s="88">
        <v>24</v>
      </c>
      <c r="F79" s="61">
        <f t="shared" si="9"/>
        <v>30</v>
      </c>
      <c r="G79" s="89"/>
      <c r="H79" s="88">
        <v>49</v>
      </c>
      <c r="I79" s="61">
        <f t="shared" si="10"/>
        <v>61.250000000000007</v>
      </c>
      <c r="J79" s="89"/>
      <c r="K79" s="88">
        <v>6</v>
      </c>
      <c r="L79" s="61">
        <f t="shared" si="11"/>
        <v>7.5</v>
      </c>
      <c r="M79" s="89"/>
      <c r="N79" s="88">
        <v>1</v>
      </c>
      <c r="O79" s="61">
        <f t="shared" si="12"/>
        <v>1.25</v>
      </c>
      <c r="P79" s="89"/>
      <c r="Q79" s="88">
        <v>0</v>
      </c>
      <c r="R79" s="42">
        <f t="shared" si="13"/>
        <v>0</v>
      </c>
    </row>
    <row r="80" spans="1:18">
      <c r="B80" s="66" t="str">
        <f t="shared" si="7"/>
        <v/>
      </c>
      <c r="C80" s="60" t="str">
        <f t="shared" si="8"/>
        <v/>
      </c>
      <c r="E80" s="86"/>
      <c r="F80" s="61" t="str">
        <f t="shared" si="9"/>
        <v/>
      </c>
      <c r="G80" s="87"/>
      <c r="H80" s="86"/>
      <c r="I80" s="61" t="str">
        <f t="shared" si="10"/>
        <v/>
      </c>
      <c r="J80" s="61"/>
      <c r="K80" s="86"/>
      <c r="L80" s="61" t="str">
        <f t="shared" si="11"/>
        <v/>
      </c>
      <c r="M80" s="87"/>
      <c r="N80" s="86"/>
      <c r="O80" s="61" t="str">
        <f t="shared" si="12"/>
        <v/>
      </c>
      <c r="P80" s="87"/>
      <c r="Q80" s="86"/>
      <c r="R80" s="42" t="str">
        <f t="shared" si="13"/>
        <v/>
      </c>
    </row>
    <row r="81" spans="1:19">
      <c r="A81" s="23" t="s">
        <v>312</v>
      </c>
      <c r="B81" s="66">
        <f t="shared" si="7"/>
        <v>3083</v>
      </c>
      <c r="C81" s="60">
        <f t="shared" si="8"/>
        <v>12.452037642877338</v>
      </c>
      <c r="E81" s="86">
        <f>SUM(E82)</f>
        <v>1105</v>
      </c>
      <c r="F81" s="61">
        <f t="shared" si="9"/>
        <v>35.841712617580278</v>
      </c>
      <c r="G81" s="87"/>
      <c r="H81" s="86">
        <f>SUM(H82)</f>
        <v>1611</v>
      </c>
      <c r="I81" s="61">
        <f t="shared" si="10"/>
        <v>52.254297761920213</v>
      </c>
      <c r="J81" s="61"/>
      <c r="K81" s="86">
        <f>SUM(K82)</f>
        <v>316</v>
      </c>
      <c r="L81" s="61">
        <f t="shared" si="11"/>
        <v>10.249756730457346</v>
      </c>
      <c r="M81" s="87"/>
      <c r="N81" s="86">
        <f>SUM(N82)</f>
        <v>40</v>
      </c>
      <c r="O81" s="61">
        <f t="shared" si="12"/>
        <v>1.2974375608173856</v>
      </c>
      <c r="P81" s="87"/>
      <c r="Q81" s="86">
        <f>SUM(Q82)</f>
        <v>11</v>
      </c>
      <c r="R81" s="42">
        <f t="shared" si="13"/>
        <v>0.35679532922478108</v>
      </c>
    </row>
    <row r="82" spans="1:19">
      <c r="A82" s="17" t="s">
        <v>313</v>
      </c>
      <c r="B82" s="66">
        <f t="shared" si="7"/>
        <v>3083</v>
      </c>
      <c r="C82" s="60">
        <f t="shared" si="8"/>
        <v>12.452037642877338</v>
      </c>
      <c r="E82" s="86">
        <f>SUM(E83:E91)</f>
        <v>1105</v>
      </c>
      <c r="F82" s="61">
        <f t="shared" si="9"/>
        <v>35.841712617580278</v>
      </c>
      <c r="G82" s="87"/>
      <c r="H82" s="86">
        <f>SUM(H83:H91)</f>
        <v>1611</v>
      </c>
      <c r="I82" s="61">
        <f t="shared" si="10"/>
        <v>52.254297761920213</v>
      </c>
      <c r="J82" s="61"/>
      <c r="K82" s="86">
        <f>SUM(K83:K91)</f>
        <v>316</v>
      </c>
      <c r="L82" s="61">
        <f t="shared" si="11"/>
        <v>10.249756730457346</v>
      </c>
      <c r="M82" s="87"/>
      <c r="N82" s="86">
        <f>SUM(N83:N91)</f>
        <v>40</v>
      </c>
      <c r="O82" s="61">
        <f t="shared" si="12"/>
        <v>1.2974375608173856</v>
      </c>
      <c r="P82" s="87"/>
      <c r="Q82" s="86">
        <f>SUM(Q83:Q91)</f>
        <v>11</v>
      </c>
      <c r="R82" s="42">
        <f t="shared" si="13"/>
        <v>0.35679532922478108</v>
      </c>
    </row>
    <row r="83" spans="1:19">
      <c r="A83" s="19" t="s">
        <v>314</v>
      </c>
      <c r="B83" s="66">
        <f t="shared" si="7"/>
        <v>351</v>
      </c>
      <c r="C83" s="60">
        <f t="shared" si="8"/>
        <v>1.4176663031624863</v>
      </c>
      <c r="E83" s="88">
        <v>120</v>
      </c>
      <c r="F83" s="61">
        <f t="shared" si="9"/>
        <v>34.188034188034187</v>
      </c>
      <c r="G83" s="89"/>
      <c r="H83" s="88">
        <v>195</v>
      </c>
      <c r="I83" s="61">
        <f t="shared" si="10"/>
        <v>55.555555555555557</v>
      </c>
      <c r="J83" s="89"/>
      <c r="K83" s="88">
        <v>32</v>
      </c>
      <c r="L83" s="61">
        <f t="shared" si="11"/>
        <v>9.116809116809117</v>
      </c>
      <c r="M83" s="89"/>
      <c r="N83" s="88">
        <v>4</v>
      </c>
      <c r="O83" s="61">
        <f t="shared" si="12"/>
        <v>1.1396011396011396</v>
      </c>
      <c r="P83" s="89"/>
      <c r="Q83" s="88">
        <v>0</v>
      </c>
      <c r="R83" s="42">
        <f t="shared" si="13"/>
        <v>0</v>
      </c>
    </row>
    <row r="84" spans="1:19">
      <c r="A84" s="17" t="s">
        <v>315</v>
      </c>
      <c r="B84" s="66">
        <f t="shared" si="7"/>
        <v>440</v>
      </c>
      <c r="C84" s="60">
        <f t="shared" si="8"/>
        <v>1.7771315481239145</v>
      </c>
      <c r="E84" s="88">
        <v>143</v>
      </c>
      <c r="F84" s="61">
        <f t="shared" si="9"/>
        <v>32.5</v>
      </c>
      <c r="G84" s="89"/>
      <c r="H84" s="88">
        <v>253</v>
      </c>
      <c r="I84" s="61">
        <f t="shared" si="10"/>
        <v>57.499999999999993</v>
      </c>
      <c r="J84" s="89"/>
      <c r="K84" s="88">
        <v>38</v>
      </c>
      <c r="L84" s="61">
        <f t="shared" si="11"/>
        <v>8.6363636363636367</v>
      </c>
      <c r="M84" s="89"/>
      <c r="N84" s="88">
        <v>5</v>
      </c>
      <c r="O84" s="61">
        <f t="shared" si="12"/>
        <v>1.1363636363636365</v>
      </c>
      <c r="P84" s="89"/>
      <c r="Q84" s="88">
        <v>1</v>
      </c>
      <c r="R84" s="42">
        <f t="shared" si="13"/>
        <v>0.22727272727272727</v>
      </c>
    </row>
    <row r="85" spans="1:19">
      <c r="A85" s="17" t="s">
        <v>316</v>
      </c>
      <c r="B85" s="66">
        <f t="shared" si="7"/>
        <v>606</v>
      </c>
      <c r="C85" s="60">
        <f t="shared" si="8"/>
        <v>2.4475948140070281</v>
      </c>
      <c r="E85" s="88">
        <v>212</v>
      </c>
      <c r="F85" s="61">
        <f t="shared" si="9"/>
        <v>34.983498349834989</v>
      </c>
      <c r="G85" s="89"/>
      <c r="H85" s="88">
        <v>326</v>
      </c>
      <c r="I85" s="61">
        <f t="shared" si="10"/>
        <v>53.795379537953792</v>
      </c>
      <c r="J85" s="89"/>
      <c r="K85" s="88">
        <v>60</v>
      </c>
      <c r="L85" s="61">
        <f t="shared" si="11"/>
        <v>9.9009900990099009</v>
      </c>
      <c r="M85" s="89"/>
      <c r="N85" s="88">
        <v>4</v>
      </c>
      <c r="O85" s="61">
        <f t="shared" si="12"/>
        <v>0.66006600660066006</v>
      </c>
      <c r="P85" s="89"/>
      <c r="Q85" s="88">
        <v>4</v>
      </c>
      <c r="R85" s="42">
        <f t="shared" si="13"/>
        <v>0.66006600660066006</v>
      </c>
    </row>
    <row r="86" spans="1:19">
      <c r="A86" s="17" t="s">
        <v>317</v>
      </c>
      <c r="B86" s="66">
        <f t="shared" si="7"/>
        <v>181</v>
      </c>
      <c r="C86" s="60">
        <f t="shared" si="8"/>
        <v>0.73104729593279205</v>
      </c>
      <c r="E86" s="88">
        <v>71</v>
      </c>
      <c r="F86" s="61">
        <f t="shared" si="9"/>
        <v>39.226519337016576</v>
      </c>
      <c r="G86" s="89"/>
      <c r="H86" s="88">
        <v>93</v>
      </c>
      <c r="I86" s="61">
        <f t="shared" si="10"/>
        <v>51.381215469613259</v>
      </c>
      <c r="J86" s="89"/>
      <c r="K86" s="88">
        <v>15</v>
      </c>
      <c r="L86" s="61">
        <f t="shared" si="11"/>
        <v>8.2872928176795568</v>
      </c>
      <c r="M86" s="89"/>
      <c r="N86" s="88">
        <v>1</v>
      </c>
      <c r="O86" s="61">
        <f t="shared" si="12"/>
        <v>0.55248618784530379</v>
      </c>
      <c r="P86" s="89"/>
      <c r="Q86" s="88">
        <v>1</v>
      </c>
      <c r="R86" s="42">
        <f t="shared" si="13"/>
        <v>0.55248618784530379</v>
      </c>
    </row>
    <row r="87" spans="1:19">
      <c r="A87" s="17" t="s">
        <v>318</v>
      </c>
      <c r="B87" s="66">
        <f t="shared" si="7"/>
        <v>208</v>
      </c>
      <c r="C87" s="60">
        <f t="shared" si="8"/>
        <v>0.84009855002221412</v>
      </c>
      <c r="E87" s="88">
        <v>88</v>
      </c>
      <c r="F87" s="61">
        <f t="shared" si="9"/>
        <v>42.307692307692307</v>
      </c>
      <c r="G87" s="89"/>
      <c r="H87" s="88">
        <v>103</v>
      </c>
      <c r="I87" s="61">
        <f t="shared" si="10"/>
        <v>49.519230769230774</v>
      </c>
      <c r="J87" s="89"/>
      <c r="K87" s="88">
        <v>15</v>
      </c>
      <c r="L87" s="61">
        <f t="shared" si="11"/>
        <v>7.2115384615384608</v>
      </c>
      <c r="M87" s="89"/>
      <c r="N87" s="88">
        <v>1</v>
      </c>
      <c r="O87" s="61">
        <f t="shared" si="12"/>
        <v>0.48076923076923078</v>
      </c>
      <c r="P87" s="89"/>
      <c r="Q87" s="88">
        <v>1</v>
      </c>
      <c r="R87" s="42">
        <f t="shared" si="13"/>
        <v>0.48076923076923078</v>
      </c>
      <c r="S87" s="31"/>
    </row>
    <row r="88" spans="1:19">
      <c r="A88" s="17" t="s">
        <v>319</v>
      </c>
      <c r="B88" s="66">
        <f t="shared" si="7"/>
        <v>344</v>
      </c>
      <c r="C88" s="60">
        <f t="shared" si="8"/>
        <v>1.3893937558059697</v>
      </c>
      <c r="E88" s="88">
        <v>128</v>
      </c>
      <c r="F88" s="61">
        <f t="shared" si="9"/>
        <v>37.209302325581397</v>
      </c>
      <c r="G88" s="89"/>
      <c r="H88" s="88">
        <v>172</v>
      </c>
      <c r="I88" s="61">
        <f t="shared" si="10"/>
        <v>50</v>
      </c>
      <c r="J88" s="89"/>
      <c r="K88" s="88">
        <v>35</v>
      </c>
      <c r="L88" s="61">
        <f t="shared" si="11"/>
        <v>10.174418604651162</v>
      </c>
      <c r="M88" s="89"/>
      <c r="N88" s="88">
        <v>9</v>
      </c>
      <c r="O88" s="61">
        <f t="shared" si="12"/>
        <v>2.6162790697674421</v>
      </c>
      <c r="P88" s="89"/>
      <c r="Q88" s="88">
        <v>0</v>
      </c>
      <c r="R88" s="42">
        <f t="shared" si="13"/>
        <v>0</v>
      </c>
      <c r="S88" s="31"/>
    </row>
    <row r="89" spans="1:19">
      <c r="A89" s="17" t="s">
        <v>320</v>
      </c>
      <c r="B89" s="66">
        <f t="shared" si="7"/>
        <v>317</v>
      </c>
      <c r="C89" s="60">
        <f t="shared" si="8"/>
        <v>1.2803425017165475</v>
      </c>
      <c r="E89" s="88">
        <v>100</v>
      </c>
      <c r="F89" s="61">
        <f t="shared" si="9"/>
        <v>31.545741324921135</v>
      </c>
      <c r="G89" s="89"/>
      <c r="H89" s="88">
        <v>166</v>
      </c>
      <c r="I89" s="61">
        <f t="shared" si="10"/>
        <v>52.365930599369079</v>
      </c>
      <c r="J89" s="89"/>
      <c r="K89" s="88">
        <v>44</v>
      </c>
      <c r="L89" s="61">
        <f t="shared" si="11"/>
        <v>13.880126182965299</v>
      </c>
      <c r="M89" s="89"/>
      <c r="N89" s="88">
        <v>6</v>
      </c>
      <c r="O89" s="61">
        <f t="shared" si="12"/>
        <v>1.8927444794952681</v>
      </c>
      <c r="P89" s="89"/>
      <c r="Q89" s="88">
        <v>1</v>
      </c>
      <c r="R89" s="42">
        <f t="shared" si="13"/>
        <v>0.31545741324921134</v>
      </c>
    </row>
    <row r="90" spans="1:19">
      <c r="A90" s="17" t="s">
        <v>400</v>
      </c>
      <c r="B90" s="66">
        <f t="shared" si="7"/>
        <v>289</v>
      </c>
      <c r="C90" s="60">
        <f t="shared" si="8"/>
        <v>1.1672523122904801</v>
      </c>
      <c r="E90" s="88">
        <v>93</v>
      </c>
      <c r="F90" s="61">
        <f t="shared" si="9"/>
        <v>32.179930795847753</v>
      </c>
      <c r="G90" s="89"/>
      <c r="H90" s="88">
        <v>144</v>
      </c>
      <c r="I90" s="61">
        <f t="shared" si="10"/>
        <v>49.826989619377159</v>
      </c>
      <c r="J90" s="89"/>
      <c r="K90" s="88">
        <v>45</v>
      </c>
      <c r="L90" s="61">
        <f t="shared" si="11"/>
        <v>15.570934256055363</v>
      </c>
      <c r="M90" s="89"/>
      <c r="N90" s="88">
        <v>5</v>
      </c>
      <c r="O90" s="61">
        <f t="shared" si="12"/>
        <v>1.7301038062283738</v>
      </c>
      <c r="P90" s="89"/>
      <c r="Q90" s="88">
        <v>2</v>
      </c>
      <c r="R90" s="42">
        <f t="shared" si="13"/>
        <v>0.69204152249134954</v>
      </c>
    </row>
    <row r="91" spans="1:19">
      <c r="A91" s="17" t="s">
        <v>322</v>
      </c>
      <c r="B91" s="66">
        <f t="shared" si="7"/>
        <v>347</v>
      </c>
      <c r="C91" s="60">
        <f t="shared" si="8"/>
        <v>1.4015105618159054</v>
      </c>
      <c r="E91" s="93">
        <v>150</v>
      </c>
      <c r="F91" s="61">
        <f t="shared" si="9"/>
        <v>43.227665706051873</v>
      </c>
      <c r="G91" s="94"/>
      <c r="H91" s="93">
        <v>159</v>
      </c>
      <c r="I91" s="61">
        <f t="shared" si="10"/>
        <v>45.821325648414984</v>
      </c>
      <c r="J91" s="94"/>
      <c r="K91" s="93">
        <v>32</v>
      </c>
      <c r="L91" s="61">
        <f t="shared" si="11"/>
        <v>9.2219020172910664</v>
      </c>
      <c r="M91" s="94"/>
      <c r="N91" s="93">
        <v>5</v>
      </c>
      <c r="O91" s="61">
        <f t="shared" si="12"/>
        <v>1.4409221902017291</v>
      </c>
      <c r="P91" s="94"/>
      <c r="Q91" s="93">
        <v>1</v>
      </c>
      <c r="R91" s="42">
        <f t="shared" si="13"/>
        <v>0.28818443804034583</v>
      </c>
    </row>
    <row r="92" spans="1:19">
      <c r="B92" s="66" t="str">
        <f t="shared" si="7"/>
        <v/>
      </c>
      <c r="C92" s="60" t="str">
        <f t="shared" si="8"/>
        <v/>
      </c>
      <c r="E92" s="90"/>
      <c r="F92" s="61" t="str">
        <f t="shared" si="9"/>
        <v/>
      </c>
      <c r="G92" s="90"/>
      <c r="H92" s="90"/>
      <c r="I92" s="61" t="str">
        <f t="shared" si="10"/>
        <v/>
      </c>
      <c r="J92" s="90"/>
      <c r="K92" s="90"/>
      <c r="L92" s="61" t="str">
        <f t="shared" si="11"/>
        <v/>
      </c>
      <c r="M92" s="90"/>
      <c r="N92" s="90"/>
      <c r="O92" s="61" t="str">
        <f t="shared" si="12"/>
        <v/>
      </c>
      <c r="P92" s="90"/>
      <c r="Q92" s="90"/>
      <c r="R92" s="42" t="str">
        <f t="shared" si="13"/>
        <v/>
      </c>
    </row>
    <row r="93" spans="1:19">
      <c r="A93" s="19" t="s">
        <v>323</v>
      </c>
      <c r="B93" s="66">
        <f t="shared" si="7"/>
        <v>362</v>
      </c>
      <c r="C93" s="60">
        <f t="shared" si="8"/>
        <v>1.4620945918655841</v>
      </c>
      <c r="E93" s="88">
        <v>103</v>
      </c>
      <c r="F93" s="61">
        <f t="shared" si="9"/>
        <v>28.453038674033149</v>
      </c>
      <c r="G93" s="89"/>
      <c r="H93" s="88">
        <v>222</v>
      </c>
      <c r="I93" s="61">
        <f t="shared" si="10"/>
        <v>61.325966850828728</v>
      </c>
      <c r="J93" s="89"/>
      <c r="K93" s="88">
        <v>32</v>
      </c>
      <c r="L93" s="61">
        <f t="shared" si="11"/>
        <v>8.8397790055248606</v>
      </c>
      <c r="M93" s="89"/>
      <c r="N93" s="88">
        <v>5</v>
      </c>
      <c r="O93" s="61">
        <f t="shared" si="12"/>
        <v>1.3812154696132597</v>
      </c>
      <c r="P93" s="89"/>
      <c r="Q93" s="88">
        <v>0</v>
      </c>
      <c r="R93" s="42">
        <f t="shared" si="13"/>
        <v>0</v>
      </c>
    </row>
    <row r="94" spans="1:19">
      <c r="B94" s="66" t="str">
        <f t="shared" si="7"/>
        <v/>
      </c>
      <c r="C94" s="60" t="str">
        <f t="shared" si="8"/>
        <v/>
      </c>
      <c r="E94" s="86"/>
      <c r="F94" s="61" t="str">
        <f t="shared" si="9"/>
        <v/>
      </c>
      <c r="G94" s="87"/>
      <c r="H94" s="86"/>
      <c r="I94" s="61" t="str">
        <f t="shared" si="10"/>
        <v/>
      </c>
      <c r="J94" s="61"/>
      <c r="K94" s="86"/>
      <c r="L94" s="61" t="str">
        <f t="shared" si="11"/>
        <v/>
      </c>
      <c r="M94" s="87"/>
      <c r="N94" s="86"/>
      <c r="O94" s="61" t="str">
        <f t="shared" si="12"/>
        <v/>
      </c>
      <c r="P94" s="87"/>
      <c r="Q94" s="86"/>
      <c r="R94" s="42" t="str">
        <f t="shared" si="13"/>
        <v/>
      </c>
    </row>
    <row r="95" spans="1:19">
      <c r="A95" s="23" t="s">
        <v>324</v>
      </c>
      <c r="B95" s="66">
        <f t="shared" si="7"/>
        <v>9136</v>
      </c>
      <c r="C95" s="60">
        <f t="shared" si="8"/>
        <v>36.899713235591101</v>
      </c>
      <c r="E95" s="86">
        <f>SUM(E96:E101)</f>
        <v>3585</v>
      </c>
      <c r="F95" s="61">
        <f t="shared" si="9"/>
        <v>39.240367775831878</v>
      </c>
      <c r="G95" s="87"/>
      <c r="H95" s="86">
        <f>SUM(H96:H101)</f>
        <v>4390</v>
      </c>
      <c r="I95" s="61">
        <f t="shared" si="10"/>
        <v>48.051663747810856</v>
      </c>
      <c r="J95" s="61"/>
      <c r="K95" s="86">
        <f>SUM(K96:K101)</f>
        <v>912</v>
      </c>
      <c r="L95" s="61">
        <f t="shared" si="11"/>
        <v>9.9824868651488607</v>
      </c>
      <c r="M95" s="87"/>
      <c r="N95" s="86">
        <f>SUM(N96:N101)</f>
        <v>158</v>
      </c>
      <c r="O95" s="61">
        <f t="shared" si="12"/>
        <v>1.7294220665499123</v>
      </c>
      <c r="P95" s="87"/>
      <c r="Q95" s="86">
        <f>SUM(Q96:Q101)</f>
        <v>91</v>
      </c>
      <c r="R95" s="42">
        <f t="shared" si="13"/>
        <v>0.99605954465849389</v>
      </c>
    </row>
    <row r="96" spans="1:19">
      <c r="A96" s="17" t="s">
        <v>325</v>
      </c>
      <c r="B96" s="66">
        <f t="shared" si="7"/>
        <v>2337</v>
      </c>
      <c r="C96" s="60">
        <f t="shared" si="8"/>
        <v>9.4389918817399732</v>
      </c>
      <c r="E96" s="88">
        <v>904</v>
      </c>
      <c r="F96" s="61">
        <f t="shared" si="9"/>
        <v>38.682071031236624</v>
      </c>
      <c r="G96" s="89"/>
      <c r="H96" s="88">
        <v>1132</v>
      </c>
      <c r="I96" s="61">
        <f t="shared" si="10"/>
        <v>48.438168592212236</v>
      </c>
      <c r="J96" s="89"/>
      <c r="K96" s="88">
        <v>230</v>
      </c>
      <c r="L96" s="61">
        <f t="shared" si="11"/>
        <v>9.841677364142063</v>
      </c>
      <c r="M96" s="89"/>
      <c r="N96" s="88">
        <v>47</v>
      </c>
      <c r="O96" s="61">
        <f t="shared" si="12"/>
        <v>2.0111253744116389</v>
      </c>
      <c r="P96" s="89"/>
      <c r="Q96" s="88">
        <v>24</v>
      </c>
      <c r="R96" s="42">
        <f t="shared" si="13"/>
        <v>1.0269576379974326</v>
      </c>
    </row>
    <row r="97" spans="1:19">
      <c r="A97" s="17" t="s">
        <v>326</v>
      </c>
      <c r="B97" s="66">
        <f t="shared" si="7"/>
        <v>1903</v>
      </c>
      <c r="C97" s="60">
        <f t="shared" si="8"/>
        <v>7.6860939456359301</v>
      </c>
      <c r="E97" s="88">
        <v>753</v>
      </c>
      <c r="F97" s="61">
        <f t="shared" si="9"/>
        <v>39.569101418812402</v>
      </c>
      <c r="G97" s="89"/>
      <c r="H97" s="88">
        <v>921</v>
      </c>
      <c r="I97" s="61">
        <f t="shared" si="10"/>
        <v>48.397267472411983</v>
      </c>
      <c r="J97" s="89"/>
      <c r="K97" s="88">
        <v>180</v>
      </c>
      <c r="L97" s="61">
        <f t="shared" si="11"/>
        <v>9.4587493431424079</v>
      </c>
      <c r="M97" s="89"/>
      <c r="N97" s="88">
        <v>30</v>
      </c>
      <c r="O97" s="61">
        <f t="shared" si="12"/>
        <v>1.5764582238570677</v>
      </c>
      <c r="P97" s="89"/>
      <c r="Q97" s="88">
        <v>19</v>
      </c>
      <c r="R97" s="42">
        <f>IF(A97&lt;&gt;0,Q97/B97*100,"")</f>
        <v>0.9984235417761429</v>
      </c>
    </row>
    <row r="98" spans="1:19">
      <c r="A98" s="17" t="s">
        <v>327</v>
      </c>
      <c r="B98" s="66">
        <f t="shared" si="7"/>
        <v>1822</v>
      </c>
      <c r="C98" s="60">
        <f t="shared" si="8"/>
        <v>7.3589401833676638</v>
      </c>
      <c r="E98" s="88">
        <v>680</v>
      </c>
      <c r="F98" s="61">
        <f t="shared" si="9"/>
        <v>37.321624588364429</v>
      </c>
      <c r="G98" s="89"/>
      <c r="H98" s="88">
        <v>909</v>
      </c>
      <c r="I98" s="61">
        <f t="shared" si="10"/>
        <v>49.890230515916571</v>
      </c>
      <c r="J98" s="89"/>
      <c r="K98" s="88">
        <v>190</v>
      </c>
      <c r="L98" s="61">
        <f t="shared" si="11"/>
        <v>10.428100987925356</v>
      </c>
      <c r="M98" s="89"/>
      <c r="N98" s="88">
        <v>29</v>
      </c>
      <c r="O98" s="61">
        <f t="shared" si="12"/>
        <v>1.5916575192096598</v>
      </c>
      <c r="P98" s="89"/>
      <c r="Q98" s="88">
        <v>14</v>
      </c>
      <c r="R98" s="42">
        <f>IF(A98&lt;&gt;0,Q98/B98*100,"")</f>
        <v>0.76838638858397368</v>
      </c>
    </row>
    <row r="99" spans="1:19">
      <c r="A99" s="17" t="s">
        <v>328</v>
      </c>
      <c r="B99" s="66">
        <f t="shared" si="7"/>
        <v>1261</v>
      </c>
      <c r="C99" s="60">
        <f t="shared" si="8"/>
        <v>5.0930974595096732</v>
      </c>
      <c r="E99" s="88">
        <v>473</v>
      </c>
      <c r="F99" s="61">
        <f t="shared" si="9"/>
        <v>37.509912767644728</v>
      </c>
      <c r="G99" s="89"/>
      <c r="H99" s="88">
        <v>592</v>
      </c>
      <c r="I99" s="61">
        <f t="shared" si="10"/>
        <v>46.946867565424263</v>
      </c>
      <c r="J99" s="89"/>
      <c r="K99" s="88">
        <v>146</v>
      </c>
      <c r="L99" s="61">
        <f t="shared" si="11"/>
        <v>11.578112609040444</v>
      </c>
      <c r="M99" s="89"/>
      <c r="N99" s="88">
        <v>31</v>
      </c>
      <c r="O99" s="61">
        <f t="shared" si="12"/>
        <v>2.4583663758921492</v>
      </c>
      <c r="P99" s="89"/>
      <c r="Q99" s="88">
        <v>19</v>
      </c>
      <c r="R99" s="42">
        <f>IF(A99&lt;&gt;0,Q99/B99*100,"")</f>
        <v>1.5067406819984139</v>
      </c>
    </row>
    <row r="100" spans="1:19">
      <c r="A100" s="17" t="s">
        <v>401</v>
      </c>
      <c r="B100" s="66">
        <f>IF(A100&lt;&gt;0,E100+H100+K100+N100+Q100,"")</f>
        <v>1207</v>
      </c>
      <c r="C100" s="60">
        <f>IF(A100&lt;&gt;0,B100/$B$11*100,"")</f>
        <v>4.8749949513308293</v>
      </c>
      <c r="E100" s="88">
        <v>530</v>
      </c>
      <c r="F100" s="61">
        <f t="shared" si="9"/>
        <v>43.910521955260975</v>
      </c>
      <c r="G100" s="89"/>
      <c r="H100" s="88">
        <v>544</v>
      </c>
      <c r="I100" s="61">
        <f t="shared" si="10"/>
        <v>45.070422535211272</v>
      </c>
      <c r="J100" s="89"/>
      <c r="K100" s="88">
        <v>113</v>
      </c>
      <c r="L100" s="61">
        <f t="shared" si="11"/>
        <v>9.36205468102734</v>
      </c>
      <c r="M100" s="89"/>
      <c r="N100" s="88">
        <v>9</v>
      </c>
      <c r="O100" s="61">
        <f t="shared" si="12"/>
        <v>0.74565037282518642</v>
      </c>
      <c r="P100" s="89"/>
      <c r="Q100" s="88">
        <v>11</v>
      </c>
      <c r="R100" s="42">
        <f>IF(A100&lt;&gt;0,Q100/B100*100,"")</f>
        <v>0.91135045567522777</v>
      </c>
    </row>
    <row r="101" spans="1:19">
      <c r="A101" s="19" t="s">
        <v>402</v>
      </c>
      <c r="B101" s="66">
        <f t="shared" si="7"/>
        <v>606</v>
      </c>
      <c r="C101" s="60">
        <f t="shared" si="8"/>
        <v>2.4475948140070281</v>
      </c>
      <c r="E101" s="88">
        <v>245</v>
      </c>
      <c r="F101" s="61">
        <f t="shared" si="9"/>
        <v>40.429042904290426</v>
      </c>
      <c r="G101" s="89"/>
      <c r="H101" s="88">
        <v>292</v>
      </c>
      <c r="I101" s="61">
        <f t="shared" si="10"/>
        <v>48.184818481848183</v>
      </c>
      <c r="J101" s="89"/>
      <c r="K101" s="88">
        <v>53</v>
      </c>
      <c r="L101" s="61">
        <f t="shared" si="11"/>
        <v>8.7458745874587471</v>
      </c>
      <c r="M101" s="89"/>
      <c r="N101" s="88">
        <v>12</v>
      </c>
      <c r="O101" s="61">
        <f t="shared" si="12"/>
        <v>1.9801980198019802</v>
      </c>
      <c r="P101" s="89"/>
      <c r="Q101" s="88">
        <v>4</v>
      </c>
      <c r="R101" s="42">
        <f>IF(A101&lt;&gt;0,Q101/B101*100,"")</f>
        <v>0.66006600660066006</v>
      </c>
    </row>
    <row r="102" spans="1:19" ht="13.5" thickBot="1"/>
    <row r="103" spans="1:19">
      <c r="A103" s="20"/>
      <c r="B103" s="78"/>
      <c r="C103" s="79"/>
      <c r="D103" s="80"/>
      <c r="E103" s="78"/>
      <c r="F103" s="79"/>
      <c r="G103" s="80"/>
      <c r="H103" s="78"/>
      <c r="I103" s="79"/>
      <c r="J103" s="79"/>
      <c r="K103" s="78"/>
      <c r="L103" s="80"/>
      <c r="M103" s="80"/>
      <c r="N103" s="78"/>
      <c r="O103" s="80"/>
      <c r="P103" s="80"/>
      <c r="Q103" s="78"/>
      <c r="R103" s="20"/>
      <c r="S103" s="20"/>
    </row>
    <row r="104" spans="1:19">
      <c r="A104" s="19" t="s">
        <v>374</v>
      </c>
      <c r="D104" s="66"/>
      <c r="G104" s="66"/>
      <c r="J104" s="19"/>
      <c r="K104" s="19"/>
      <c r="N104" s="19"/>
      <c r="Q104" s="19"/>
    </row>
    <row r="105" spans="1:19">
      <c r="A105" s="17" t="s">
        <v>332</v>
      </c>
    </row>
    <row r="107" spans="1:19">
      <c r="A107" s="17" t="s">
        <v>333</v>
      </c>
    </row>
    <row r="108" spans="1:19">
      <c r="A108" s="17" t="s">
        <v>334</v>
      </c>
    </row>
  </sheetData>
  <mergeCells count="5">
    <mergeCell ref="E7:F7"/>
    <mergeCell ref="H7:I7"/>
    <mergeCell ref="K7:L7"/>
    <mergeCell ref="N7:O7"/>
    <mergeCell ref="Q7:R7"/>
  </mergeCells>
  <conditionalFormatting sqref="A1:XFD1048576">
    <cfRule type="cellIs" dxfId="8" priority="1" operator="equal">
      <formula>0</formula>
    </cfRule>
  </conditionalFormatting>
  <printOptions horizontalCentered="1" verticalCentered="1"/>
  <pageMargins left="0" right="0" top="0" bottom="0" header="0.31496062992125984" footer="0.31496062992125984"/>
  <pageSetup scale="50"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1</vt:i4>
      </vt:variant>
    </vt:vector>
  </HeadingPairs>
  <TitlesOfParts>
    <vt:vector size="39" baseType="lpstr">
      <vt:lpstr>DEFINICIONES</vt:lpstr>
      <vt:lpstr>SIMBOLOGIA</vt:lpstr>
      <vt:lpstr>INDICE DE VIDA ESTUDIANTIL</vt:lpstr>
      <vt:lpstr>CUADRO VE1</vt:lpstr>
      <vt:lpstr>GRAFICO VE1</vt:lpstr>
      <vt:lpstr>CUADRO VE2</vt:lpstr>
      <vt:lpstr>CUADRO VE3</vt:lpstr>
      <vt:lpstr>GRAFICO VE2</vt:lpstr>
      <vt:lpstr>CUADRO VE4</vt:lpstr>
      <vt:lpstr>CUADRO VE5</vt:lpstr>
      <vt:lpstr>GRAFICO VE3</vt:lpstr>
      <vt:lpstr>CUADRO VE6</vt:lpstr>
      <vt:lpstr>CUADRO VE7</vt:lpstr>
      <vt:lpstr>GRAFICO VE4</vt:lpstr>
      <vt:lpstr>CUADRO VE8</vt:lpstr>
      <vt:lpstr>CUADRO VE9</vt:lpstr>
      <vt:lpstr>GRAFICO VE5</vt:lpstr>
      <vt:lpstr>CUADRO VE10</vt:lpstr>
      <vt:lpstr>CUADRO VE11</vt:lpstr>
      <vt:lpstr>GRAFICO VE6</vt:lpstr>
      <vt:lpstr>CUADRO VE12</vt:lpstr>
      <vt:lpstr>CUADRO VE13</vt:lpstr>
      <vt:lpstr>CUADRO VE 14</vt:lpstr>
      <vt:lpstr>GRAFICO VE7</vt:lpstr>
      <vt:lpstr>CUADRO VE15</vt:lpstr>
      <vt:lpstr>GRAFICO VE8</vt:lpstr>
      <vt:lpstr>CUADRO VE17</vt:lpstr>
      <vt:lpstr>CUADRO VE18</vt:lpstr>
      <vt:lpstr>GRAFICO VE9</vt:lpstr>
      <vt:lpstr>CUADRO VE19</vt:lpstr>
      <vt:lpstr>CUADRO VE20</vt:lpstr>
      <vt:lpstr>CUADRO VE21</vt:lpstr>
      <vt:lpstr>CUADRO VE22</vt:lpstr>
      <vt:lpstr>CUADRO VE23</vt:lpstr>
      <vt:lpstr>CUADRO VE24</vt:lpstr>
      <vt:lpstr>CUADRO VE25</vt:lpstr>
      <vt:lpstr>CUADRO VE26</vt:lpstr>
      <vt:lpstr>GRAFICO VE10</vt:lpstr>
      <vt:lpstr>'CUADRO VE2'!Títulos_a_imprimir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 García</dc:creator>
  <cp:lastModifiedBy>Esteban García</cp:lastModifiedBy>
  <dcterms:created xsi:type="dcterms:W3CDTF">2023-11-20T14:52:57Z</dcterms:created>
  <dcterms:modified xsi:type="dcterms:W3CDTF">2023-11-20T15:07:15Z</dcterms:modified>
</cp:coreProperties>
</file>